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  <sheet name="Sheet5" sheetId="5" r:id="rId4"/>
    <sheet name="Sheet6" sheetId="6" r:id="rId5"/>
  </sheets>
  <calcPr calcId="145621"/>
</workbook>
</file>

<file path=xl/calcChain.xml><?xml version="1.0" encoding="utf-8"?>
<calcChain xmlns="http://schemas.openxmlformats.org/spreadsheetml/2006/main">
  <c r="F25" i="6" l="1"/>
  <c r="K26" i="3" l="1"/>
  <c r="K25" i="3"/>
  <c r="D23" i="2"/>
  <c r="D7" i="2"/>
  <c r="W4" i="1" l="1"/>
  <c r="X4" i="1"/>
  <c r="W5" i="1"/>
  <c r="X5" i="1"/>
  <c r="W6" i="1"/>
  <c r="X6" i="1"/>
  <c r="V5" i="1"/>
  <c r="V6" i="1"/>
  <c r="V4" i="1"/>
  <c r="I4" i="1"/>
  <c r="K4" i="1"/>
  <c r="K5" i="1"/>
  <c r="K6" i="1"/>
  <c r="AA6" i="1"/>
  <c r="Z6" i="1"/>
  <c r="AB6" i="1" s="1"/>
  <c r="AA5" i="1"/>
  <c r="AH5" i="1" s="1"/>
  <c r="Z5" i="1"/>
  <c r="AA4" i="1"/>
  <c r="T6" i="1"/>
  <c r="S6" i="1"/>
  <c r="C6" i="1"/>
  <c r="C31" i="1" s="1"/>
  <c r="D6" i="1"/>
  <c r="D31" i="1" s="1"/>
  <c r="T5" i="1"/>
  <c r="S5" i="1"/>
  <c r="T4" i="1"/>
  <c r="D5" i="1"/>
  <c r="C5" i="1"/>
  <c r="D4" i="1"/>
  <c r="C4" i="1"/>
  <c r="G4" i="1"/>
  <c r="G5" i="1"/>
  <c r="G6" i="1"/>
  <c r="G31" i="1" s="1"/>
  <c r="F5" i="1"/>
  <c r="F6" i="1"/>
  <c r="F31" i="1" s="1"/>
  <c r="F4" i="1"/>
  <c r="H30" i="1"/>
  <c r="H29" i="1"/>
  <c r="H27" i="1"/>
  <c r="H26" i="1"/>
  <c r="H24" i="1"/>
  <c r="H23" i="1"/>
  <c r="H21" i="1"/>
  <c r="H20" i="1"/>
  <c r="H18" i="1"/>
  <c r="H17" i="1"/>
  <c r="H15" i="1"/>
  <c r="H14" i="1"/>
  <c r="H12" i="1"/>
  <c r="H11" i="1"/>
  <c r="H9" i="1"/>
  <c r="H8" i="1"/>
  <c r="AG5" i="1" l="1"/>
  <c r="H4" i="1"/>
  <c r="E4" i="1"/>
  <c r="H5" i="1"/>
  <c r="AH6" i="1"/>
  <c r="AG6" i="1"/>
  <c r="H6" i="1"/>
  <c r="U5" i="1"/>
  <c r="AB5" i="1"/>
  <c r="U6" i="1"/>
  <c r="AI6" i="1" s="1"/>
  <c r="AH4" i="1"/>
  <c r="E5" i="1"/>
  <c r="E6" i="1"/>
  <c r="AI5" i="1" l="1"/>
  <c r="T32" i="1"/>
  <c r="AA32" i="1"/>
  <c r="AB30" i="1"/>
  <c r="U30" i="1"/>
  <c r="AB29" i="1"/>
  <c r="U29" i="1"/>
  <c r="Z28" i="1"/>
  <c r="AD28" i="1" s="1"/>
  <c r="AF28" i="1" s="1"/>
  <c r="S28" i="1"/>
  <c r="AC28" i="1" s="1"/>
  <c r="AB27" i="1"/>
  <c r="U27" i="1"/>
  <c r="AB26" i="1"/>
  <c r="U26" i="1"/>
  <c r="Z25" i="1"/>
  <c r="AD25" i="1" s="1"/>
  <c r="AF25" i="1" s="1"/>
  <c r="S25" i="1"/>
  <c r="AC25" i="1" s="1"/>
  <c r="AB24" i="1"/>
  <c r="U24" i="1"/>
  <c r="AB23" i="1"/>
  <c r="U23" i="1"/>
  <c r="Z22" i="1"/>
  <c r="AD22" i="1" s="1"/>
  <c r="AF22" i="1" s="1"/>
  <c r="S22" i="1"/>
  <c r="AC22" i="1" s="1"/>
  <c r="AB21" i="1"/>
  <c r="U21" i="1"/>
  <c r="AB20" i="1"/>
  <c r="U20" i="1"/>
  <c r="Z19" i="1"/>
  <c r="AD19" i="1" s="1"/>
  <c r="AF19" i="1" s="1"/>
  <c r="S19" i="1"/>
  <c r="AC19" i="1" s="1"/>
  <c r="AB18" i="1"/>
  <c r="U18" i="1"/>
  <c r="AB17" i="1"/>
  <c r="U17" i="1"/>
  <c r="Z16" i="1"/>
  <c r="AD16" i="1" s="1"/>
  <c r="AF16" i="1" s="1"/>
  <c r="S16" i="1"/>
  <c r="AC16" i="1" s="1"/>
  <c r="AB15" i="1"/>
  <c r="U15" i="1"/>
  <c r="AB14" i="1"/>
  <c r="U14" i="1"/>
  <c r="Y13" i="1" s="1"/>
  <c r="Z13" i="1"/>
  <c r="AD13" i="1" s="1"/>
  <c r="AF13" i="1" s="1"/>
  <c r="S13" i="1"/>
  <c r="AC13" i="1" s="1"/>
  <c r="AB12" i="1"/>
  <c r="U12" i="1"/>
  <c r="AB11" i="1"/>
  <c r="U11" i="1"/>
  <c r="Z10" i="1"/>
  <c r="AD10" i="1" s="1"/>
  <c r="AF10" i="1" s="1"/>
  <c r="S10" i="1"/>
  <c r="AC10" i="1" s="1"/>
  <c r="AB9" i="1"/>
  <c r="U9" i="1"/>
  <c r="AB8" i="1"/>
  <c r="U8" i="1"/>
  <c r="Z7" i="1"/>
  <c r="S7" i="1"/>
  <c r="K30" i="1"/>
  <c r="K29" i="1"/>
  <c r="K27" i="1"/>
  <c r="K26" i="1"/>
  <c r="K24" i="1"/>
  <c r="K23" i="1"/>
  <c r="K21" i="1"/>
  <c r="K20" i="1"/>
  <c r="K18" i="1"/>
  <c r="K17" i="1"/>
  <c r="K15" i="1"/>
  <c r="K14" i="1"/>
  <c r="K12" i="1"/>
  <c r="K11" i="1"/>
  <c r="K9" i="1"/>
  <c r="K8" i="1"/>
  <c r="N30" i="1"/>
  <c r="N29" i="1"/>
  <c r="N27" i="1"/>
  <c r="N26" i="1"/>
  <c r="N24" i="1"/>
  <c r="N23" i="1"/>
  <c r="N21" i="1"/>
  <c r="N20" i="1"/>
  <c r="N18" i="1"/>
  <c r="N17" i="1"/>
  <c r="N15" i="1"/>
  <c r="N14" i="1"/>
  <c r="N12" i="1"/>
  <c r="N11" i="1"/>
  <c r="N9" i="1"/>
  <c r="N8" i="1"/>
  <c r="I7" i="1"/>
  <c r="O7" i="1" s="1"/>
  <c r="I10" i="1"/>
  <c r="O10" i="1" s="1"/>
  <c r="I13" i="1"/>
  <c r="O13" i="1" s="1"/>
  <c r="I16" i="1"/>
  <c r="O16" i="1" s="1"/>
  <c r="I19" i="1"/>
  <c r="O19" i="1" s="1"/>
  <c r="I22" i="1"/>
  <c r="O22" i="1" s="1"/>
  <c r="I25" i="1"/>
  <c r="O25" i="1" s="1"/>
  <c r="I28" i="1"/>
  <c r="O28" i="1" s="1"/>
  <c r="L28" i="1"/>
  <c r="P28" i="1" s="1"/>
  <c r="L25" i="1"/>
  <c r="P25" i="1" s="1"/>
  <c r="L22" i="1"/>
  <c r="P22" i="1" s="1"/>
  <c r="L19" i="1"/>
  <c r="P19" i="1" s="1"/>
  <c r="L16" i="1"/>
  <c r="P16" i="1" s="1"/>
  <c r="L13" i="1"/>
  <c r="P13" i="1" s="1"/>
  <c r="L10" i="1"/>
  <c r="P10" i="1" s="1"/>
  <c r="L7" i="1"/>
  <c r="P7" i="1" s="1"/>
  <c r="N4" i="1"/>
  <c r="L4" i="1" s="1"/>
  <c r="P4" i="1" s="1"/>
  <c r="Y7" i="1" l="1"/>
  <c r="Y19" i="1"/>
  <c r="Y16" i="1"/>
  <c r="Y22" i="1"/>
  <c r="P32" i="1"/>
  <c r="Y28" i="1"/>
  <c r="S4" i="1"/>
  <c r="U4" i="1" s="1"/>
  <c r="S34" i="1"/>
  <c r="Z4" i="1"/>
  <c r="Z34" i="1"/>
  <c r="Y25" i="1"/>
  <c r="Z32" i="1"/>
  <c r="S32" i="1"/>
  <c r="Y10" i="1"/>
  <c r="AC7" i="1"/>
  <c r="AC32" i="1" s="1"/>
  <c r="AD7" i="1"/>
  <c r="AF7" i="1" s="1"/>
  <c r="AF32" i="1" s="1"/>
  <c r="O32" i="1"/>
  <c r="AB32" i="1"/>
  <c r="U32" i="1"/>
  <c r="N5" i="1"/>
  <c r="N6" i="1"/>
  <c r="AG4" i="1" l="1"/>
  <c r="AB4" i="1"/>
  <c r="AI4" i="1" s="1"/>
  <c r="AD4" i="1"/>
  <c r="AD32" i="1"/>
  <c r="Y32" i="1"/>
</calcChain>
</file>

<file path=xl/sharedStrings.xml><?xml version="1.0" encoding="utf-8"?>
<sst xmlns="http://schemas.openxmlformats.org/spreadsheetml/2006/main" count="101" uniqueCount="25">
  <si>
    <t>O&amp;M</t>
  </si>
  <si>
    <t>Cap</t>
  </si>
  <si>
    <t>Total</t>
  </si>
  <si>
    <t>Proposed</t>
  </si>
  <si>
    <t>Proposed + 1</t>
  </si>
  <si>
    <t>Reg</t>
  </si>
  <si>
    <t>DT</t>
  </si>
  <si>
    <t>Agency</t>
  </si>
  <si>
    <t>OSS</t>
  </si>
  <si>
    <t>WQ</t>
  </si>
  <si>
    <t>MGR</t>
  </si>
  <si>
    <t>WTR, PLN</t>
  </si>
  <si>
    <t>PWR, PLN</t>
  </si>
  <si>
    <t>TREAT</t>
  </si>
  <si>
    <t>SES</t>
  </si>
  <si>
    <t>DIST</t>
  </si>
  <si>
    <t>o&amp;m</t>
  </si>
  <si>
    <t>p1</t>
  </si>
  <si>
    <t>p</t>
  </si>
  <si>
    <t>Actual</t>
  </si>
  <si>
    <t>15/16 Budget</t>
  </si>
  <si>
    <t>Change</t>
  </si>
  <si>
    <t>2 decimals - david fixed to one decimal</t>
  </si>
  <si>
    <t>Change from 15/16</t>
  </si>
  <si>
    <t>2 decimal fix for Proposed &amp; Proposed 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</si>
</sst>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19</xdr:col>
      <xdr:colOff>151086</xdr:colOff>
      <xdr:row>20</xdr:row>
      <xdr:rowOff>123429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762000"/>
          <a:ext cx="10514286" cy="31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20</xdr:col>
      <xdr:colOff>27201</xdr:colOff>
      <xdr:row>22</xdr:row>
      <xdr:rowOff>132929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952500"/>
          <a:ext cx="11000001" cy="33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18</xdr:col>
      <xdr:colOff>579734</xdr:colOff>
      <xdr:row>23</xdr:row>
      <xdr:rowOff>47215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143000"/>
          <a:ext cx="10333334" cy="3285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18</xdr:col>
      <xdr:colOff>284420</xdr:colOff>
      <xdr:row>20</xdr:row>
      <xdr:rowOff>180572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2000"/>
          <a:ext cx="10647620" cy="322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tabSelected="1" workbookViewId="0">
      <pane xSplit="2" ySplit="3" topLeftCell="J4" activePane="bottomRight" state="frozen"/>
      <selection pane="topRight" activeCell="C1" sqref="C1"/>
      <selection pane="bottomLeft" activeCell="A3" sqref="A3"/>
      <selection pane="bottomRight" activeCell="V4" sqref="V4"/>
    </sheetView>
  </sheetViews>
  <sheetFormatPr defaultRowHeight="15" x14ac:dyDescent="0.25"/>
  <sheetData>
    <row r="1" spans="1:35" x14ac:dyDescent="0.25">
      <c r="I1" s="5" t="s">
        <v>22</v>
      </c>
      <c r="J1" s="5"/>
      <c r="K1" s="5"/>
      <c r="L1" s="5"/>
      <c r="M1" s="5"/>
      <c r="N1" s="6"/>
      <c r="S1" s="5" t="s">
        <v>24</v>
      </c>
      <c r="T1" s="5"/>
      <c r="U1" s="5"/>
      <c r="V1" s="5"/>
      <c r="W1" s="5"/>
      <c r="X1" s="5"/>
      <c r="Y1" s="5"/>
      <c r="Z1" s="5"/>
      <c r="AA1" s="5"/>
      <c r="AB1" s="5"/>
    </row>
    <row r="2" spans="1:35" x14ac:dyDescent="0.25">
      <c r="C2" t="s">
        <v>19</v>
      </c>
      <c r="F2" t="s">
        <v>20</v>
      </c>
      <c r="I2" s="4" t="s">
        <v>3</v>
      </c>
      <c r="J2" s="4"/>
      <c r="K2" s="4"/>
      <c r="L2" s="4" t="s">
        <v>4</v>
      </c>
      <c r="M2" s="4"/>
      <c r="N2" s="4"/>
      <c r="O2" s="1" t="s">
        <v>18</v>
      </c>
      <c r="P2" t="s">
        <v>17</v>
      </c>
      <c r="S2" s="4" t="s">
        <v>3</v>
      </c>
      <c r="T2" s="4"/>
      <c r="U2" s="4"/>
      <c r="V2" s="7" t="s">
        <v>23</v>
      </c>
      <c r="W2" s="8"/>
      <c r="X2" s="8"/>
      <c r="Y2" s="8"/>
      <c r="Z2" s="4" t="s">
        <v>4</v>
      </c>
      <c r="AA2" s="4"/>
      <c r="AB2" s="4"/>
      <c r="AC2" s="1" t="s">
        <v>18</v>
      </c>
      <c r="AD2" t="s">
        <v>17</v>
      </c>
    </row>
    <row r="3" spans="1:35" x14ac:dyDescent="0.25">
      <c r="C3" t="s">
        <v>0</v>
      </c>
      <c r="D3" t="s">
        <v>1</v>
      </c>
      <c r="E3" t="s">
        <v>2</v>
      </c>
      <c r="F3" t="s">
        <v>0</v>
      </c>
      <c r="G3" t="s">
        <v>1</v>
      </c>
      <c r="H3" t="s">
        <v>2</v>
      </c>
      <c r="I3" t="s">
        <v>0</v>
      </c>
      <c r="J3" t="s">
        <v>1</v>
      </c>
      <c r="K3" t="s">
        <v>2</v>
      </c>
      <c r="L3" t="s">
        <v>0</v>
      </c>
      <c r="M3" t="s">
        <v>1</v>
      </c>
      <c r="N3" t="s">
        <v>2</v>
      </c>
      <c r="O3" t="s">
        <v>16</v>
      </c>
      <c r="P3" t="s">
        <v>16</v>
      </c>
      <c r="S3" t="s">
        <v>0</v>
      </c>
      <c r="T3" t="s">
        <v>1</v>
      </c>
      <c r="U3" t="s">
        <v>2</v>
      </c>
      <c r="V3" t="s">
        <v>0</v>
      </c>
      <c r="W3" t="s">
        <v>1</v>
      </c>
      <c r="X3" t="s">
        <v>2</v>
      </c>
      <c r="Z3" t="s">
        <v>0</v>
      </c>
      <c r="AA3" t="s">
        <v>1</v>
      </c>
      <c r="AB3" t="s">
        <v>2</v>
      </c>
      <c r="AC3" t="s">
        <v>16</v>
      </c>
      <c r="AD3" t="s">
        <v>16</v>
      </c>
      <c r="AG3" t="s">
        <v>21</v>
      </c>
    </row>
    <row r="4" spans="1:35" x14ac:dyDescent="0.25">
      <c r="B4" t="s">
        <v>5</v>
      </c>
      <c r="C4">
        <f>C7+C10+C13+C16+C19+C22+C25+C28</f>
        <v>851.90000000000009</v>
      </c>
      <c r="D4">
        <f>D7+D10+D13+D16+D19+D22+D25+D28</f>
        <v>31.400000000000002</v>
      </c>
      <c r="E4" s="3">
        <f>C4+D4</f>
        <v>883.30000000000007</v>
      </c>
      <c r="F4">
        <f>F7+F10+F13+F16+F19+F22+F25+F28</f>
        <v>903.2</v>
      </c>
      <c r="G4">
        <f>G7+G10+G13+G16+G19+G22+G25+G28</f>
        <v>45.8</v>
      </c>
      <c r="H4" s="3">
        <f>F4+G4</f>
        <v>949</v>
      </c>
      <c r="I4" s="3">
        <f>K4-J4</f>
        <v>951</v>
      </c>
      <c r="J4" s="3"/>
      <c r="K4" s="3">
        <f>K7+K10+K13+K16+K19+K22+K25+K28</f>
        <v>951</v>
      </c>
      <c r="L4">
        <f>N4-M4</f>
        <v>951</v>
      </c>
      <c r="N4">
        <f>N7+N10+N13+N16+N19+N22+N25+N28</f>
        <v>951</v>
      </c>
      <c r="P4">
        <f>L4:L6</f>
        <v>951</v>
      </c>
      <c r="R4" t="s">
        <v>5</v>
      </c>
      <c r="S4">
        <f>S7+S10+S13+S16+S19+S22+S25+S28</f>
        <v>906.90000000000009</v>
      </c>
      <c r="T4">
        <f>T7+T10+T13+T16+T19+T22+T25+T28</f>
        <v>44.099999999999994</v>
      </c>
      <c r="U4" s="3">
        <f>S4+T4</f>
        <v>951.00000000000011</v>
      </c>
      <c r="V4" s="3">
        <f>S4-F4</f>
        <v>3.7000000000000455</v>
      </c>
      <c r="W4" s="3">
        <f t="shared" ref="W4:X6" si="0">T4-G4</f>
        <v>-1.7000000000000028</v>
      </c>
      <c r="X4" s="3">
        <f t="shared" si="0"/>
        <v>2.0000000000001137</v>
      </c>
      <c r="Z4">
        <f>Z7+Z10+Z13+Z16+Z19+Z22+Z25+Z28</f>
        <v>906.8</v>
      </c>
      <c r="AA4">
        <f>AA7+AA10+AA13+AA16+AA19+AA22+AA25+AA28</f>
        <v>44.2</v>
      </c>
      <c r="AB4" s="3">
        <f>Z4+AA4</f>
        <v>951</v>
      </c>
      <c r="AD4">
        <f>Z4:Z6</f>
        <v>906.8</v>
      </c>
      <c r="AG4">
        <f>Z4-S4</f>
        <v>-0.10000000000013642</v>
      </c>
      <c r="AH4">
        <f>AA4-T4</f>
        <v>0.10000000000000853</v>
      </c>
      <c r="AI4">
        <f>AB4-U4</f>
        <v>0</v>
      </c>
    </row>
    <row r="5" spans="1:35" x14ac:dyDescent="0.25">
      <c r="B5" t="s">
        <v>6</v>
      </c>
      <c r="C5">
        <f t="shared" ref="C5:D6" si="1">C8+C11+C14+C17+C20+C23+C26+C29</f>
        <v>24.1</v>
      </c>
      <c r="D5">
        <f t="shared" si="1"/>
        <v>1.4000000000000001</v>
      </c>
      <c r="E5" s="3">
        <f t="shared" ref="E5" si="2">C5+D5</f>
        <v>25.5</v>
      </c>
      <c r="F5">
        <f t="shared" ref="F5:G6" si="3">F8+F11+F14+F17+F20+F23+F26+F29</f>
        <v>14.5</v>
      </c>
      <c r="G5">
        <f t="shared" si="3"/>
        <v>0</v>
      </c>
      <c r="H5" s="3">
        <f>F5+G5</f>
        <v>14.5</v>
      </c>
      <c r="I5" s="3"/>
      <c r="J5" s="3"/>
      <c r="K5" s="3">
        <f t="shared" ref="K5:K6" si="4">K8+K11+K14+K17+K20+K23+K26+K29</f>
        <v>15.22</v>
      </c>
      <c r="N5">
        <f t="shared" ref="N5:N6" si="5">N8+N11+N14+N17+N20+N23+N26+N29</f>
        <v>15.22</v>
      </c>
      <c r="R5" t="s">
        <v>6</v>
      </c>
      <c r="S5">
        <f t="shared" ref="S5:T6" si="6">S8+S11+S14+S17+S20+S23+S26+S29</f>
        <v>15.3</v>
      </c>
      <c r="T5">
        <f t="shared" si="6"/>
        <v>0</v>
      </c>
      <c r="U5" s="3">
        <f t="shared" ref="U5:U6" si="7">S5+T5</f>
        <v>15.3</v>
      </c>
      <c r="V5" s="3">
        <f t="shared" ref="V5:V6" si="8">S5-F5</f>
        <v>0.80000000000000071</v>
      </c>
      <c r="W5" s="3">
        <f t="shared" si="0"/>
        <v>0</v>
      </c>
      <c r="X5" s="3">
        <f t="shared" si="0"/>
        <v>0.80000000000000071</v>
      </c>
      <c r="Z5">
        <f t="shared" ref="Z5:AA5" si="9">Z8+Z11+Z14+Z17+Z20+Z23+Z26+Z29</f>
        <v>15.3</v>
      </c>
      <c r="AA5">
        <f t="shared" si="9"/>
        <v>0</v>
      </c>
      <c r="AB5" s="3">
        <f t="shared" ref="AB5:AB6" si="10">Z5+AA5</f>
        <v>15.3</v>
      </c>
      <c r="AG5">
        <f t="shared" ref="AG5:AG6" si="11">Z5-S5</f>
        <v>0</v>
      </c>
      <c r="AH5">
        <f>AA5-T5</f>
        <v>0</v>
      </c>
      <c r="AI5">
        <f>AB5-U5</f>
        <v>0</v>
      </c>
    </row>
    <row r="6" spans="1:35" x14ac:dyDescent="0.25">
      <c r="B6" t="s">
        <v>7</v>
      </c>
      <c r="C6">
        <f t="shared" si="1"/>
        <v>0</v>
      </c>
      <c r="D6">
        <f t="shared" si="1"/>
        <v>0</v>
      </c>
      <c r="E6" s="3">
        <f t="shared" ref="E6" si="12">C6+D6</f>
        <v>0</v>
      </c>
      <c r="F6">
        <f t="shared" si="3"/>
        <v>0</v>
      </c>
      <c r="G6">
        <f t="shared" si="3"/>
        <v>0</v>
      </c>
      <c r="H6" s="3">
        <f>F6+G6</f>
        <v>0</v>
      </c>
      <c r="I6" s="3"/>
      <c r="J6" s="3"/>
      <c r="K6" s="3">
        <f t="shared" si="4"/>
        <v>3.67</v>
      </c>
      <c r="N6">
        <f t="shared" si="5"/>
        <v>3.67</v>
      </c>
      <c r="R6" t="s">
        <v>7</v>
      </c>
      <c r="S6">
        <f t="shared" si="6"/>
        <v>3.6999999999999997</v>
      </c>
      <c r="T6">
        <f t="shared" si="6"/>
        <v>0</v>
      </c>
      <c r="U6" s="3">
        <f t="shared" si="7"/>
        <v>3.6999999999999997</v>
      </c>
      <c r="V6" s="3">
        <f t="shared" si="8"/>
        <v>3.6999999999999997</v>
      </c>
      <c r="W6" s="3">
        <f t="shared" si="0"/>
        <v>0</v>
      </c>
      <c r="X6" s="3">
        <f t="shared" si="0"/>
        <v>3.6999999999999997</v>
      </c>
      <c r="Z6">
        <f t="shared" ref="Z6:AA6" si="13">Z9+Z12+Z15+Z18+Z21+Z24+Z27+Z30</f>
        <v>3.6999999999999997</v>
      </c>
      <c r="AA6">
        <f t="shared" si="13"/>
        <v>0</v>
      </c>
      <c r="AB6" s="3">
        <f t="shared" si="10"/>
        <v>3.6999999999999997</v>
      </c>
      <c r="AG6">
        <f t="shared" si="11"/>
        <v>0</v>
      </c>
      <c r="AH6">
        <f>AA6-T6</f>
        <v>0</v>
      </c>
      <c r="AI6">
        <f>AB6-U6</f>
        <v>0</v>
      </c>
    </row>
    <row r="7" spans="1:35" x14ac:dyDescent="0.25">
      <c r="A7" t="s">
        <v>8</v>
      </c>
      <c r="B7" t="s">
        <v>5</v>
      </c>
      <c r="C7">
        <v>140.4</v>
      </c>
      <c r="D7">
        <v>9.6</v>
      </c>
      <c r="F7">
        <v>150.69999999999999</v>
      </c>
      <c r="G7">
        <v>16.3</v>
      </c>
      <c r="H7">
        <v>170</v>
      </c>
      <c r="I7">
        <f>K7-J7</f>
        <v>154.65</v>
      </c>
      <c r="J7">
        <v>15.35</v>
      </c>
      <c r="K7">
        <v>170</v>
      </c>
      <c r="L7">
        <f>N7-M7</f>
        <v>154.65</v>
      </c>
      <c r="M7">
        <v>15.35</v>
      </c>
      <c r="N7">
        <v>170</v>
      </c>
      <c r="O7">
        <f>SUM(I7:I9)</f>
        <v>160.74</v>
      </c>
      <c r="P7">
        <f>SUM(L7:L9)</f>
        <v>160.74</v>
      </c>
      <c r="R7" t="s">
        <v>5</v>
      </c>
      <c r="S7">
        <f>U7-T7</f>
        <v>154.6</v>
      </c>
      <c r="T7" s="2">
        <v>15.4</v>
      </c>
      <c r="U7">
        <v>170</v>
      </c>
      <c r="Y7">
        <f>SUM(U7:U9)</f>
        <v>176.1</v>
      </c>
      <c r="Z7">
        <f>AB7-AA7</f>
        <v>154.6</v>
      </c>
      <c r="AA7" s="2">
        <v>15.4</v>
      </c>
      <c r="AB7">
        <v>170</v>
      </c>
      <c r="AC7">
        <f>SUM(S7:S9)</f>
        <v>160.69999999999999</v>
      </c>
      <c r="AD7">
        <f>SUM(Z7:Z9)</f>
        <v>160.69999999999999</v>
      </c>
      <c r="AF7">
        <f>ROUND((AD7),0)</f>
        <v>161</v>
      </c>
    </row>
    <row r="8" spans="1:35" x14ac:dyDescent="0.25">
      <c r="B8" t="s">
        <v>6</v>
      </c>
      <c r="C8">
        <v>6.7</v>
      </c>
      <c r="D8">
        <v>1.3</v>
      </c>
      <c r="F8">
        <v>2</v>
      </c>
      <c r="H8">
        <f>F8+G8</f>
        <v>2</v>
      </c>
      <c r="I8">
        <v>4.09</v>
      </c>
      <c r="K8">
        <f>I8+J8</f>
        <v>4.09</v>
      </c>
      <c r="L8">
        <v>4.09</v>
      </c>
      <c r="N8">
        <f>L8+M8</f>
        <v>4.09</v>
      </c>
      <c r="R8" t="s">
        <v>6</v>
      </c>
      <c r="S8" s="2">
        <v>4.0999999999999996</v>
      </c>
      <c r="U8">
        <f>S8+T8</f>
        <v>4.0999999999999996</v>
      </c>
      <c r="Z8" s="2">
        <v>4.0999999999999996</v>
      </c>
      <c r="AB8">
        <f>Z8+AA8</f>
        <v>4.0999999999999996</v>
      </c>
    </row>
    <row r="9" spans="1:35" x14ac:dyDescent="0.25">
      <c r="B9" t="s">
        <v>7</v>
      </c>
      <c r="H9">
        <f>F9+G9</f>
        <v>0</v>
      </c>
      <c r="I9">
        <v>2</v>
      </c>
      <c r="K9">
        <f>I9+J9</f>
        <v>2</v>
      </c>
      <c r="L9">
        <v>2</v>
      </c>
      <c r="N9">
        <f>L9+M9</f>
        <v>2</v>
      </c>
      <c r="R9" t="s">
        <v>7</v>
      </c>
      <c r="S9">
        <v>2</v>
      </c>
      <c r="U9">
        <f>S9+T9</f>
        <v>2</v>
      </c>
      <c r="Z9">
        <v>2</v>
      </c>
      <c r="AB9">
        <f>Z9+AA9</f>
        <v>2</v>
      </c>
    </row>
    <row r="10" spans="1:35" x14ac:dyDescent="0.25">
      <c r="A10" t="s">
        <v>9</v>
      </c>
      <c r="B10" t="s">
        <v>5</v>
      </c>
      <c r="C10">
        <v>87.8</v>
      </c>
      <c r="F10">
        <v>94</v>
      </c>
      <c r="H10">
        <v>93</v>
      </c>
      <c r="I10">
        <f>K10-J10</f>
        <v>93</v>
      </c>
      <c r="K10">
        <v>93</v>
      </c>
      <c r="L10">
        <f>N10-M10</f>
        <v>93</v>
      </c>
      <c r="N10">
        <v>93</v>
      </c>
      <c r="O10">
        <f>SUM(I10:I12)</f>
        <v>93.27</v>
      </c>
      <c r="P10">
        <f>SUM(L10:L12)</f>
        <v>93.27</v>
      </c>
      <c r="R10" t="s">
        <v>5</v>
      </c>
      <c r="S10">
        <f>U10-T10</f>
        <v>93</v>
      </c>
      <c r="U10">
        <v>93</v>
      </c>
      <c r="Y10">
        <f>SUM(U10:U12)</f>
        <v>93.3</v>
      </c>
      <c r="Z10">
        <f>AB10-AA10</f>
        <v>93</v>
      </c>
      <c r="AB10">
        <v>93</v>
      </c>
      <c r="AC10">
        <f>SUM(S10:S12)</f>
        <v>93.3</v>
      </c>
      <c r="AD10">
        <f>SUM(Z10:Z12)</f>
        <v>93.3</v>
      </c>
      <c r="AF10">
        <f>ROUND((AD10),0)</f>
        <v>93</v>
      </c>
    </row>
    <row r="11" spans="1:35" x14ac:dyDescent="0.25">
      <c r="B11" t="s">
        <v>6</v>
      </c>
      <c r="C11">
        <v>0.1</v>
      </c>
      <c r="D11">
        <v>0.1</v>
      </c>
      <c r="F11">
        <v>1</v>
      </c>
      <c r="H11">
        <f>F11+G11</f>
        <v>1</v>
      </c>
      <c r="K11">
        <f>I11+J11</f>
        <v>0</v>
      </c>
      <c r="N11">
        <f>L11+M11</f>
        <v>0</v>
      </c>
      <c r="R11" t="s">
        <v>6</v>
      </c>
      <c r="U11">
        <f>S11+T11</f>
        <v>0</v>
      </c>
      <c r="AB11">
        <f>Z11+AA11</f>
        <v>0</v>
      </c>
    </row>
    <row r="12" spans="1:35" x14ac:dyDescent="0.25">
      <c r="B12" t="s">
        <v>7</v>
      </c>
      <c r="H12">
        <f>F12+G12</f>
        <v>0</v>
      </c>
      <c r="I12">
        <v>0.27</v>
      </c>
      <c r="K12">
        <f>I12+J12</f>
        <v>0.27</v>
      </c>
      <c r="L12">
        <v>0.27</v>
      </c>
      <c r="N12">
        <f>L12+M12</f>
        <v>0.27</v>
      </c>
      <c r="R12" t="s">
        <v>7</v>
      </c>
      <c r="S12" s="2">
        <v>0.3</v>
      </c>
      <c r="U12">
        <f>S12+T12</f>
        <v>0.3</v>
      </c>
      <c r="Z12" s="2">
        <v>0.3</v>
      </c>
      <c r="AB12">
        <f>Z12+AA12</f>
        <v>0.3</v>
      </c>
    </row>
    <row r="13" spans="1:35" x14ac:dyDescent="0.25">
      <c r="A13" t="s">
        <v>10</v>
      </c>
      <c r="B13" t="s">
        <v>5</v>
      </c>
      <c r="C13">
        <v>19.3</v>
      </c>
      <c r="D13">
        <v>0.4</v>
      </c>
      <c r="F13">
        <v>20</v>
      </c>
      <c r="H13">
        <v>20</v>
      </c>
      <c r="I13">
        <f>K13-J13</f>
        <v>19.14</v>
      </c>
      <c r="J13">
        <v>0.86</v>
      </c>
      <c r="K13">
        <v>20</v>
      </c>
      <c r="L13">
        <f>N13-M13</f>
        <v>19.13</v>
      </c>
      <c r="M13">
        <v>0.87</v>
      </c>
      <c r="N13">
        <v>20</v>
      </c>
      <c r="O13">
        <f>SUM(I13:I15)</f>
        <v>19.14</v>
      </c>
      <c r="P13">
        <f>SUM(L13:L15)</f>
        <v>19.13</v>
      </c>
      <c r="R13" t="s">
        <v>5</v>
      </c>
      <c r="S13">
        <f>U13-T13</f>
        <v>19.100000000000001</v>
      </c>
      <c r="T13" s="2">
        <v>0.9</v>
      </c>
      <c r="U13">
        <v>20</v>
      </c>
      <c r="Y13">
        <f>SUM(U13:U15)</f>
        <v>20</v>
      </c>
      <c r="Z13">
        <f>AB13-AA13</f>
        <v>19.100000000000001</v>
      </c>
      <c r="AA13" s="2">
        <v>0.9</v>
      </c>
      <c r="AB13">
        <v>20</v>
      </c>
      <c r="AC13">
        <f>SUM(S13:S15)</f>
        <v>19.100000000000001</v>
      </c>
      <c r="AD13">
        <f>SUM(Z13:Z15)</f>
        <v>19.100000000000001</v>
      </c>
      <c r="AF13">
        <f>ROUND((AD13),0)</f>
        <v>19</v>
      </c>
    </row>
    <row r="14" spans="1:35" x14ac:dyDescent="0.25">
      <c r="B14" t="s">
        <v>6</v>
      </c>
      <c r="H14">
        <f>F14+G14</f>
        <v>0</v>
      </c>
      <c r="K14">
        <f>I14+J14</f>
        <v>0</v>
      </c>
      <c r="N14">
        <f>L14+M14</f>
        <v>0</v>
      </c>
      <c r="R14" t="s">
        <v>6</v>
      </c>
      <c r="U14">
        <f>S14+T14</f>
        <v>0</v>
      </c>
      <c r="AB14">
        <f>Z14+AA14</f>
        <v>0</v>
      </c>
    </row>
    <row r="15" spans="1:35" x14ac:dyDescent="0.25">
      <c r="B15" t="s">
        <v>7</v>
      </c>
      <c r="H15">
        <f>F15+G15</f>
        <v>0</v>
      </c>
      <c r="K15">
        <f>I15+J15</f>
        <v>0</v>
      </c>
      <c r="N15">
        <f>L15+M15</f>
        <v>0</v>
      </c>
      <c r="R15" t="s">
        <v>7</v>
      </c>
      <c r="U15">
        <f>S15+T15</f>
        <v>0</v>
      </c>
      <c r="AB15">
        <f>Z15+AA15</f>
        <v>0</v>
      </c>
    </row>
    <row r="16" spans="1:35" x14ac:dyDescent="0.25">
      <c r="A16" t="s">
        <v>11</v>
      </c>
      <c r="B16" t="s">
        <v>5</v>
      </c>
      <c r="C16">
        <v>41</v>
      </c>
      <c r="D16">
        <v>2.1</v>
      </c>
      <c r="F16">
        <v>42.8</v>
      </c>
      <c r="G16">
        <v>4.2</v>
      </c>
      <c r="H16">
        <v>47</v>
      </c>
      <c r="I16">
        <f>K16-J16</f>
        <v>42.92</v>
      </c>
      <c r="J16">
        <v>4.08</v>
      </c>
      <c r="K16">
        <v>47</v>
      </c>
      <c r="L16">
        <f>N16-M16</f>
        <v>42.86</v>
      </c>
      <c r="M16">
        <v>4.1399999999999997</v>
      </c>
      <c r="N16">
        <v>47</v>
      </c>
      <c r="O16">
        <f>SUM(I16:I18)</f>
        <v>42.92</v>
      </c>
      <c r="P16">
        <f>SUM(L16:L18)</f>
        <v>42.86</v>
      </c>
      <c r="R16" t="s">
        <v>5</v>
      </c>
      <c r="S16">
        <f>U16-T16</f>
        <v>42.9</v>
      </c>
      <c r="T16" s="2">
        <v>4.0999999999999996</v>
      </c>
      <c r="U16">
        <v>47</v>
      </c>
      <c r="Y16">
        <f>SUM(U16:U18)</f>
        <v>47</v>
      </c>
      <c r="Z16">
        <f>AB16-AA16</f>
        <v>42.9</v>
      </c>
      <c r="AA16" s="2">
        <v>4.0999999999999996</v>
      </c>
      <c r="AB16">
        <v>47</v>
      </c>
      <c r="AC16">
        <f>SUM(S16:S18)</f>
        <v>42.9</v>
      </c>
      <c r="AD16">
        <f>SUM(Z16:Z18)</f>
        <v>42.9</v>
      </c>
      <c r="AF16">
        <f>ROUND((AD16),0)</f>
        <v>43</v>
      </c>
    </row>
    <row r="17" spans="1:32" x14ac:dyDescent="0.25">
      <c r="B17" t="s">
        <v>6</v>
      </c>
      <c r="H17">
        <f>F17+G17</f>
        <v>0</v>
      </c>
      <c r="K17">
        <f>I17+J17</f>
        <v>0</v>
      </c>
      <c r="N17">
        <f>L17+M17</f>
        <v>0</v>
      </c>
      <c r="R17" t="s">
        <v>6</v>
      </c>
      <c r="U17">
        <f>S17+T17</f>
        <v>0</v>
      </c>
      <c r="AB17">
        <f>Z17+AA17</f>
        <v>0</v>
      </c>
    </row>
    <row r="18" spans="1:32" x14ac:dyDescent="0.25">
      <c r="B18" t="s">
        <v>7</v>
      </c>
      <c r="H18">
        <f>F18+G18</f>
        <v>0</v>
      </c>
      <c r="K18">
        <f>I18+J18</f>
        <v>0</v>
      </c>
      <c r="N18">
        <f>L18+M18</f>
        <v>0</v>
      </c>
      <c r="R18" t="s">
        <v>7</v>
      </c>
      <c r="U18">
        <f>S18+T18</f>
        <v>0</v>
      </c>
      <c r="AB18">
        <f>Z18+AA18</f>
        <v>0</v>
      </c>
    </row>
    <row r="19" spans="1:32" x14ac:dyDescent="0.25">
      <c r="A19" t="s">
        <v>12</v>
      </c>
      <c r="B19" t="s">
        <v>5</v>
      </c>
      <c r="C19">
        <v>9</v>
      </c>
      <c r="F19">
        <v>11</v>
      </c>
      <c r="H19">
        <v>11</v>
      </c>
      <c r="I19">
        <f>K19-J19</f>
        <v>11</v>
      </c>
      <c r="K19">
        <v>11</v>
      </c>
      <c r="L19">
        <f>N19-M19</f>
        <v>11</v>
      </c>
      <c r="N19">
        <v>11</v>
      </c>
      <c r="O19">
        <f>SUM(I19:I21)</f>
        <v>11</v>
      </c>
      <c r="P19">
        <f>SUM(L19:L21)</f>
        <v>11</v>
      </c>
      <c r="R19" t="s">
        <v>5</v>
      </c>
      <c r="S19">
        <f>U19-T19</f>
        <v>11</v>
      </c>
      <c r="U19">
        <v>11</v>
      </c>
      <c r="Y19">
        <f>SUM(U19:U21)</f>
        <v>11</v>
      </c>
      <c r="Z19">
        <f>AB19-AA19</f>
        <v>11</v>
      </c>
      <c r="AB19">
        <v>11</v>
      </c>
      <c r="AC19">
        <f>SUM(S19:S21)</f>
        <v>11</v>
      </c>
      <c r="AD19">
        <f>SUM(Z19:Z21)</f>
        <v>11</v>
      </c>
      <c r="AF19">
        <f>ROUND((AD19),0)</f>
        <v>11</v>
      </c>
    </row>
    <row r="20" spans="1:32" x14ac:dyDescent="0.25">
      <c r="B20" t="s">
        <v>6</v>
      </c>
      <c r="H20">
        <f>F20+G20</f>
        <v>0</v>
      </c>
      <c r="K20">
        <f>I20+J20</f>
        <v>0</v>
      </c>
      <c r="N20">
        <f>L20+M20</f>
        <v>0</v>
      </c>
      <c r="R20" t="s">
        <v>6</v>
      </c>
      <c r="U20">
        <f>S20+T20</f>
        <v>0</v>
      </c>
      <c r="AB20">
        <f>Z20+AA20</f>
        <v>0</v>
      </c>
    </row>
    <row r="21" spans="1:32" x14ac:dyDescent="0.25">
      <c r="B21" t="s">
        <v>7</v>
      </c>
      <c r="H21">
        <f>F21+G21</f>
        <v>0</v>
      </c>
      <c r="K21">
        <f>I21+J21</f>
        <v>0</v>
      </c>
      <c r="N21">
        <f>L21+M21</f>
        <v>0</v>
      </c>
      <c r="R21" t="s">
        <v>7</v>
      </c>
      <c r="U21">
        <f>S21+T21</f>
        <v>0</v>
      </c>
      <c r="AB21">
        <f>Z21+AA21</f>
        <v>0</v>
      </c>
    </row>
    <row r="22" spans="1:32" x14ac:dyDescent="0.25">
      <c r="A22" t="s">
        <v>13</v>
      </c>
      <c r="B22" t="s">
        <v>5</v>
      </c>
      <c r="C22">
        <v>257.5</v>
      </c>
      <c r="D22">
        <v>11.9</v>
      </c>
      <c r="F22">
        <v>272.7</v>
      </c>
      <c r="G22">
        <v>14.3</v>
      </c>
      <c r="H22">
        <v>286</v>
      </c>
      <c r="I22">
        <f>K22-J22</f>
        <v>272.13</v>
      </c>
      <c r="J22">
        <v>13.87</v>
      </c>
      <c r="K22">
        <v>286</v>
      </c>
      <c r="L22">
        <f>N22-M22</f>
        <v>271.75</v>
      </c>
      <c r="M22">
        <v>14.25</v>
      </c>
      <c r="N22">
        <v>286</v>
      </c>
      <c r="O22">
        <f>SUM(I22:I24)</f>
        <v>273.13</v>
      </c>
      <c r="P22">
        <f>SUM(L22:L24)</f>
        <v>272.75</v>
      </c>
      <c r="R22" t="s">
        <v>5</v>
      </c>
      <c r="S22">
        <f>U22-T22</f>
        <v>272.10000000000002</v>
      </c>
      <c r="T22" s="2">
        <v>13.9</v>
      </c>
      <c r="U22">
        <v>286</v>
      </c>
      <c r="Y22">
        <f>SUM(U22:U24)</f>
        <v>287</v>
      </c>
      <c r="Z22">
        <f>AB22-AA22</f>
        <v>271.7</v>
      </c>
      <c r="AA22" s="2">
        <v>14.3</v>
      </c>
      <c r="AB22">
        <v>286</v>
      </c>
      <c r="AC22">
        <f>SUM(S22:S24)</f>
        <v>273.10000000000002</v>
      </c>
      <c r="AD22">
        <f>SUM(Z22:Z24)</f>
        <v>272.7</v>
      </c>
      <c r="AF22">
        <f>ROUND((AD22),0)</f>
        <v>273</v>
      </c>
    </row>
    <row r="23" spans="1:32" x14ac:dyDescent="0.25">
      <c r="B23" t="s">
        <v>6</v>
      </c>
      <c r="C23">
        <v>2.5</v>
      </c>
      <c r="F23">
        <v>2.5</v>
      </c>
      <c r="H23">
        <f>F23+G23</f>
        <v>2.5</v>
      </c>
      <c r="I23">
        <v>1</v>
      </c>
      <c r="K23">
        <f>I23+J23</f>
        <v>1</v>
      </c>
      <c r="L23">
        <v>1</v>
      </c>
      <c r="N23">
        <f>L23+M23</f>
        <v>1</v>
      </c>
      <c r="R23" t="s">
        <v>6</v>
      </c>
      <c r="S23">
        <v>1</v>
      </c>
      <c r="U23">
        <f>S23+T23</f>
        <v>1</v>
      </c>
      <c r="Z23">
        <v>1</v>
      </c>
      <c r="AB23">
        <f>Z23+AA23</f>
        <v>1</v>
      </c>
    </row>
    <row r="24" spans="1:32" x14ac:dyDescent="0.25">
      <c r="B24" t="s">
        <v>7</v>
      </c>
      <c r="H24">
        <f>F24+G24</f>
        <v>0</v>
      </c>
      <c r="K24">
        <f>I24+J24</f>
        <v>0</v>
      </c>
      <c r="N24">
        <f>L24+M24</f>
        <v>0</v>
      </c>
      <c r="R24" t="s">
        <v>7</v>
      </c>
      <c r="U24">
        <f>S24+T24</f>
        <v>0</v>
      </c>
      <c r="AB24">
        <f>Z24+AA24</f>
        <v>0</v>
      </c>
    </row>
    <row r="25" spans="1:32" x14ac:dyDescent="0.25">
      <c r="A25" t="s">
        <v>14</v>
      </c>
      <c r="B25" t="s">
        <v>5</v>
      </c>
      <c r="C25">
        <v>51.2</v>
      </c>
      <c r="D25">
        <v>0.1</v>
      </c>
      <c r="F25">
        <v>53</v>
      </c>
      <c r="H25">
        <v>55</v>
      </c>
      <c r="I25">
        <f>K25-J25</f>
        <v>54.91</v>
      </c>
      <c r="J25">
        <v>0.09</v>
      </c>
      <c r="K25">
        <v>55</v>
      </c>
      <c r="L25">
        <f>N25-M25</f>
        <v>54.9</v>
      </c>
      <c r="M25">
        <v>0.1</v>
      </c>
      <c r="N25">
        <v>55</v>
      </c>
      <c r="O25">
        <f>SUM(I25:I27)</f>
        <v>55.16</v>
      </c>
      <c r="P25">
        <f>SUM(L25:L27)</f>
        <v>55.15</v>
      </c>
      <c r="R25" t="s">
        <v>5</v>
      </c>
      <c r="S25">
        <f>U25-T25</f>
        <v>54.9</v>
      </c>
      <c r="T25" s="2">
        <v>0.1</v>
      </c>
      <c r="U25">
        <v>55</v>
      </c>
      <c r="Y25">
        <f>SUM(U25:U27)</f>
        <v>55.3</v>
      </c>
      <c r="Z25">
        <f>AB25-AA25</f>
        <v>54.9</v>
      </c>
      <c r="AA25">
        <v>0.1</v>
      </c>
      <c r="AB25">
        <v>55</v>
      </c>
      <c r="AC25">
        <f>SUM(S25:S27)</f>
        <v>55.199999999999996</v>
      </c>
      <c r="AD25">
        <f>SUM(Z25:Z27)</f>
        <v>55.199999999999996</v>
      </c>
      <c r="AF25">
        <f>ROUND((AD25),0)</f>
        <v>55</v>
      </c>
    </row>
    <row r="26" spans="1:32" x14ac:dyDescent="0.25">
      <c r="B26" t="s">
        <v>6</v>
      </c>
      <c r="C26">
        <v>0.2</v>
      </c>
      <c r="F26">
        <v>1</v>
      </c>
      <c r="H26">
        <f>F26+G26</f>
        <v>1</v>
      </c>
      <c r="I26">
        <v>0.25</v>
      </c>
      <c r="K26">
        <f>I26+J26</f>
        <v>0.25</v>
      </c>
      <c r="L26">
        <v>0.25</v>
      </c>
      <c r="N26">
        <f>L26+M26</f>
        <v>0.25</v>
      </c>
      <c r="R26" t="s">
        <v>6</v>
      </c>
      <c r="S26" s="2">
        <v>0.3</v>
      </c>
      <c r="U26">
        <f>S26+T26</f>
        <v>0.3</v>
      </c>
      <c r="Z26" s="2">
        <v>0.3</v>
      </c>
      <c r="AB26">
        <f>Z26+AA26</f>
        <v>0.3</v>
      </c>
    </row>
    <row r="27" spans="1:32" x14ac:dyDescent="0.25">
      <c r="B27" t="s">
        <v>7</v>
      </c>
      <c r="H27">
        <f>F27+G27</f>
        <v>0</v>
      </c>
      <c r="K27">
        <f>I27+J27</f>
        <v>0</v>
      </c>
      <c r="N27">
        <f>L27+M27</f>
        <v>0</v>
      </c>
      <c r="R27" t="s">
        <v>7</v>
      </c>
      <c r="U27">
        <f>S27+T27</f>
        <v>0</v>
      </c>
      <c r="AB27">
        <f>Z27+AA27</f>
        <v>0</v>
      </c>
    </row>
    <row r="28" spans="1:32" x14ac:dyDescent="0.25">
      <c r="A28" t="s">
        <v>15</v>
      </c>
      <c r="B28" t="s">
        <v>5</v>
      </c>
      <c r="C28">
        <v>245.7</v>
      </c>
      <c r="D28">
        <v>7.3</v>
      </c>
      <c r="F28">
        <v>259</v>
      </c>
      <c r="G28">
        <v>11</v>
      </c>
      <c r="H28">
        <v>269</v>
      </c>
      <c r="I28">
        <f>K28-J28</f>
        <v>259.33</v>
      </c>
      <c r="J28">
        <v>9.67</v>
      </c>
      <c r="K28">
        <v>269</v>
      </c>
      <c r="L28">
        <f>N28-M28</f>
        <v>259.49</v>
      </c>
      <c r="M28">
        <v>9.51</v>
      </c>
      <c r="N28">
        <v>269</v>
      </c>
      <c r="O28">
        <f>SUM(I28:I30)</f>
        <v>270.60999999999996</v>
      </c>
      <c r="P28">
        <f>SUM(L28:L30)</f>
        <v>270.77</v>
      </c>
      <c r="R28" t="s">
        <v>5</v>
      </c>
      <c r="S28">
        <f>U28-T28</f>
        <v>259.3</v>
      </c>
      <c r="T28" s="2">
        <v>9.6999999999999993</v>
      </c>
      <c r="U28">
        <v>269</v>
      </c>
      <c r="Y28">
        <f>SUM(U28:U30)</f>
        <v>280.29999999999995</v>
      </c>
      <c r="Z28">
        <f>AB28-AA28</f>
        <v>259.60000000000002</v>
      </c>
      <c r="AA28" s="2">
        <v>9.4</v>
      </c>
      <c r="AB28">
        <v>269</v>
      </c>
      <c r="AC28">
        <f>SUM(S28:S30)</f>
        <v>270.59999999999997</v>
      </c>
      <c r="AD28">
        <f>SUM(Z28:Z30)</f>
        <v>270.89999999999998</v>
      </c>
      <c r="AF28">
        <f>ROUND((AD28),0)</f>
        <v>271</v>
      </c>
    </row>
    <row r="29" spans="1:32" x14ac:dyDescent="0.25">
      <c r="B29" t="s">
        <v>6</v>
      </c>
      <c r="C29">
        <v>14.6</v>
      </c>
      <c r="F29">
        <v>8</v>
      </c>
      <c r="H29">
        <f>F29+G29</f>
        <v>8</v>
      </c>
      <c r="I29">
        <v>9.8800000000000008</v>
      </c>
      <c r="K29">
        <f>I29+J29</f>
        <v>9.8800000000000008</v>
      </c>
      <c r="L29">
        <v>9.8800000000000008</v>
      </c>
      <c r="N29">
        <f>L29+M29</f>
        <v>9.8800000000000008</v>
      </c>
      <c r="R29" t="s">
        <v>6</v>
      </c>
      <c r="S29" s="2">
        <v>9.9</v>
      </c>
      <c r="U29">
        <f>S29+T29</f>
        <v>9.9</v>
      </c>
      <c r="Z29" s="2">
        <v>9.9</v>
      </c>
      <c r="AB29">
        <f>Z29+AA29</f>
        <v>9.9</v>
      </c>
    </row>
    <row r="30" spans="1:32" x14ac:dyDescent="0.25">
      <c r="B30" t="s">
        <v>7</v>
      </c>
      <c r="H30">
        <f>F30+G30</f>
        <v>0</v>
      </c>
      <c r="I30">
        <v>1.4</v>
      </c>
      <c r="K30">
        <f>I30+J30</f>
        <v>1.4</v>
      </c>
      <c r="L30">
        <v>1.4</v>
      </c>
      <c r="N30">
        <f>L30+M30</f>
        <v>1.4</v>
      </c>
      <c r="R30" t="s">
        <v>7</v>
      </c>
      <c r="S30">
        <v>1.4</v>
      </c>
      <c r="U30">
        <f>S30+T30</f>
        <v>1.4</v>
      </c>
      <c r="Z30">
        <v>1.4</v>
      </c>
      <c r="AB30">
        <f>Z30+AA30</f>
        <v>1.4</v>
      </c>
    </row>
    <row r="31" spans="1:32" x14ac:dyDescent="0.25">
      <c r="C31" s="3">
        <f>SUM(C6:C29)</f>
        <v>876.00000000000011</v>
      </c>
      <c r="D31" s="3">
        <f>SUM(D6:D29)</f>
        <v>32.799999999999997</v>
      </c>
      <c r="E31" s="3"/>
      <c r="F31" s="3">
        <f>SUM(F6:F29)</f>
        <v>917.7</v>
      </c>
      <c r="G31" s="3">
        <f>SUM(G6:G29)</f>
        <v>45.8</v>
      </c>
    </row>
    <row r="32" spans="1:32" x14ac:dyDescent="0.25">
      <c r="O32">
        <f>SUM(O7:O30)</f>
        <v>925.97</v>
      </c>
      <c r="P32">
        <f>SUM(P7:P30)</f>
        <v>925.67</v>
      </c>
      <c r="S32">
        <f t="shared" ref="S32:AD32" si="14">SUM(S7:S30)</f>
        <v>925.89999999999986</v>
      </c>
      <c r="T32">
        <f t="shared" si="14"/>
        <v>44.099999999999994</v>
      </c>
      <c r="U32">
        <f t="shared" si="14"/>
        <v>970</v>
      </c>
      <c r="Y32">
        <f t="shared" si="14"/>
        <v>969.99999999999989</v>
      </c>
      <c r="Z32">
        <f t="shared" si="14"/>
        <v>925.8</v>
      </c>
      <c r="AA32">
        <f t="shared" si="14"/>
        <v>44.2</v>
      </c>
      <c r="AB32">
        <f t="shared" si="14"/>
        <v>970</v>
      </c>
      <c r="AC32">
        <f t="shared" si="14"/>
        <v>925.90000000000009</v>
      </c>
      <c r="AD32">
        <f t="shared" si="14"/>
        <v>925.80000000000007</v>
      </c>
      <c r="AF32">
        <f>SUM(AF7:AF30)</f>
        <v>926</v>
      </c>
    </row>
    <row r="34" spans="19:26" x14ac:dyDescent="0.25">
      <c r="S34">
        <f>S7+S10+S13+S16+S19+S22+S25+S28</f>
        <v>906.90000000000009</v>
      </c>
      <c r="Z34">
        <f>Z7+Z10+Z13+Z16+Z19+Z22+Z25+Z28</f>
        <v>906.8</v>
      </c>
    </row>
  </sheetData>
  <mergeCells count="4">
    <mergeCell ref="I2:K2"/>
    <mergeCell ref="L2:N2"/>
    <mergeCell ref="S2:U2"/>
    <mergeCell ref="Z2:A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D23"/>
  <sheetViews>
    <sheetView workbookViewId="0">
      <selection activeCell="H23" sqref="H23"/>
    </sheetView>
  </sheetViews>
  <sheetFormatPr defaultRowHeight="15" x14ac:dyDescent="0.25"/>
  <sheetData>
    <row r="7" spans="4:4" x14ac:dyDescent="0.25">
      <c r="D7">
        <f>217.4+2.8</f>
        <v>220.20000000000002</v>
      </c>
    </row>
    <row r="23" spans="4:4" x14ac:dyDescent="0.25">
      <c r="D23">
        <f>236-217.4</f>
        <v>18.599999999999994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5:K26"/>
  <sheetViews>
    <sheetView workbookViewId="0">
      <selection activeCell="K27" sqref="K27"/>
    </sheetView>
  </sheetViews>
  <sheetFormatPr defaultRowHeight="15" x14ac:dyDescent="0.25"/>
  <sheetData>
    <row r="25" spans="11:11" x14ac:dyDescent="0.25">
      <c r="K25">
        <f>231.6-225</f>
        <v>6.5999999999999943</v>
      </c>
    </row>
    <row r="26" spans="11:11" x14ac:dyDescent="0.25">
      <c r="K26">
        <f>139.4-146</f>
        <v>-6.5999999999999943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5"/>
  <sheetViews>
    <sheetView workbookViewId="0">
      <selection activeCell="F26" sqref="F26"/>
    </sheetView>
  </sheetViews>
  <sheetFormatPr defaultRowHeight="15" x14ac:dyDescent="0.25"/>
  <sheetData>
    <row r="25" spans="6:6" x14ac:dyDescent="0.25">
      <c r="F25">
        <f>39.9+0.6+1</f>
        <v>41.5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New Budget Document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ADBFBDAB-78AD-44F6-830E-A0EC7EBDFE57}"/>
</file>

<file path=customXml/itemProps2.xml><?xml version="1.0" encoding="utf-8"?>
<ds:datastoreItem xmlns:ds="http://schemas.openxmlformats.org/officeDocument/2006/customXml" ds:itemID="{8B2138C6-CD62-4E4F-9946-632EA6AEBBB2}"/>
</file>

<file path=customXml/itemProps3.xml><?xml version="1.0" encoding="utf-8"?>
<ds:datastoreItem xmlns:ds="http://schemas.openxmlformats.org/officeDocument/2006/customXml" ds:itemID="{E487DB87-108B-46CB-8106-C73F5124B9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Sheet5</vt:lpstr>
      <vt:lpstr>Sheet6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WSO personnel summary</dc:title>
  <dc:creator>Buening,David E</dc:creator>
  <cp:lastModifiedBy>u07961</cp:lastModifiedBy>
  <dcterms:created xsi:type="dcterms:W3CDTF">2015-12-23T20:55:56Z</dcterms:created>
  <dcterms:modified xsi:type="dcterms:W3CDTF">2015-12-28T20:10:08Z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