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40" windowHeight="14310"/>
  </bookViews>
  <sheets>
    <sheet name="Sheet1" sheetId="1" r:id="rId1"/>
    <sheet name="WY Type Data" sheetId="2" r:id="rId2"/>
  </sheets>
  <calcPr calcId="145621"/>
</workbook>
</file>

<file path=xl/calcChain.xml><?xml version="1.0" encoding="utf-8"?>
<calcChain xmlns="http://schemas.openxmlformats.org/spreadsheetml/2006/main">
  <c r="B13" i="1" l="1"/>
  <c r="M8" i="1"/>
  <c r="C11" i="1"/>
  <c r="B11" i="1"/>
  <c r="C26" i="1"/>
  <c r="C25" i="1" l="1"/>
  <c r="L6" i="1"/>
  <c r="L7" i="1"/>
  <c r="L8" i="1"/>
  <c r="L9" i="1"/>
  <c r="L10" i="1"/>
  <c r="L5" i="1"/>
  <c r="D11" i="1" l="1"/>
  <c r="E127" i="2"/>
  <c r="F127" i="2" s="1"/>
  <c r="F130" i="2" s="1"/>
  <c r="F125" i="2"/>
  <c r="F126" i="2"/>
  <c r="F128" i="2"/>
  <c r="F129" i="2"/>
  <c r="F124" i="2"/>
  <c r="E129" i="2"/>
  <c r="H122" i="2"/>
  <c r="G122" i="2"/>
  <c r="E128" i="2"/>
  <c r="E125" i="2"/>
  <c r="E124" i="2"/>
  <c r="E126" i="2"/>
  <c r="E130" i="2" l="1"/>
  <c r="C13" i="1"/>
  <c r="D13" i="1"/>
  <c r="E13" i="1"/>
  <c r="C24" i="1"/>
  <c r="C23" i="1"/>
  <c r="C27" i="1" l="1"/>
  <c r="L11" i="1"/>
  <c r="M10" i="1"/>
  <c r="M9" i="1"/>
  <c r="G26" i="1" l="1"/>
  <c r="G23" i="1"/>
  <c r="G13" i="1"/>
  <c r="I13" i="1" s="1"/>
  <c r="M11" i="1"/>
  <c r="G24" i="1"/>
  <c r="G25" i="1"/>
  <c r="B27" i="1" l="1"/>
  <c r="G27" i="1"/>
</calcChain>
</file>

<file path=xl/sharedStrings.xml><?xml version="1.0" encoding="utf-8"?>
<sst xmlns="http://schemas.openxmlformats.org/spreadsheetml/2006/main" count="290" uniqueCount="51">
  <si>
    <t>C1</t>
  </si>
  <si>
    <t>C2</t>
  </si>
  <si>
    <t>C3</t>
  </si>
  <si>
    <t>C4</t>
  </si>
  <si>
    <t>Estimating Yuba Accord Transfer Prices</t>
  </si>
  <si>
    <t>SVI Classification</t>
  </si>
  <si>
    <t>Wet</t>
  </si>
  <si>
    <t>Above Normal</t>
  </si>
  <si>
    <t>Below Normal</t>
  </si>
  <si>
    <t>Dry</t>
  </si>
  <si>
    <t>Critical</t>
  </si>
  <si>
    <t>Consecutive
Dry or Critical</t>
  </si>
  <si>
    <t>Yuba Transfer Component Prices ($/AF)</t>
  </si>
  <si>
    <t>Yuba Transfer Component Volumes (AF)</t>
  </si>
  <si>
    <t>W</t>
  </si>
  <si>
    <t>AN</t>
  </si>
  <si>
    <t>BN</t>
  </si>
  <si>
    <t>D</t>
  </si>
  <si>
    <t>C</t>
  </si>
  <si>
    <t>WY</t>
  </si>
  <si>
    <t>Oct-Mar</t>
  </si>
  <si>
    <t>Apr-Jul</t>
  </si>
  <si>
    <t>WYsum</t>
  </si>
  <si>
    <t>Index</t>
  </si>
  <si>
    <t>Yr-type</t>
  </si>
  <si>
    <t>Runoff (MAF)</t>
  </si>
  <si>
    <t>Sacramento Valley</t>
  </si>
  <si>
    <t>San Joaquin Valley</t>
  </si>
  <si>
    <t>http://cdec.water.ca.gov/cgi-progs/iodir/wsihist</t>
  </si>
  <si>
    <t>Consecutive C/D</t>
  </si>
  <si>
    <t>Historical C4 Prices</t>
  </si>
  <si>
    <t>SWP %</t>
  </si>
  <si>
    <t>no agreement to buy at 200</t>
  </si>
  <si>
    <t>Sum</t>
  </si>
  <si>
    <t>Consec. D</t>
  </si>
  <si>
    <t>Consec. C</t>
  </si>
  <si>
    <t>(most ever provided)</t>
  </si>
  <si>
    <t>Weighted Avg.</t>
  </si>
  <si>
    <t>Tot.</t>
  </si>
  <si>
    <t>AF</t>
  </si>
  <si>
    <t>$/AF</t>
  </si>
  <si>
    <t>Revenue Requirements Assumptions</t>
  </si>
  <si>
    <t>Est. AF</t>
  </si>
  <si>
    <t>% WY Type Occurrence 1922-2015</t>
  </si>
  <si>
    <t>Weighted Average by WY Type $/AF</t>
  </si>
  <si>
    <t>Total Weighted</t>
  </si>
  <si>
    <t>Avg. by Volume:</t>
  </si>
  <si>
    <t>*</t>
  </si>
  <si>
    <t>C4 = 20,000 (most ever provided) * 20% likelihood</t>
  </si>
  <si>
    <t>w Carriage Losses</t>
  </si>
  <si>
    <t>$665 paid in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</si>
</sst>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505050"/>
      <name val="Arial Unicode MS"/>
      <family val="2"/>
    </font>
    <font>
      <u/>
      <sz val="11"/>
      <color theme="10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5" fillId="0" borderId="0" xfId="2"/>
    <xf numFmtId="164" fontId="0" fillId="0" borderId="0" xfId="0" applyNumberFormat="1"/>
    <xf numFmtId="9" fontId="0" fillId="0" borderId="0" xfId="1" applyFont="1"/>
    <xf numFmtId="9" fontId="0" fillId="0" borderId="0" xfId="1" applyFont="1" applyAlignment="1">
      <alignment horizontal="right"/>
    </xf>
    <xf numFmtId="9" fontId="0" fillId="0" borderId="0" xfId="0" applyNumberFormat="1"/>
    <xf numFmtId="1" fontId="0" fillId="0" borderId="0" xfId="0" applyNumberFormat="1"/>
    <xf numFmtId="0" fontId="0" fillId="2" borderId="0" xfId="0" applyFill="1" applyAlignment="1">
      <alignment horizontal="right"/>
    </xf>
    <xf numFmtId="0" fontId="0" fillId="0" borderId="0" xfId="0" applyFill="1" applyAlignment="1">
      <alignment horizontal="right"/>
    </xf>
    <xf numFmtId="9" fontId="0" fillId="0" borderId="0" xfId="0" applyNumberFormat="1" applyAlignment="1">
      <alignment horizontal="right"/>
    </xf>
    <xf numFmtId="3" fontId="6" fillId="0" borderId="0" xfId="0" applyNumberFormat="1" applyFont="1" applyAlignment="1">
      <alignment vertical="center"/>
    </xf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9" fontId="0" fillId="0" borderId="0" xfId="1" applyFont="1" applyBorder="1"/>
    <xf numFmtId="0" fontId="0" fillId="0" borderId="1" xfId="0" applyBorder="1"/>
    <xf numFmtId="3" fontId="0" fillId="0" borderId="1" xfId="0" applyNumberFormat="1" applyBorder="1"/>
    <xf numFmtId="9" fontId="0" fillId="0" borderId="1" xfId="1" applyFont="1" applyBorder="1"/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1" fontId="0" fillId="3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 wrapText="1"/>
    </xf>
    <xf numFmtId="0" fontId="0" fillId="0" borderId="0" xfId="0" applyFill="1" applyBorder="1" applyAlignment="1">
      <alignment horizontal="right"/>
    </xf>
    <xf numFmtId="0" fontId="2" fillId="0" borderId="0" xfId="0" applyFont="1" applyAlignment="1">
      <alignment horizontal="left"/>
    </xf>
    <xf numFmtId="1" fontId="2" fillId="4" borderId="0" xfId="0" applyNumberFormat="1" applyFont="1" applyFill="1"/>
    <xf numFmtId="1" fontId="2" fillId="0" borderId="0" xfId="0" applyNumberFormat="1" applyFont="1"/>
    <xf numFmtId="0" fontId="0" fillId="0" borderId="0" xfId="0" applyAlignment="1">
      <alignment horizontal="left"/>
    </xf>
    <xf numFmtId="0" fontId="0" fillId="0" borderId="0" xfId="0" quotePrefix="1"/>
    <xf numFmtId="44" fontId="2" fillId="0" borderId="0" xfId="3" applyFont="1"/>
  </cellXfs>
  <cellStyles count="4">
    <cellStyle name="Currency" xfId="3" builtinId="4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DDDDD"/>
      <color rgb="FF9D9D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dec.water.ca.gov/cgi-progs/iodir/wsih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2" workbookViewId="0">
      <selection activeCell="C31" sqref="C31"/>
    </sheetView>
  </sheetViews>
  <sheetFormatPr defaultRowHeight="15" x14ac:dyDescent="0.25"/>
  <cols>
    <col min="1" max="1" width="17.85546875" customWidth="1"/>
    <col min="2" max="2" width="9.5703125" bestFit="1" customWidth="1"/>
    <col min="6" max="6" width="3.5703125" customWidth="1"/>
    <col min="7" max="7" width="14.85546875" customWidth="1"/>
    <col min="13" max="13" width="9" customWidth="1"/>
  </cols>
  <sheetData>
    <row r="1" spans="1:15" ht="15.75" x14ac:dyDescent="0.25">
      <c r="A1" s="3" t="s">
        <v>4</v>
      </c>
    </row>
    <row r="2" spans="1:15" ht="15.75" x14ac:dyDescent="0.25">
      <c r="A2" s="3"/>
    </row>
    <row r="3" spans="1:15" x14ac:dyDescent="0.25">
      <c r="B3" t="s">
        <v>12</v>
      </c>
      <c r="G3" t="s">
        <v>13</v>
      </c>
      <c r="L3" t="s">
        <v>43</v>
      </c>
    </row>
    <row r="4" spans="1:15" s="2" customFormat="1" x14ac:dyDescent="0.25">
      <c r="A4" s="6" t="s">
        <v>5</v>
      </c>
      <c r="B4" s="6" t="s">
        <v>0</v>
      </c>
      <c r="C4" s="6" t="s">
        <v>1</v>
      </c>
      <c r="D4" s="6" t="s">
        <v>2</v>
      </c>
      <c r="E4" s="6" t="s">
        <v>3</v>
      </c>
      <c r="F4" s="6"/>
      <c r="G4" s="6" t="s">
        <v>0</v>
      </c>
      <c r="H4" s="6" t="s">
        <v>1</v>
      </c>
      <c r="I4" s="6" t="s">
        <v>2</v>
      </c>
      <c r="J4" s="6" t="s">
        <v>3</v>
      </c>
    </row>
    <row r="5" spans="1:15" ht="30" customHeight="1" x14ac:dyDescent="0.25">
      <c r="A5" s="4" t="s">
        <v>6</v>
      </c>
      <c r="B5" s="5">
        <v>50</v>
      </c>
      <c r="C5" s="5"/>
      <c r="D5" s="5">
        <v>50</v>
      </c>
      <c r="E5" s="5"/>
      <c r="F5" s="5"/>
      <c r="G5" s="7">
        <v>60000</v>
      </c>
      <c r="H5" s="7"/>
      <c r="I5" s="7"/>
      <c r="J5" s="7"/>
      <c r="L5" s="12">
        <f>'WY Type Data'!F124</f>
        <v>0.2978723404255319</v>
      </c>
    </row>
    <row r="6" spans="1:15" ht="30" customHeight="1" x14ac:dyDescent="0.25">
      <c r="A6" s="4" t="s">
        <v>7</v>
      </c>
      <c r="B6" s="5">
        <v>100</v>
      </c>
      <c r="C6" s="5"/>
      <c r="D6" s="5">
        <v>100</v>
      </c>
      <c r="E6" s="5"/>
      <c r="F6" s="5"/>
      <c r="G6" s="7">
        <v>60000</v>
      </c>
      <c r="H6" s="7"/>
      <c r="I6" s="7"/>
      <c r="J6" s="7"/>
      <c r="L6" s="12">
        <f>'WY Type Data'!F125</f>
        <v>0.13829787234042554</v>
      </c>
      <c r="M6" s="12"/>
    </row>
    <row r="7" spans="1:15" ht="30" customHeight="1" x14ac:dyDescent="0.25">
      <c r="A7" s="4" t="s">
        <v>8</v>
      </c>
      <c r="B7" s="5">
        <v>150</v>
      </c>
      <c r="C7" s="5"/>
      <c r="D7" s="5">
        <v>150</v>
      </c>
      <c r="E7" s="5"/>
      <c r="F7" s="5"/>
      <c r="G7" s="7">
        <v>60000</v>
      </c>
      <c r="H7" s="7"/>
      <c r="I7" s="7"/>
      <c r="J7" s="7"/>
      <c r="L7" s="12">
        <f>'WY Type Data'!F126</f>
        <v>0.18085106382978725</v>
      </c>
      <c r="N7" s="12"/>
    </row>
    <row r="8" spans="1:15" ht="30" customHeight="1" x14ac:dyDescent="0.25">
      <c r="A8" s="4" t="s">
        <v>9</v>
      </c>
      <c r="B8" s="5">
        <v>200</v>
      </c>
      <c r="C8" s="5">
        <v>160</v>
      </c>
      <c r="D8" s="5">
        <v>200</v>
      </c>
      <c r="E8" s="5"/>
      <c r="F8" s="5"/>
      <c r="G8" s="7">
        <v>60000</v>
      </c>
      <c r="H8" s="7">
        <v>15000</v>
      </c>
      <c r="I8" s="19">
        <v>40000</v>
      </c>
      <c r="J8" s="7"/>
      <c r="L8" s="12">
        <f>'WY Type Data'!F127</f>
        <v>0.13829787234042554</v>
      </c>
      <c r="M8" s="12">
        <f>L8/SUM($L$8:$L$10)</f>
        <v>0.3611111111111111</v>
      </c>
      <c r="O8" s="12"/>
    </row>
    <row r="9" spans="1:15" ht="30" customHeight="1" x14ac:dyDescent="0.25">
      <c r="A9" s="4" t="s">
        <v>10</v>
      </c>
      <c r="B9" s="5">
        <v>300</v>
      </c>
      <c r="C9" s="5">
        <v>240</v>
      </c>
      <c r="D9" s="5">
        <v>300</v>
      </c>
      <c r="E9" s="5"/>
      <c r="F9" s="5"/>
      <c r="G9" s="7">
        <v>60000</v>
      </c>
      <c r="H9" s="7">
        <v>30000</v>
      </c>
      <c r="I9" s="19">
        <v>40000</v>
      </c>
      <c r="J9" s="7"/>
      <c r="L9" s="12">
        <f>'WY Type Data'!F128</f>
        <v>4.2553191489361701E-2</v>
      </c>
      <c r="M9" s="12">
        <f t="shared" ref="M9" si="0">L9/SUM($L$8:$L$10)</f>
        <v>0.1111111111111111</v>
      </c>
    </row>
    <row r="10" spans="1:15" ht="30" x14ac:dyDescent="0.25">
      <c r="A10" s="31" t="s">
        <v>11</v>
      </c>
      <c r="B10" s="30">
        <v>350</v>
      </c>
      <c r="C10" s="30">
        <v>280</v>
      </c>
      <c r="D10" s="30">
        <v>350</v>
      </c>
      <c r="E10" s="30"/>
      <c r="F10" s="5"/>
      <c r="G10" s="7">
        <v>60000</v>
      </c>
      <c r="H10" s="7">
        <v>30000</v>
      </c>
      <c r="I10" s="19">
        <v>40000</v>
      </c>
      <c r="J10" s="7"/>
      <c r="L10" s="12">
        <f>'WY Type Data'!F129</f>
        <v>0.20212765957446807</v>
      </c>
      <c r="M10" s="12">
        <f>L10/SUM($L$8:$L$10)</f>
        <v>0.52777777777777779</v>
      </c>
    </row>
    <row r="11" spans="1:15" ht="30" customHeight="1" x14ac:dyDescent="0.25">
      <c r="A11" s="31" t="s">
        <v>44</v>
      </c>
      <c r="B11" s="29">
        <f>B5*L5+B6*L6+B7*L7+B8*L8+B9*L9+B10*L10</f>
        <v>167.02127659574467</v>
      </c>
      <c r="C11" s="29">
        <f>C8*M8+C9*M9+C10*M10</f>
        <v>232.22222222222223</v>
      </c>
      <c r="D11" s="29">
        <f>D5*L5+D6*L6+D7*L7+D8*L8+D9*L9+D10*L10</f>
        <v>167.02127659574467</v>
      </c>
      <c r="E11" s="30">
        <v>665</v>
      </c>
      <c r="G11" s="36" t="s">
        <v>45</v>
      </c>
      <c r="L11" s="14">
        <f>SUM(L5:L10)</f>
        <v>1</v>
      </c>
      <c r="M11" s="14">
        <f>SUM(M8:M10)</f>
        <v>1</v>
      </c>
    </row>
    <row r="12" spans="1:15" ht="17.25" customHeight="1" x14ac:dyDescent="0.25">
      <c r="A12" s="4" t="s">
        <v>42</v>
      </c>
      <c r="B12" s="7">
        <v>15000</v>
      </c>
      <c r="C12" s="7">
        <v>7500</v>
      </c>
      <c r="D12" s="7">
        <v>10000</v>
      </c>
      <c r="E12" s="7">
        <v>4000</v>
      </c>
      <c r="F12" s="37" t="s">
        <v>47</v>
      </c>
      <c r="G12" s="36" t="s">
        <v>46</v>
      </c>
      <c r="H12" t="s">
        <v>49</v>
      </c>
    </row>
    <row r="13" spans="1:15" ht="17.25" customHeight="1" x14ac:dyDescent="0.25">
      <c r="B13" s="12">
        <f>B12/SUM($B12:$E12)</f>
        <v>0.41095890410958902</v>
      </c>
      <c r="C13" s="12">
        <f t="shared" ref="C13:E13" si="1">C12/SUM($B12:$E12)</f>
        <v>0.20547945205479451</v>
      </c>
      <c r="D13" s="12">
        <f t="shared" si="1"/>
        <v>0.27397260273972601</v>
      </c>
      <c r="E13" s="12">
        <f t="shared" si="1"/>
        <v>0.1095890410958904</v>
      </c>
      <c r="G13" s="34">
        <f>B11*B13+C11*C13+D11*D13+E11*E13</f>
        <v>234.99174196055566</v>
      </c>
      <c r="I13" s="38">
        <f>ROUND(G13/0.8,0)</f>
        <v>294</v>
      </c>
    </row>
    <row r="14" spans="1:15" ht="17.25" customHeight="1" x14ac:dyDescent="0.25">
      <c r="B14" s="12"/>
      <c r="C14" s="12"/>
      <c r="D14" s="12"/>
      <c r="E14" s="12"/>
    </row>
    <row r="15" spans="1:15" ht="17.25" customHeight="1" x14ac:dyDescent="0.25">
      <c r="B15" s="15"/>
      <c r="C15" s="1" t="s">
        <v>31</v>
      </c>
      <c r="D15" s="15"/>
      <c r="E15" s="15" t="s">
        <v>30</v>
      </c>
    </row>
    <row r="16" spans="1:15" x14ac:dyDescent="0.25">
      <c r="C16" s="14">
        <v>0.65</v>
      </c>
      <c r="D16">
        <v>2012</v>
      </c>
      <c r="E16" t="s">
        <v>32</v>
      </c>
    </row>
    <row r="17" spans="1:7" x14ac:dyDescent="0.25">
      <c r="C17" s="14">
        <v>0.35</v>
      </c>
      <c r="D17" s="5">
        <v>2013</v>
      </c>
      <c r="E17">
        <v>190</v>
      </c>
    </row>
    <row r="18" spans="1:7" x14ac:dyDescent="0.25">
      <c r="C18" s="14">
        <v>0.05</v>
      </c>
      <c r="D18" s="5">
        <v>2014</v>
      </c>
      <c r="E18">
        <v>475</v>
      </c>
    </row>
    <row r="19" spans="1:7" x14ac:dyDescent="0.25">
      <c r="C19" s="14">
        <v>0.2</v>
      </c>
      <c r="D19" s="5">
        <v>2015</v>
      </c>
      <c r="E19">
        <v>665</v>
      </c>
    </row>
    <row r="21" spans="1:7" x14ac:dyDescent="0.25">
      <c r="A21" s="33" t="s">
        <v>41</v>
      </c>
    </row>
    <row r="22" spans="1:7" x14ac:dyDescent="0.25">
      <c r="A22" s="1"/>
      <c r="B22" s="1" t="s">
        <v>40</v>
      </c>
      <c r="C22" s="1" t="s">
        <v>39</v>
      </c>
    </row>
    <row r="23" spans="1:7" x14ac:dyDescent="0.25">
      <c r="A23" s="1" t="s">
        <v>0</v>
      </c>
      <c r="B23">
        <v>350</v>
      </c>
      <c r="C23" s="20">
        <f>0.25*G9</f>
        <v>15000</v>
      </c>
      <c r="G23" s="12">
        <f>C23/$C$27</f>
        <v>0.2857142857142857</v>
      </c>
    </row>
    <row r="24" spans="1:7" x14ac:dyDescent="0.25">
      <c r="A24" s="1" t="s">
        <v>1</v>
      </c>
      <c r="B24">
        <v>280</v>
      </c>
      <c r="C24" s="20">
        <f>0.25*H9</f>
        <v>7500</v>
      </c>
      <c r="G24" s="12">
        <f>C24/$C$27</f>
        <v>0.14285714285714285</v>
      </c>
    </row>
    <row r="25" spans="1:7" x14ac:dyDescent="0.25">
      <c r="A25" s="27" t="s">
        <v>2</v>
      </c>
      <c r="B25" s="21">
        <v>350</v>
      </c>
      <c r="C25" s="22">
        <f>0.25*I9</f>
        <v>10000</v>
      </c>
      <c r="D25" s="21"/>
      <c r="F25" s="21"/>
      <c r="G25" s="23">
        <f>C25/$C$27</f>
        <v>0.19047619047619047</v>
      </c>
    </row>
    <row r="26" spans="1:7" x14ac:dyDescent="0.25">
      <c r="A26" s="28" t="s">
        <v>3</v>
      </c>
      <c r="B26" s="24">
        <v>500</v>
      </c>
      <c r="C26" s="25">
        <f>0.25*80000</f>
        <v>20000</v>
      </c>
      <c r="D26" s="24" t="s">
        <v>36</v>
      </c>
      <c r="F26" s="21"/>
      <c r="G26" s="26">
        <f>C26/$C$27</f>
        <v>0.38095238095238093</v>
      </c>
    </row>
    <row r="27" spans="1:7" x14ac:dyDescent="0.25">
      <c r="A27" s="32" t="s">
        <v>37</v>
      </c>
      <c r="B27" s="35">
        <f>B23*G23+B24*G24+B25*G25+B26*G26</f>
        <v>397.14285714285711</v>
      </c>
      <c r="C27" s="20">
        <f>SUM(C23:C26)</f>
        <v>52500</v>
      </c>
      <c r="D27" t="s">
        <v>38</v>
      </c>
      <c r="F27" s="21"/>
      <c r="G27" s="14">
        <f>SUM(G23:G26)</f>
        <v>1</v>
      </c>
    </row>
    <row r="28" spans="1:7" x14ac:dyDescent="0.25">
      <c r="F28" s="21"/>
    </row>
    <row r="29" spans="1:7" x14ac:dyDescent="0.25">
      <c r="B29" s="37" t="s">
        <v>47</v>
      </c>
      <c r="C29" t="s">
        <v>48</v>
      </c>
      <c r="F29" s="21"/>
    </row>
    <row r="30" spans="1:7" x14ac:dyDescent="0.25">
      <c r="C30" s="37" t="s">
        <v>50</v>
      </c>
      <c r="F30" s="21"/>
    </row>
  </sheetData>
  <pageMargins left="0.7" right="0.7" top="0.75" bottom="0.75" header="0.3" footer="0.3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B119" sqref="B119"/>
    </sheetView>
  </sheetViews>
  <sheetFormatPr defaultRowHeight="15" x14ac:dyDescent="0.25"/>
  <cols>
    <col min="6" max="8" width="9.140625" style="1"/>
    <col min="13" max="13" width="9.140625" style="1"/>
  </cols>
  <sheetData>
    <row r="1" spans="1:14" x14ac:dyDescent="0.25">
      <c r="A1" s="10" t="s">
        <v>28</v>
      </c>
    </row>
    <row r="2" spans="1:14" x14ac:dyDescent="0.25">
      <c r="B2" t="s">
        <v>26</v>
      </c>
      <c r="I2" t="s">
        <v>27</v>
      </c>
    </row>
    <row r="3" spans="1:14" x14ac:dyDescent="0.25">
      <c r="B3" t="s">
        <v>25</v>
      </c>
      <c r="I3" t="s">
        <v>25</v>
      </c>
    </row>
    <row r="4" spans="1:14" x14ac:dyDescent="0.25">
      <c r="A4" s="6" t="s">
        <v>19</v>
      </c>
      <c r="B4" s="6" t="s">
        <v>20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34</v>
      </c>
      <c r="H4" s="6" t="s">
        <v>35</v>
      </c>
      <c r="I4" s="6" t="s">
        <v>20</v>
      </c>
      <c r="J4" s="6" t="s">
        <v>21</v>
      </c>
      <c r="K4" s="6" t="s">
        <v>22</v>
      </c>
      <c r="L4" s="6" t="s">
        <v>23</v>
      </c>
      <c r="M4" s="6" t="s">
        <v>24</v>
      </c>
      <c r="N4" s="6"/>
    </row>
    <row r="5" spans="1:14" x14ac:dyDescent="0.25">
      <c r="A5">
        <v>1900</v>
      </c>
    </row>
    <row r="6" spans="1:14" x14ac:dyDescent="0.25">
      <c r="A6">
        <v>1901</v>
      </c>
      <c r="I6">
        <v>3.49</v>
      </c>
      <c r="J6">
        <v>5.58</v>
      </c>
      <c r="K6">
        <v>9.39</v>
      </c>
      <c r="L6">
        <v>4.5999999999999996</v>
      </c>
      <c r="M6" s="1" t="s">
        <v>14</v>
      </c>
    </row>
    <row r="7" spans="1:14" x14ac:dyDescent="0.25">
      <c r="A7">
        <v>1902</v>
      </c>
      <c r="I7">
        <v>1.1200000000000001</v>
      </c>
      <c r="J7">
        <v>3.81</v>
      </c>
      <c r="K7">
        <v>5.08</v>
      </c>
      <c r="L7">
        <v>3.41</v>
      </c>
      <c r="M7" s="1" t="s">
        <v>15</v>
      </c>
    </row>
    <row r="8" spans="1:14" x14ac:dyDescent="0.25">
      <c r="A8">
        <v>1903</v>
      </c>
      <c r="I8">
        <v>1.45</v>
      </c>
      <c r="J8">
        <v>4.13</v>
      </c>
      <c r="K8">
        <v>5.71</v>
      </c>
      <c r="L8">
        <v>3.45</v>
      </c>
      <c r="M8" s="1" t="s">
        <v>15</v>
      </c>
    </row>
    <row r="9" spans="1:14" x14ac:dyDescent="0.25">
      <c r="A9">
        <v>1904</v>
      </c>
      <c r="I9">
        <v>1.96</v>
      </c>
      <c r="J9">
        <v>5.37</v>
      </c>
      <c r="K9">
        <v>7.64</v>
      </c>
      <c r="L9">
        <v>4.3099999999999996</v>
      </c>
      <c r="M9" s="1" t="s">
        <v>14</v>
      </c>
    </row>
    <row r="10" spans="1:14" x14ac:dyDescent="0.25">
      <c r="A10">
        <v>1905</v>
      </c>
      <c r="I10">
        <v>1.82</v>
      </c>
      <c r="J10">
        <v>3.36</v>
      </c>
      <c r="K10">
        <v>5.3</v>
      </c>
      <c r="L10">
        <v>3.24</v>
      </c>
      <c r="M10" s="1" t="s">
        <v>15</v>
      </c>
    </row>
    <row r="11" spans="1:14" x14ac:dyDescent="0.25">
      <c r="A11">
        <v>1906</v>
      </c>
      <c r="B11">
        <v>12.57</v>
      </c>
      <c r="C11">
        <v>12.92</v>
      </c>
      <c r="D11">
        <v>26.71</v>
      </c>
      <c r="E11">
        <v>11.76</v>
      </c>
      <c r="F11" s="1" t="s">
        <v>14</v>
      </c>
      <c r="I11">
        <v>2.5299999999999998</v>
      </c>
      <c r="J11">
        <v>9.24</v>
      </c>
      <c r="K11">
        <v>12.43</v>
      </c>
      <c r="L11">
        <v>6.7</v>
      </c>
      <c r="M11" s="1" t="s">
        <v>14</v>
      </c>
    </row>
    <row r="12" spans="1:14" x14ac:dyDescent="0.25">
      <c r="A12">
        <v>1907</v>
      </c>
      <c r="B12">
        <v>18.96</v>
      </c>
      <c r="C12">
        <v>13.45</v>
      </c>
      <c r="D12">
        <v>33.700000000000003</v>
      </c>
      <c r="E12">
        <v>14.07</v>
      </c>
      <c r="F12" s="1" t="s">
        <v>14</v>
      </c>
      <c r="I12">
        <v>3.67</v>
      </c>
      <c r="J12">
        <v>7.61</v>
      </c>
      <c r="K12">
        <v>11.82</v>
      </c>
      <c r="L12">
        <v>6.2</v>
      </c>
      <c r="M12" s="1" t="s">
        <v>14</v>
      </c>
    </row>
    <row r="13" spans="1:14" x14ac:dyDescent="0.25">
      <c r="A13">
        <v>1908</v>
      </c>
      <c r="B13">
        <v>8.2899999999999991</v>
      </c>
      <c r="C13">
        <v>5.6</v>
      </c>
      <c r="D13">
        <v>14.77</v>
      </c>
      <c r="E13">
        <v>7.73</v>
      </c>
      <c r="F13" s="1" t="s">
        <v>16</v>
      </c>
      <c r="I13">
        <v>0.98</v>
      </c>
      <c r="J13">
        <v>2.17</v>
      </c>
      <c r="K13">
        <v>3.32</v>
      </c>
      <c r="L13">
        <v>2.4</v>
      </c>
      <c r="M13" s="1" t="s">
        <v>17</v>
      </c>
    </row>
    <row r="14" spans="1:14" x14ac:dyDescent="0.25">
      <c r="A14">
        <v>1909</v>
      </c>
      <c r="B14">
        <v>20.61</v>
      </c>
      <c r="C14">
        <v>8.98</v>
      </c>
      <c r="D14">
        <v>30.68</v>
      </c>
      <c r="E14">
        <v>12.1</v>
      </c>
      <c r="F14" s="1" t="s">
        <v>14</v>
      </c>
      <c r="I14">
        <v>2.85</v>
      </c>
      <c r="J14">
        <v>5.91</v>
      </c>
      <c r="K14">
        <v>8.9700000000000006</v>
      </c>
      <c r="L14">
        <v>4.59</v>
      </c>
      <c r="M14" s="1" t="s">
        <v>14</v>
      </c>
    </row>
    <row r="15" spans="1:14" x14ac:dyDescent="0.25">
      <c r="A15">
        <v>1910</v>
      </c>
      <c r="B15">
        <v>13.12</v>
      </c>
      <c r="C15">
        <v>6.11</v>
      </c>
      <c r="D15">
        <v>20.12</v>
      </c>
      <c r="E15">
        <v>9.3800000000000008</v>
      </c>
      <c r="F15" s="1" t="s">
        <v>14</v>
      </c>
      <c r="I15">
        <v>2.87</v>
      </c>
      <c r="J15">
        <v>3.62</v>
      </c>
      <c r="K15">
        <v>6.64</v>
      </c>
      <c r="L15">
        <v>3.65</v>
      </c>
      <c r="M15" s="1" t="s">
        <v>15</v>
      </c>
    </row>
    <row r="16" spans="1:14" x14ac:dyDescent="0.25">
      <c r="A16">
        <v>1911</v>
      </c>
      <c r="B16">
        <v>12.27</v>
      </c>
      <c r="C16">
        <v>13.12</v>
      </c>
      <c r="D16">
        <v>26.38</v>
      </c>
      <c r="E16">
        <v>11.74</v>
      </c>
      <c r="F16" s="1" t="s">
        <v>14</v>
      </c>
      <c r="I16">
        <v>3.63</v>
      </c>
      <c r="J16">
        <v>7.52</v>
      </c>
      <c r="K16">
        <v>11.48</v>
      </c>
      <c r="L16">
        <v>5.97</v>
      </c>
      <c r="M16" s="1" t="s">
        <v>14</v>
      </c>
    </row>
    <row r="17" spans="1:13" x14ac:dyDescent="0.25">
      <c r="A17">
        <v>1912</v>
      </c>
      <c r="B17">
        <v>4.84</v>
      </c>
      <c r="C17">
        <v>5.65</v>
      </c>
      <c r="D17">
        <v>11.41</v>
      </c>
      <c r="E17">
        <v>6.71</v>
      </c>
      <c r="F17" s="1" t="s">
        <v>16</v>
      </c>
      <c r="I17">
        <v>0.54</v>
      </c>
      <c r="J17">
        <v>2.57</v>
      </c>
      <c r="K17">
        <v>3.21</v>
      </c>
      <c r="L17">
        <v>2.5499999999999998</v>
      </c>
      <c r="M17" s="1" t="s">
        <v>16</v>
      </c>
    </row>
    <row r="18" spans="1:13" x14ac:dyDescent="0.25">
      <c r="A18">
        <v>1913</v>
      </c>
      <c r="B18">
        <v>5.72</v>
      </c>
      <c r="C18">
        <v>6.29</v>
      </c>
      <c r="D18">
        <v>12.85</v>
      </c>
      <c r="E18">
        <v>6.24</v>
      </c>
      <c r="F18" s="1" t="s">
        <v>17</v>
      </c>
      <c r="I18">
        <v>0.44</v>
      </c>
      <c r="J18">
        <v>2.34</v>
      </c>
      <c r="K18">
        <v>3</v>
      </c>
      <c r="L18">
        <v>2</v>
      </c>
      <c r="M18" s="1" t="s">
        <v>18</v>
      </c>
    </row>
    <row r="19" spans="1:13" x14ac:dyDescent="0.25">
      <c r="A19">
        <v>1914</v>
      </c>
      <c r="B19">
        <v>16.72</v>
      </c>
      <c r="C19">
        <v>10.08</v>
      </c>
      <c r="D19">
        <v>27.81</v>
      </c>
      <c r="E19">
        <v>10.92</v>
      </c>
      <c r="F19" s="1" t="s">
        <v>14</v>
      </c>
      <c r="I19">
        <v>2.72</v>
      </c>
      <c r="J19">
        <v>5.67</v>
      </c>
      <c r="K19">
        <v>8.69</v>
      </c>
      <c r="L19">
        <v>4.3499999999999996</v>
      </c>
      <c r="M19" s="1" t="s">
        <v>14</v>
      </c>
    </row>
    <row r="20" spans="1:13" x14ac:dyDescent="0.25">
      <c r="A20">
        <v>1915</v>
      </c>
      <c r="B20">
        <v>11.41</v>
      </c>
      <c r="C20">
        <v>11.42</v>
      </c>
      <c r="D20">
        <v>23.86</v>
      </c>
      <c r="E20">
        <v>10.99</v>
      </c>
      <c r="F20" s="1" t="s">
        <v>14</v>
      </c>
      <c r="I20">
        <v>1.29</v>
      </c>
      <c r="J20">
        <v>4.95</v>
      </c>
      <c r="K20">
        <v>6.4</v>
      </c>
      <c r="L20">
        <v>4.0999999999999996</v>
      </c>
      <c r="M20" s="1" t="s">
        <v>14</v>
      </c>
    </row>
    <row r="21" spans="1:13" x14ac:dyDescent="0.25">
      <c r="A21">
        <v>1916</v>
      </c>
      <c r="B21">
        <v>14.25</v>
      </c>
      <c r="C21">
        <v>8.89</v>
      </c>
      <c r="D21">
        <v>24.14</v>
      </c>
      <c r="E21">
        <v>10.83</v>
      </c>
      <c r="F21" s="1" t="s">
        <v>14</v>
      </c>
      <c r="I21">
        <v>2.67</v>
      </c>
      <c r="J21">
        <v>5.5</v>
      </c>
      <c r="K21">
        <v>8.3800000000000008</v>
      </c>
      <c r="L21">
        <v>4.6500000000000004</v>
      </c>
      <c r="M21" s="1" t="s">
        <v>14</v>
      </c>
    </row>
    <row r="22" spans="1:13" x14ac:dyDescent="0.25">
      <c r="A22">
        <v>1917</v>
      </c>
      <c r="B22">
        <v>7.25</v>
      </c>
      <c r="C22">
        <v>9.14</v>
      </c>
      <c r="D22">
        <v>17.260000000000002</v>
      </c>
      <c r="E22">
        <v>8.83</v>
      </c>
      <c r="F22" s="1" t="s">
        <v>15</v>
      </c>
      <c r="I22">
        <v>1.66</v>
      </c>
      <c r="J22">
        <v>4.84</v>
      </c>
      <c r="K22">
        <v>6.66</v>
      </c>
      <c r="L22">
        <v>4.13</v>
      </c>
      <c r="M22" s="1" t="s">
        <v>14</v>
      </c>
    </row>
    <row r="23" spans="1:13" x14ac:dyDescent="0.25">
      <c r="A23">
        <v>1918</v>
      </c>
      <c r="B23">
        <v>5.27</v>
      </c>
      <c r="C23">
        <v>4.8899999999999997</v>
      </c>
      <c r="D23">
        <v>10.99</v>
      </c>
      <c r="E23">
        <v>6.19</v>
      </c>
      <c r="F23" s="1" t="s">
        <v>17</v>
      </c>
      <c r="I23">
        <v>1.07</v>
      </c>
      <c r="J23">
        <v>3.4</v>
      </c>
      <c r="K23">
        <v>4.59</v>
      </c>
      <c r="L23">
        <v>3.08</v>
      </c>
      <c r="M23" s="1" t="s">
        <v>16</v>
      </c>
    </row>
    <row r="24" spans="1:13" x14ac:dyDescent="0.25">
      <c r="A24">
        <v>1919</v>
      </c>
      <c r="B24">
        <v>8.1199999999999992</v>
      </c>
      <c r="C24">
        <v>6.77</v>
      </c>
      <c r="D24">
        <v>15.66</v>
      </c>
      <c r="E24">
        <v>7</v>
      </c>
      <c r="F24" s="1" t="s">
        <v>16</v>
      </c>
      <c r="I24">
        <v>1.06</v>
      </c>
      <c r="J24">
        <v>2.99</v>
      </c>
      <c r="K24">
        <v>4.09</v>
      </c>
      <c r="L24">
        <v>2.62</v>
      </c>
      <c r="M24" s="1" t="s">
        <v>16</v>
      </c>
    </row>
    <row r="25" spans="1:13" x14ac:dyDescent="0.25">
      <c r="A25">
        <v>1920</v>
      </c>
      <c r="B25">
        <v>3.63</v>
      </c>
      <c r="C25">
        <v>4.91</v>
      </c>
      <c r="D25">
        <v>9.1999999999999993</v>
      </c>
      <c r="E25">
        <v>5.15</v>
      </c>
      <c r="F25" s="1" t="s">
        <v>18</v>
      </c>
      <c r="I25">
        <v>0.72</v>
      </c>
      <c r="J25">
        <v>3.29</v>
      </c>
      <c r="K25">
        <v>4.09</v>
      </c>
      <c r="L25">
        <v>2.64</v>
      </c>
      <c r="M25" s="1" t="s">
        <v>16</v>
      </c>
    </row>
    <row r="26" spans="1:13" x14ac:dyDescent="0.25">
      <c r="A26">
        <v>1921</v>
      </c>
      <c r="B26">
        <v>15.47</v>
      </c>
      <c r="C26">
        <v>7.52</v>
      </c>
      <c r="D26">
        <v>23.8</v>
      </c>
      <c r="E26">
        <v>9.1999999999999993</v>
      </c>
      <c r="F26" s="1" t="s">
        <v>15</v>
      </c>
      <c r="I26">
        <v>1.97</v>
      </c>
      <c r="J26">
        <v>3.84</v>
      </c>
      <c r="K26">
        <v>5.9</v>
      </c>
      <c r="L26">
        <v>3.23</v>
      </c>
      <c r="M26" s="1" t="s">
        <v>15</v>
      </c>
    </row>
    <row r="27" spans="1:13" x14ac:dyDescent="0.25">
      <c r="A27">
        <v>1922</v>
      </c>
      <c r="B27">
        <v>6.63</v>
      </c>
      <c r="C27">
        <v>10.57</v>
      </c>
      <c r="D27">
        <v>17.98</v>
      </c>
      <c r="E27">
        <v>8.9700000000000006</v>
      </c>
      <c r="F27" s="1" t="s">
        <v>15</v>
      </c>
      <c r="I27">
        <v>1.51</v>
      </c>
      <c r="J27">
        <v>5.99</v>
      </c>
      <c r="K27">
        <v>7.68</v>
      </c>
      <c r="L27">
        <v>4.54</v>
      </c>
      <c r="M27" s="1" t="s">
        <v>14</v>
      </c>
    </row>
    <row r="28" spans="1:13" x14ac:dyDescent="0.25">
      <c r="A28">
        <v>1923</v>
      </c>
      <c r="B28">
        <v>6.21</v>
      </c>
      <c r="C28">
        <v>6.27</v>
      </c>
      <c r="D28">
        <v>13.21</v>
      </c>
      <c r="E28">
        <v>7.06</v>
      </c>
      <c r="F28" s="1" t="s">
        <v>16</v>
      </c>
      <c r="I28">
        <v>1.39</v>
      </c>
      <c r="J28">
        <v>3.95</v>
      </c>
      <c r="K28">
        <v>5.51</v>
      </c>
      <c r="L28">
        <v>3.55</v>
      </c>
      <c r="M28" s="1" t="s">
        <v>15</v>
      </c>
    </row>
    <row r="29" spans="1:13" x14ac:dyDescent="0.25">
      <c r="A29">
        <v>1924</v>
      </c>
      <c r="B29">
        <v>3.27</v>
      </c>
      <c r="C29">
        <v>1.94</v>
      </c>
      <c r="D29">
        <v>5.74</v>
      </c>
      <c r="E29">
        <v>3.87</v>
      </c>
      <c r="F29" s="17" t="s">
        <v>18</v>
      </c>
      <c r="G29" s="17"/>
      <c r="H29" s="17"/>
      <c r="I29">
        <v>0.45</v>
      </c>
      <c r="J29">
        <v>1.03</v>
      </c>
      <c r="K29">
        <v>1.5</v>
      </c>
      <c r="L29">
        <v>1.42</v>
      </c>
      <c r="M29" s="1" t="s">
        <v>18</v>
      </c>
    </row>
    <row r="30" spans="1:13" x14ac:dyDescent="0.25">
      <c r="A30">
        <v>1925</v>
      </c>
      <c r="B30">
        <v>8.76</v>
      </c>
      <c r="C30">
        <v>6.51</v>
      </c>
      <c r="D30">
        <v>15.99</v>
      </c>
      <c r="E30">
        <v>6.39</v>
      </c>
      <c r="F30" s="16" t="s">
        <v>17</v>
      </c>
      <c r="G30" s="16">
        <v>1</v>
      </c>
      <c r="H30" s="16"/>
      <c r="I30">
        <v>1.45</v>
      </c>
      <c r="J30">
        <v>3.93</v>
      </c>
      <c r="K30">
        <v>5.51</v>
      </c>
      <c r="L30">
        <v>2.93</v>
      </c>
      <c r="M30" s="1" t="s">
        <v>16</v>
      </c>
    </row>
    <row r="31" spans="1:13" x14ac:dyDescent="0.25">
      <c r="A31">
        <v>1926</v>
      </c>
      <c r="B31">
        <v>6.37</v>
      </c>
      <c r="C31">
        <v>4.79</v>
      </c>
      <c r="D31">
        <v>11.76</v>
      </c>
      <c r="E31">
        <v>5.75</v>
      </c>
      <c r="F31" s="16" t="s">
        <v>17</v>
      </c>
      <c r="G31" s="16">
        <v>1</v>
      </c>
      <c r="H31" s="16"/>
      <c r="I31">
        <v>0.89</v>
      </c>
      <c r="J31">
        <v>2.56</v>
      </c>
      <c r="K31">
        <v>3.49</v>
      </c>
      <c r="L31">
        <v>2.2999999999999998</v>
      </c>
      <c r="M31" s="1" t="s">
        <v>17</v>
      </c>
    </row>
    <row r="32" spans="1:13" x14ac:dyDescent="0.25">
      <c r="A32">
        <v>1927</v>
      </c>
      <c r="B32">
        <v>14.34</v>
      </c>
      <c r="C32">
        <v>8.75</v>
      </c>
      <c r="D32">
        <v>23.83</v>
      </c>
      <c r="E32">
        <v>9.52</v>
      </c>
      <c r="F32" s="1" t="s">
        <v>14</v>
      </c>
      <c r="I32">
        <v>1.8</v>
      </c>
      <c r="J32">
        <v>4.5599999999999996</v>
      </c>
      <c r="K32">
        <v>6.5</v>
      </c>
      <c r="L32">
        <v>3.56</v>
      </c>
      <c r="M32" s="1" t="s">
        <v>15</v>
      </c>
    </row>
    <row r="33" spans="1:13" x14ac:dyDescent="0.25">
      <c r="A33">
        <v>1928</v>
      </c>
      <c r="B33">
        <v>10.24</v>
      </c>
      <c r="C33">
        <v>5.86</v>
      </c>
      <c r="D33">
        <v>16.760000000000002</v>
      </c>
      <c r="E33">
        <v>8.27</v>
      </c>
      <c r="F33" s="1" t="s">
        <v>15</v>
      </c>
      <c r="I33">
        <v>1.69</v>
      </c>
      <c r="J33">
        <v>2.64</v>
      </c>
      <c r="K33">
        <v>4.37</v>
      </c>
      <c r="L33">
        <v>2.63</v>
      </c>
      <c r="M33" s="1" t="s">
        <v>16</v>
      </c>
    </row>
    <row r="34" spans="1:13" x14ac:dyDescent="0.25">
      <c r="A34">
        <v>1929</v>
      </c>
      <c r="B34">
        <v>4</v>
      </c>
      <c r="C34">
        <v>3.84</v>
      </c>
      <c r="D34">
        <v>8.4</v>
      </c>
      <c r="E34">
        <v>5.22</v>
      </c>
      <c r="F34" s="17" t="s">
        <v>18</v>
      </c>
      <c r="G34" s="17"/>
      <c r="H34" s="17"/>
      <c r="I34">
        <v>0.52</v>
      </c>
      <c r="J34">
        <v>2.29</v>
      </c>
      <c r="K34">
        <v>2.84</v>
      </c>
      <c r="L34">
        <v>2</v>
      </c>
      <c r="M34" s="1" t="s">
        <v>18</v>
      </c>
    </row>
    <row r="35" spans="1:13" x14ac:dyDescent="0.25">
      <c r="A35">
        <v>1930</v>
      </c>
      <c r="B35">
        <v>8.24</v>
      </c>
      <c r="C35">
        <v>4.6500000000000004</v>
      </c>
      <c r="D35">
        <v>13.52</v>
      </c>
      <c r="E35">
        <v>5.9</v>
      </c>
      <c r="F35" s="16" t="s">
        <v>17</v>
      </c>
      <c r="G35" s="16">
        <v>1</v>
      </c>
      <c r="H35" s="16"/>
      <c r="I35">
        <v>0.76</v>
      </c>
      <c r="J35">
        <v>2.44</v>
      </c>
      <c r="K35">
        <v>3.25</v>
      </c>
      <c r="L35">
        <v>2.02</v>
      </c>
      <c r="M35" s="1" t="s">
        <v>18</v>
      </c>
    </row>
    <row r="36" spans="1:13" x14ac:dyDescent="0.25">
      <c r="A36">
        <v>1931</v>
      </c>
      <c r="B36">
        <v>3.52</v>
      </c>
      <c r="C36">
        <v>2.09</v>
      </c>
      <c r="D36">
        <v>6.1</v>
      </c>
      <c r="E36">
        <v>3.66</v>
      </c>
      <c r="F36" s="16" t="s">
        <v>18</v>
      </c>
      <c r="G36" s="16"/>
      <c r="H36" s="16">
        <v>1</v>
      </c>
      <c r="I36">
        <v>0.46</v>
      </c>
      <c r="J36">
        <v>1.18</v>
      </c>
      <c r="K36">
        <v>1.66</v>
      </c>
      <c r="L36">
        <v>1.2</v>
      </c>
      <c r="M36" s="1" t="s">
        <v>18</v>
      </c>
    </row>
    <row r="37" spans="1:13" x14ac:dyDescent="0.25">
      <c r="A37">
        <v>1932</v>
      </c>
      <c r="B37">
        <v>6.28</v>
      </c>
      <c r="C37">
        <v>6.24</v>
      </c>
      <c r="D37">
        <v>13.12</v>
      </c>
      <c r="E37">
        <v>5.48</v>
      </c>
      <c r="F37" s="16" t="s">
        <v>17</v>
      </c>
      <c r="G37" s="16">
        <v>1</v>
      </c>
      <c r="H37" s="16"/>
      <c r="I37">
        <v>1.79</v>
      </c>
      <c r="J37">
        <v>4.6900000000000004</v>
      </c>
      <c r="K37">
        <v>6.63</v>
      </c>
      <c r="L37">
        <v>3.41</v>
      </c>
      <c r="M37" s="1" t="s">
        <v>15</v>
      </c>
    </row>
    <row r="38" spans="1:13" x14ac:dyDescent="0.25">
      <c r="A38">
        <v>1933</v>
      </c>
      <c r="B38">
        <v>3.73</v>
      </c>
      <c r="C38">
        <v>4.66</v>
      </c>
      <c r="D38">
        <v>8.94</v>
      </c>
      <c r="E38">
        <v>4.63</v>
      </c>
      <c r="F38" s="16" t="s">
        <v>18</v>
      </c>
      <c r="G38" s="16"/>
      <c r="H38" s="16">
        <v>1</v>
      </c>
      <c r="I38">
        <v>0.49</v>
      </c>
      <c r="J38">
        <v>2.77</v>
      </c>
      <c r="K38">
        <v>3.34</v>
      </c>
      <c r="L38">
        <v>2.44</v>
      </c>
      <c r="M38" s="1" t="s">
        <v>17</v>
      </c>
    </row>
    <row r="39" spans="1:13" x14ac:dyDescent="0.25">
      <c r="A39">
        <v>1934</v>
      </c>
      <c r="B39">
        <v>5.68</v>
      </c>
      <c r="C39">
        <v>2.4500000000000002</v>
      </c>
      <c r="D39">
        <v>8.6300000000000008</v>
      </c>
      <c r="E39">
        <v>4.07</v>
      </c>
      <c r="F39" s="16" t="s">
        <v>18</v>
      </c>
      <c r="G39" s="16"/>
      <c r="H39" s="16">
        <v>1</v>
      </c>
      <c r="I39">
        <v>0.98</v>
      </c>
      <c r="J39">
        <v>1.26</v>
      </c>
      <c r="K39">
        <v>2.2799999999999998</v>
      </c>
      <c r="L39">
        <v>1.44</v>
      </c>
      <c r="M39" s="1" t="s">
        <v>18</v>
      </c>
    </row>
    <row r="40" spans="1:13" x14ac:dyDescent="0.25">
      <c r="A40">
        <v>1935</v>
      </c>
      <c r="B40">
        <v>6.27</v>
      </c>
      <c r="C40">
        <v>9.69</v>
      </c>
      <c r="D40">
        <v>16.59</v>
      </c>
      <c r="E40">
        <v>6.98</v>
      </c>
      <c r="F40" s="1" t="s">
        <v>16</v>
      </c>
      <c r="I40">
        <v>1.26</v>
      </c>
      <c r="J40">
        <v>5.03</v>
      </c>
      <c r="K40">
        <v>6.41</v>
      </c>
      <c r="L40">
        <v>3.56</v>
      </c>
      <c r="M40" s="1" t="s">
        <v>15</v>
      </c>
    </row>
    <row r="41" spans="1:13" x14ac:dyDescent="0.25">
      <c r="A41">
        <v>1936</v>
      </c>
      <c r="B41">
        <v>10.32</v>
      </c>
      <c r="C41">
        <v>6.41</v>
      </c>
      <c r="D41">
        <v>17.350000000000001</v>
      </c>
      <c r="E41">
        <v>7.75</v>
      </c>
      <c r="F41" s="1" t="s">
        <v>16</v>
      </c>
      <c r="I41">
        <v>2</v>
      </c>
      <c r="J41">
        <v>4.38</v>
      </c>
      <c r="K41">
        <v>6.49</v>
      </c>
      <c r="L41">
        <v>3.74</v>
      </c>
      <c r="M41" s="1" t="s">
        <v>15</v>
      </c>
    </row>
    <row r="42" spans="1:13" x14ac:dyDescent="0.25">
      <c r="A42">
        <v>1937</v>
      </c>
      <c r="B42">
        <v>5.5</v>
      </c>
      <c r="C42">
        <v>7.24</v>
      </c>
      <c r="D42">
        <v>13.33</v>
      </c>
      <c r="E42">
        <v>6.87</v>
      </c>
      <c r="F42" s="1" t="s">
        <v>16</v>
      </c>
      <c r="I42">
        <v>1.78</v>
      </c>
      <c r="J42">
        <v>4.66</v>
      </c>
      <c r="K42">
        <v>6.53</v>
      </c>
      <c r="L42">
        <v>3.9</v>
      </c>
      <c r="M42" s="1" t="s">
        <v>14</v>
      </c>
    </row>
    <row r="43" spans="1:13" x14ac:dyDescent="0.25">
      <c r="A43">
        <v>1938</v>
      </c>
      <c r="B43">
        <v>17.96</v>
      </c>
      <c r="C43">
        <v>12.93</v>
      </c>
      <c r="D43">
        <v>31.83</v>
      </c>
      <c r="E43">
        <v>12.62</v>
      </c>
      <c r="F43" s="1" t="s">
        <v>14</v>
      </c>
      <c r="I43">
        <v>3.58</v>
      </c>
      <c r="J43">
        <v>7.33</v>
      </c>
      <c r="K43">
        <v>11.24</v>
      </c>
      <c r="L43">
        <v>5.89</v>
      </c>
      <c r="M43" s="1" t="s">
        <v>14</v>
      </c>
    </row>
    <row r="44" spans="1:13" x14ac:dyDescent="0.25">
      <c r="A44">
        <v>1939</v>
      </c>
      <c r="B44">
        <v>4.5599999999999996</v>
      </c>
      <c r="C44">
        <v>3.04</v>
      </c>
      <c r="D44">
        <v>8.18</v>
      </c>
      <c r="E44">
        <v>5.58</v>
      </c>
      <c r="F44" s="1" t="s">
        <v>17</v>
      </c>
      <c r="I44">
        <v>1</v>
      </c>
      <c r="J44">
        <v>1.83</v>
      </c>
      <c r="K44">
        <v>2.9</v>
      </c>
      <c r="L44">
        <v>2.2000000000000002</v>
      </c>
      <c r="M44" s="1" t="s">
        <v>17</v>
      </c>
    </row>
    <row r="45" spans="1:13" x14ac:dyDescent="0.25">
      <c r="A45">
        <v>1940</v>
      </c>
      <c r="B45">
        <v>14.78</v>
      </c>
      <c r="C45">
        <v>6.93</v>
      </c>
      <c r="D45">
        <v>22.43</v>
      </c>
      <c r="E45">
        <v>8.8800000000000008</v>
      </c>
      <c r="F45" s="1" t="s">
        <v>15</v>
      </c>
      <c r="I45">
        <v>2.4900000000000002</v>
      </c>
      <c r="J45">
        <v>4.04</v>
      </c>
      <c r="K45">
        <v>6.59</v>
      </c>
      <c r="L45">
        <v>3.36</v>
      </c>
      <c r="M45" s="1" t="s">
        <v>15</v>
      </c>
    </row>
    <row r="46" spans="1:13" x14ac:dyDescent="0.25">
      <c r="A46">
        <v>1941</v>
      </c>
      <c r="B46">
        <v>16.32</v>
      </c>
      <c r="C46">
        <v>9.77</v>
      </c>
      <c r="D46">
        <v>27.08</v>
      </c>
      <c r="E46">
        <v>11.47</v>
      </c>
      <c r="F46" s="1" t="s">
        <v>14</v>
      </c>
      <c r="I46">
        <v>2.2200000000000002</v>
      </c>
      <c r="J46">
        <v>5.51</v>
      </c>
      <c r="K46">
        <v>7.93</v>
      </c>
      <c r="L46">
        <v>4.43</v>
      </c>
      <c r="M46" s="1" t="s">
        <v>14</v>
      </c>
    </row>
    <row r="47" spans="1:13" x14ac:dyDescent="0.25">
      <c r="A47">
        <v>1942</v>
      </c>
      <c r="B47">
        <v>14.33</v>
      </c>
      <c r="C47">
        <v>9.93</v>
      </c>
      <c r="D47">
        <v>25.24</v>
      </c>
      <c r="E47">
        <v>11.27</v>
      </c>
      <c r="F47" s="1" t="s">
        <v>14</v>
      </c>
      <c r="I47">
        <v>1.93</v>
      </c>
      <c r="J47">
        <v>5.28</v>
      </c>
      <c r="K47">
        <v>7.38</v>
      </c>
      <c r="L47">
        <v>4.4400000000000004</v>
      </c>
      <c r="M47" s="1" t="s">
        <v>14</v>
      </c>
    </row>
    <row r="48" spans="1:13" x14ac:dyDescent="0.25">
      <c r="A48">
        <v>1943</v>
      </c>
      <c r="B48">
        <v>13.37</v>
      </c>
      <c r="C48">
        <v>6.9</v>
      </c>
      <c r="D48">
        <v>21.13</v>
      </c>
      <c r="E48">
        <v>9.77</v>
      </c>
      <c r="F48" s="1" t="s">
        <v>14</v>
      </c>
      <c r="I48">
        <v>2.86</v>
      </c>
      <c r="J48">
        <v>4.28</v>
      </c>
      <c r="K48">
        <v>7.28</v>
      </c>
      <c r="L48">
        <v>4.03</v>
      </c>
      <c r="M48" s="1" t="s">
        <v>14</v>
      </c>
    </row>
    <row r="49" spans="1:13" x14ac:dyDescent="0.25">
      <c r="A49">
        <v>1944</v>
      </c>
      <c r="B49">
        <v>4.8099999999999996</v>
      </c>
      <c r="C49">
        <v>4.93</v>
      </c>
      <c r="D49">
        <v>10.43</v>
      </c>
      <c r="E49">
        <v>6.35</v>
      </c>
      <c r="F49" s="1" t="s">
        <v>17</v>
      </c>
      <c r="I49">
        <v>0.87</v>
      </c>
      <c r="J49">
        <v>2.97</v>
      </c>
      <c r="K49">
        <v>3.92</v>
      </c>
      <c r="L49">
        <v>2.76</v>
      </c>
      <c r="M49" s="1" t="s">
        <v>16</v>
      </c>
    </row>
    <row r="50" spans="1:13" x14ac:dyDescent="0.25">
      <c r="A50">
        <v>1945</v>
      </c>
      <c r="B50">
        <v>8.42</v>
      </c>
      <c r="C50">
        <v>5.92</v>
      </c>
      <c r="D50">
        <v>15.06</v>
      </c>
      <c r="E50">
        <v>6.8</v>
      </c>
      <c r="F50" s="1" t="s">
        <v>16</v>
      </c>
      <c r="I50">
        <v>2.0699999999999998</v>
      </c>
      <c r="J50">
        <v>4.37</v>
      </c>
      <c r="K50">
        <v>6.6</v>
      </c>
      <c r="L50">
        <v>3.59</v>
      </c>
      <c r="M50" s="1" t="s">
        <v>15</v>
      </c>
    </row>
    <row r="51" spans="1:13" x14ac:dyDescent="0.25">
      <c r="A51">
        <v>1946</v>
      </c>
      <c r="B51">
        <v>10.89</v>
      </c>
      <c r="C51">
        <v>5.97</v>
      </c>
      <c r="D51">
        <v>17.62</v>
      </c>
      <c r="E51">
        <v>7.7</v>
      </c>
      <c r="F51" s="1" t="s">
        <v>16</v>
      </c>
      <c r="I51">
        <v>1.99</v>
      </c>
      <c r="J51">
        <v>3.65</v>
      </c>
      <c r="K51">
        <v>5.73</v>
      </c>
      <c r="L51">
        <v>3.3</v>
      </c>
      <c r="M51" s="1" t="s">
        <v>15</v>
      </c>
    </row>
    <row r="52" spans="1:13" x14ac:dyDescent="0.25">
      <c r="A52">
        <v>1947</v>
      </c>
      <c r="B52">
        <v>5.9</v>
      </c>
      <c r="C52">
        <v>3.83</v>
      </c>
      <c r="D52">
        <v>10.39</v>
      </c>
      <c r="E52">
        <v>5.61</v>
      </c>
      <c r="F52" s="1" t="s">
        <v>17</v>
      </c>
      <c r="I52">
        <v>1.26</v>
      </c>
      <c r="J52">
        <v>2.12</v>
      </c>
      <c r="K52">
        <v>3.42</v>
      </c>
      <c r="L52">
        <v>2.1800000000000002</v>
      </c>
      <c r="M52" s="1" t="s">
        <v>17</v>
      </c>
    </row>
    <row r="53" spans="1:13" x14ac:dyDescent="0.25">
      <c r="A53">
        <v>1948</v>
      </c>
      <c r="B53">
        <v>5.39</v>
      </c>
      <c r="C53">
        <v>9.5500000000000007</v>
      </c>
      <c r="D53">
        <v>15.75</v>
      </c>
      <c r="E53">
        <v>7.12</v>
      </c>
      <c r="F53" s="1" t="s">
        <v>16</v>
      </c>
      <c r="I53">
        <v>0.56000000000000005</v>
      </c>
      <c r="J53">
        <v>3.58</v>
      </c>
      <c r="K53">
        <v>4.21</v>
      </c>
      <c r="L53">
        <v>2.7</v>
      </c>
      <c r="M53" s="1" t="s">
        <v>16</v>
      </c>
    </row>
    <row r="54" spans="1:13" x14ac:dyDescent="0.25">
      <c r="A54">
        <v>1949</v>
      </c>
      <c r="B54">
        <v>5.73</v>
      </c>
      <c r="C54">
        <v>5.59</v>
      </c>
      <c r="D54">
        <v>11.97</v>
      </c>
      <c r="E54">
        <v>6.09</v>
      </c>
      <c r="F54" s="1" t="s">
        <v>17</v>
      </c>
      <c r="I54">
        <v>0.62</v>
      </c>
      <c r="J54">
        <v>3.12</v>
      </c>
      <c r="K54">
        <v>3.79</v>
      </c>
      <c r="L54">
        <v>2.5299999999999998</v>
      </c>
      <c r="M54" s="1" t="s">
        <v>16</v>
      </c>
    </row>
    <row r="55" spans="1:13" x14ac:dyDescent="0.25">
      <c r="A55">
        <v>1950</v>
      </c>
      <c r="B55">
        <v>7.01</v>
      </c>
      <c r="C55">
        <v>6.72</v>
      </c>
      <c r="D55">
        <v>14.44</v>
      </c>
      <c r="E55">
        <v>6.62</v>
      </c>
      <c r="F55" s="1" t="s">
        <v>16</v>
      </c>
      <c r="I55">
        <v>1.02</v>
      </c>
      <c r="J55">
        <v>3.57</v>
      </c>
      <c r="K55">
        <v>4.6500000000000004</v>
      </c>
      <c r="L55">
        <v>2.85</v>
      </c>
      <c r="M55" s="1" t="s">
        <v>16</v>
      </c>
    </row>
    <row r="56" spans="1:13" x14ac:dyDescent="0.25">
      <c r="A56">
        <v>1951</v>
      </c>
      <c r="B56">
        <v>16.77</v>
      </c>
      <c r="C56">
        <v>5.42</v>
      </c>
      <c r="D56">
        <v>22.95</v>
      </c>
      <c r="E56">
        <v>9.18</v>
      </c>
      <c r="F56" s="1" t="s">
        <v>15</v>
      </c>
      <c r="I56">
        <v>4.3499999999999996</v>
      </c>
      <c r="J56">
        <v>2.83</v>
      </c>
      <c r="K56">
        <v>7.25</v>
      </c>
      <c r="L56">
        <v>3.14</v>
      </c>
      <c r="M56" s="1" t="s">
        <v>15</v>
      </c>
    </row>
    <row r="57" spans="1:13" x14ac:dyDescent="0.25">
      <c r="A57">
        <v>1952</v>
      </c>
      <c r="B57">
        <v>13.86</v>
      </c>
      <c r="C57">
        <v>13.68</v>
      </c>
      <c r="D57">
        <v>28.6</v>
      </c>
      <c r="E57">
        <v>12.38</v>
      </c>
      <c r="F57" s="1" t="s">
        <v>14</v>
      </c>
      <c r="I57">
        <v>2.1800000000000002</v>
      </c>
      <c r="J57">
        <v>6.84</v>
      </c>
      <c r="K57">
        <v>9.3000000000000007</v>
      </c>
      <c r="L57">
        <v>5.17</v>
      </c>
      <c r="M57" s="1" t="s">
        <v>14</v>
      </c>
    </row>
    <row r="58" spans="1:13" x14ac:dyDescent="0.25">
      <c r="A58">
        <v>1953</v>
      </c>
      <c r="B58">
        <v>10.84</v>
      </c>
      <c r="C58">
        <v>8.26</v>
      </c>
      <c r="D58">
        <v>20.09</v>
      </c>
      <c r="E58">
        <v>9.5500000000000007</v>
      </c>
      <c r="F58" s="1" t="s">
        <v>14</v>
      </c>
      <c r="I58">
        <v>1.07</v>
      </c>
      <c r="J58">
        <v>3.18</v>
      </c>
      <c r="K58">
        <v>4.3499999999999996</v>
      </c>
      <c r="L58">
        <v>3.03</v>
      </c>
      <c r="M58" s="1" t="s">
        <v>16</v>
      </c>
    </row>
    <row r="59" spans="1:13" x14ac:dyDescent="0.25">
      <c r="A59">
        <v>1954</v>
      </c>
      <c r="B59">
        <v>9.74</v>
      </c>
      <c r="C59">
        <v>6.81</v>
      </c>
      <c r="D59">
        <v>17.43</v>
      </c>
      <c r="E59">
        <v>8.51</v>
      </c>
      <c r="F59" s="1" t="s">
        <v>15</v>
      </c>
      <c r="I59">
        <v>1.1000000000000001</v>
      </c>
      <c r="J59">
        <v>3.16</v>
      </c>
      <c r="K59">
        <v>4.3</v>
      </c>
      <c r="L59">
        <v>2.72</v>
      </c>
      <c r="M59" s="1" t="s">
        <v>16</v>
      </c>
    </row>
    <row r="60" spans="1:13" x14ac:dyDescent="0.25">
      <c r="A60">
        <v>1955</v>
      </c>
      <c r="B60">
        <v>5.19</v>
      </c>
      <c r="C60">
        <v>5.07</v>
      </c>
      <c r="D60">
        <v>10.98</v>
      </c>
      <c r="E60">
        <v>6.14</v>
      </c>
      <c r="F60" s="1" t="s">
        <v>17</v>
      </c>
      <c r="I60">
        <v>0.78</v>
      </c>
      <c r="J60">
        <v>2.67</v>
      </c>
      <c r="K60">
        <v>3.5</v>
      </c>
      <c r="L60">
        <v>2.2999999999999998</v>
      </c>
      <c r="M60" s="1" t="s">
        <v>17</v>
      </c>
    </row>
    <row r="61" spans="1:13" x14ac:dyDescent="0.25">
      <c r="A61">
        <v>1956</v>
      </c>
      <c r="B61">
        <v>20.32</v>
      </c>
      <c r="C61">
        <v>8.6</v>
      </c>
      <c r="D61">
        <v>29.89</v>
      </c>
      <c r="E61">
        <v>11.38</v>
      </c>
      <c r="F61" s="1" t="s">
        <v>14</v>
      </c>
      <c r="I61">
        <v>4.1399999999999997</v>
      </c>
      <c r="J61">
        <v>5.29</v>
      </c>
      <c r="K61">
        <v>9.67</v>
      </c>
      <c r="L61">
        <v>4.46</v>
      </c>
      <c r="M61" s="1" t="s">
        <v>14</v>
      </c>
    </row>
    <row r="62" spans="1:13" x14ac:dyDescent="0.25">
      <c r="A62">
        <v>1957</v>
      </c>
      <c r="B62">
        <v>7.72</v>
      </c>
      <c r="C62">
        <v>6.29</v>
      </c>
      <c r="D62">
        <v>14.89</v>
      </c>
      <c r="E62">
        <v>7.83</v>
      </c>
      <c r="F62" s="1" t="s">
        <v>15</v>
      </c>
      <c r="I62">
        <v>1.02</v>
      </c>
      <c r="J62">
        <v>3.19</v>
      </c>
      <c r="K62">
        <v>4.29</v>
      </c>
      <c r="L62">
        <v>3.01</v>
      </c>
      <c r="M62" s="1" t="s">
        <v>16</v>
      </c>
    </row>
    <row r="63" spans="1:13" x14ac:dyDescent="0.25">
      <c r="A63">
        <v>1958</v>
      </c>
      <c r="B63">
        <v>16.37</v>
      </c>
      <c r="C63">
        <v>12.24</v>
      </c>
      <c r="D63">
        <v>29.71</v>
      </c>
      <c r="E63">
        <v>12.16</v>
      </c>
      <c r="F63" s="1" t="s">
        <v>14</v>
      </c>
      <c r="I63">
        <v>1.67</v>
      </c>
      <c r="J63">
        <v>6.4</v>
      </c>
      <c r="K63">
        <v>8.36</v>
      </c>
      <c r="L63">
        <v>4.7699999999999996</v>
      </c>
      <c r="M63" s="1" t="s">
        <v>14</v>
      </c>
    </row>
    <row r="64" spans="1:13" x14ac:dyDescent="0.25">
      <c r="A64">
        <v>1959</v>
      </c>
      <c r="B64">
        <v>7.4</v>
      </c>
      <c r="C64">
        <v>3.84</v>
      </c>
      <c r="D64">
        <v>12.05</v>
      </c>
      <c r="E64">
        <v>6.75</v>
      </c>
      <c r="F64" s="1" t="s">
        <v>16</v>
      </c>
      <c r="I64">
        <v>0.98</v>
      </c>
      <c r="J64">
        <v>1.85</v>
      </c>
      <c r="K64">
        <v>2.98</v>
      </c>
      <c r="L64">
        <v>2.21</v>
      </c>
      <c r="M64" s="1" t="s">
        <v>17</v>
      </c>
    </row>
    <row r="65" spans="1:13" x14ac:dyDescent="0.25">
      <c r="A65">
        <v>1960</v>
      </c>
      <c r="B65">
        <v>7.72</v>
      </c>
      <c r="C65">
        <v>4.6500000000000004</v>
      </c>
      <c r="D65">
        <v>13.06</v>
      </c>
      <c r="E65">
        <v>6.2</v>
      </c>
      <c r="F65" s="17" t="s">
        <v>17</v>
      </c>
      <c r="G65" s="17"/>
      <c r="H65" s="17"/>
      <c r="I65">
        <v>0.85</v>
      </c>
      <c r="J65">
        <v>2.0699999999999998</v>
      </c>
      <c r="K65">
        <v>2.96</v>
      </c>
      <c r="L65">
        <v>1.85</v>
      </c>
      <c r="M65" s="1" t="s">
        <v>18</v>
      </c>
    </row>
    <row r="66" spans="1:13" x14ac:dyDescent="0.25">
      <c r="A66">
        <v>1961</v>
      </c>
      <c r="B66">
        <v>6.87</v>
      </c>
      <c r="C66">
        <v>4.3899999999999997</v>
      </c>
      <c r="D66">
        <v>11.97</v>
      </c>
      <c r="E66">
        <v>5.68</v>
      </c>
      <c r="F66" s="16" t="s">
        <v>17</v>
      </c>
      <c r="G66" s="16">
        <v>1</v>
      </c>
      <c r="H66" s="16"/>
      <c r="I66">
        <v>0.54</v>
      </c>
      <c r="J66">
        <v>1.5</v>
      </c>
      <c r="K66">
        <v>2.1</v>
      </c>
      <c r="L66">
        <v>1.38</v>
      </c>
      <c r="M66" s="1" t="s">
        <v>18</v>
      </c>
    </row>
    <row r="67" spans="1:13" x14ac:dyDescent="0.25">
      <c r="A67">
        <v>1962</v>
      </c>
      <c r="B67">
        <v>8.17</v>
      </c>
      <c r="C67">
        <v>6.23</v>
      </c>
      <c r="D67">
        <v>15.11</v>
      </c>
      <c r="E67">
        <v>6.65</v>
      </c>
      <c r="F67" s="1" t="s">
        <v>16</v>
      </c>
      <c r="I67">
        <v>1.26</v>
      </c>
      <c r="J67">
        <v>4.24</v>
      </c>
      <c r="K67">
        <v>5.61</v>
      </c>
      <c r="L67">
        <v>3.07</v>
      </c>
      <c r="M67" s="1" t="s">
        <v>16</v>
      </c>
    </row>
    <row r="68" spans="1:13" x14ac:dyDescent="0.25">
      <c r="A68">
        <v>1963</v>
      </c>
      <c r="B68">
        <v>12.01</v>
      </c>
      <c r="C68">
        <v>10.09</v>
      </c>
      <c r="D68">
        <v>22.99</v>
      </c>
      <c r="E68">
        <v>9.6300000000000008</v>
      </c>
      <c r="F68" s="1" t="s">
        <v>14</v>
      </c>
      <c r="I68">
        <v>1.68</v>
      </c>
      <c r="J68">
        <v>4.37</v>
      </c>
      <c r="K68">
        <v>6.24</v>
      </c>
      <c r="L68">
        <v>3.57</v>
      </c>
      <c r="M68" s="1" t="s">
        <v>15</v>
      </c>
    </row>
    <row r="69" spans="1:13" x14ac:dyDescent="0.25">
      <c r="A69">
        <v>1964</v>
      </c>
      <c r="B69">
        <v>5.9</v>
      </c>
      <c r="C69">
        <v>4.37</v>
      </c>
      <c r="D69">
        <v>10.92</v>
      </c>
      <c r="E69">
        <v>6.41</v>
      </c>
      <c r="F69" s="1" t="s">
        <v>17</v>
      </c>
      <c r="I69">
        <v>0.93</v>
      </c>
      <c r="J69">
        <v>2.14</v>
      </c>
      <c r="K69">
        <v>3.14</v>
      </c>
      <c r="L69">
        <v>2.19</v>
      </c>
      <c r="M69" s="1" t="s">
        <v>17</v>
      </c>
    </row>
    <row r="70" spans="1:13" x14ac:dyDescent="0.25">
      <c r="A70">
        <v>1965</v>
      </c>
      <c r="B70">
        <v>16.59</v>
      </c>
      <c r="C70">
        <v>8.1300000000000008</v>
      </c>
      <c r="D70">
        <v>25.64</v>
      </c>
      <c r="E70">
        <v>10.15</v>
      </c>
      <c r="F70" s="1" t="s">
        <v>14</v>
      </c>
      <c r="I70">
        <v>3.2</v>
      </c>
      <c r="J70">
        <v>4.55</v>
      </c>
      <c r="K70">
        <v>8.1300000000000008</v>
      </c>
      <c r="L70">
        <v>3.81</v>
      </c>
      <c r="M70" s="1" t="s">
        <v>14</v>
      </c>
    </row>
    <row r="71" spans="1:13" x14ac:dyDescent="0.25">
      <c r="A71">
        <v>1966</v>
      </c>
      <c r="B71">
        <v>7.42</v>
      </c>
      <c r="C71">
        <v>4.84</v>
      </c>
      <c r="D71">
        <v>12.95</v>
      </c>
      <c r="E71">
        <v>7.16</v>
      </c>
      <c r="F71" s="1" t="s">
        <v>16</v>
      </c>
      <c r="I71">
        <v>1.49</v>
      </c>
      <c r="J71">
        <v>2.42</v>
      </c>
      <c r="K71">
        <v>3.98</v>
      </c>
      <c r="L71">
        <v>2.5099999999999998</v>
      </c>
      <c r="M71" s="1" t="s">
        <v>16</v>
      </c>
    </row>
    <row r="72" spans="1:13" x14ac:dyDescent="0.25">
      <c r="A72">
        <v>1967</v>
      </c>
      <c r="B72">
        <v>12.14</v>
      </c>
      <c r="C72">
        <v>11.01</v>
      </c>
      <c r="D72">
        <v>24.06</v>
      </c>
      <c r="E72">
        <v>10.199999999999999</v>
      </c>
      <c r="F72" s="1" t="s">
        <v>14</v>
      </c>
      <c r="I72">
        <v>2.46</v>
      </c>
      <c r="J72">
        <v>7.09</v>
      </c>
      <c r="K72">
        <v>9.98</v>
      </c>
      <c r="L72">
        <v>5.25</v>
      </c>
      <c r="M72" s="1" t="s">
        <v>14</v>
      </c>
    </row>
    <row r="73" spans="1:13" x14ac:dyDescent="0.25">
      <c r="A73">
        <v>1968</v>
      </c>
      <c r="B73">
        <v>8.66</v>
      </c>
      <c r="C73">
        <v>4.12</v>
      </c>
      <c r="D73">
        <v>13.64</v>
      </c>
      <c r="E73">
        <v>7.24</v>
      </c>
      <c r="F73" s="1" t="s">
        <v>16</v>
      </c>
      <c r="I73">
        <v>1.02</v>
      </c>
      <c r="J73">
        <v>1.85</v>
      </c>
      <c r="K73">
        <v>2.94</v>
      </c>
      <c r="L73">
        <v>2.21</v>
      </c>
      <c r="M73" s="1" t="s">
        <v>17</v>
      </c>
    </row>
    <row r="74" spans="1:13" x14ac:dyDescent="0.25">
      <c r="A74">
        <v>1969</v>
      </c>
      <c r="B74">
        <v>15.33</v>
      </c>
      <c r="C74">
        <v>10.68</v>
      </c>
      <c r="D74">
        <v>26.98</v>
      </c>
      <c r="E74">
        <v>11.05</v>
      </c>
      <c r="F74" s="1" t="s">
        <v>14</v>
      </c>
      <c r="I74">
        <v>3.84</v>
      </c>
      <c r="J74">
        <v>8.14</v>
      </c>
      <c r="K74">
        <v>12.29</v>
      </c>
      <c r="L74">
        <v>6.09</v>
      </c>
      <c r="M74" s="1" t="s">
        <v>14</v>
      </c>
    </row>
    <row r="75" spans="1:13" x14ac:dyDescent="0.25">
      <c r="A75">
        <v>1970</v>
      </c>
      <c r="B75">
        <v>18.87</v>
      </c>
      <c r="C75">
        <v>4.3499999999999996</v>
      </c>
      <c r="D75">
        <v>24.06</v>
      </c>
      <c r="E75">
        <v>10.4</v>
      </c>
      <c r="F75" s="1" t="s">
        <v>14</v>
      </c>
      <c r="I75">
        <v>2.5499999999999998</v>
      </c>
      <c r="J75">
        <v>2.96</v>
      </c>
      <c r="K75">
        <v>5.61</v>
      </c>
      <c r="L75">
        <v>3.18</v>
      </c>
      <c r="M75" s="1" t="s">
        <v>15</v>
      </c>
    </row>
    <row r="76" spans="1:13" x14ac:dyDescent="0.25">
      <c r="A76">
        <v>1971</v>
      </c>
      <c r="B76">
        <v>12.71</v>
      </c>
      <c r="C76">
        <v>8.9</v>
      </c>
      <c r="D76">
        <v>22.57</v>
      </c>
      <c r="E76">
        <v>10.37</v>
      </c>
      <c r="F76" s="1" t="s">
        <v>14</v>
      </c>
      <c r="I76">
        <v>1.56</v>
      </c>
      <c r="J76">
        <v>3.23</v>
      </c>
      <c r="K76">
        <v>4.91</v>
      </c>
      <c r="L76">
        <v>2.89</v>
      </c>
      <c r="M76" s="1" t="s">
        <v>16</v>
      </c>
    </row>
    <row r="77" spans="1:13" x14ac:dyDescent="0.25">
      <c r="A77">
        <v>1972</v>
      </c>
      <c r="B77">
        <v>7.61</v>
      </c>
      <c r="C77">
        <v>5.0199999999999996</v>
      </c>
      <c r="D77">
        <v>13.43</v>
      </c>
      <c r="E77">
        <v>7.29</v>
      </c>
      <c r="F77" s="1" t="s">
        <v>16</v>
      </c>
      <c r="I77">
        <v>1.25</v>
      </c>
      <c r="J77">
        <v>2.2200000000000002</v>
      </c>
      <c r="K77">
        <v>3.57</v>
      </c>
      <c r="L77">
        <v>2.16</v>
      </c>
      <c r="M77" s="1" t="s">
        <v>17</v>
      </c>
    </row>
    <row r="78" spans="1:13" x14ac:dyDescent="0.25">
      <c r="A78">
        <v>1973</v>
      </c>
      <c r="B78">
        <v>12.8</v>
      </c>
      <c r="C78">
        <v>6.38</v>
      </c>
      <c r="D78">
        <v>20.05</v>
      </c>
      <c r="E78">
        <v>8.58</v>
      </c>
      <c r="F78" s="1" t="s">
        <v>15</v>
      </c>
      <c r="I78">
        <v>1.87</v>
      </c>
      <c r="J78">
        <v>4.4800000000000004</v>
      </c>
      <c r="K78">
        <v>6.47</v>
      </c>
      <c r="L78">
        <v>3.5</v>
      </c>
      <c r="M78" s="1" t="s">
        <v>15</v>
      </c>
    </row>
    <row r="79" spans="1:13" x14ac:dyDescent="0.25">
      <c r="A79">
        <v>1974</v>
      </c>
      <c r="B79">
        <v>21.69</v>
      </c>
      <c r="C79">
        <v>9.7799999999999994</v>
      </c>
      <c r="D79">
        <v>32.5</v>
      </c>
      <c r="E79">
        <v>12.99</v>
      </c>
      <c r="F79" s="1" t="s">
        <v>14</v>
      </c>
      <c r="I79">
        <v>2.4300000000000002</v>
      </c>
      <c r="J79">
        <v>4.53</v>
      </c>
      <c r="K79">
        <v>7.12</v>
      </c>
      <c r="L79">
        <v>3.9</v>
      </c>
      <c r="M79" s="1" t="s">
        <v>14</v>
      </c>
    </row>
    <row r="80" spans="1:13" x14ac:dyDescent="0.25">
      <c r="A80">
        <v>1975</v>
      </c>
      <c r="B80">
        <v>9.24</v>
      </c>
      <c r="C80">
        <v>8.9499999999999993</v>
      </c>
      <c r="D80">
        <v>19.23</v>
      </c>
      <c r="E80">
        <v>9.35</v>
      </c>
      <c r="F80" s="1" t="s">
        <v>14</v>
      </c>
      <c r="I80">
        <v>1.37</v>
      </c>
      <c r="J80">
        <v>4.6500000000000004</v>
      </c>
      <c r="K80">
        <v>6.18</v>
      </c>
      <c r="L80">
        <v>3.85</v>
      </c>
      <c r="M80" s="1" t="s">
        <v>14</v>
      </c>
    </row>
    <row r="81" spans="1:13" x14ac:dyDescent="0.25">
      <c r="A81">
        <v>1976</v>
      </c>
      <c r="B81">
        <v>4.63</v>
      </c>
      <c r="C81">
        <v>2.75</v>
      </c>
      <c r="D81">
        <v>8.1999999999999993</v>
      </c>
      <c r="E81">
        <v>5.29</v>
      </c>
      <c r="F81" s="1" t="s">
        <v>18</v>
      </c>
      <c r="I81">
        <v>0.78</v>
      </c>
      <c r="J81">
        <v>1.07</v>
      </c>
      <c r="K81">
        <v>1.97</v>
      </c>
      <c r="L81">
        <v>1.57</v>
      </c>
      <c r="M81" s="1" t="s">
        <v>18</v>
      </c>
    </row>
    <row r="82" spans="1:13" x14ac:dyDescent="0.25">
      <c r="A82">
        <v>1977</v>
      </c>
      <c r="B82">
        <v>2.4900000000000002</v>
      </c>
      <c r="C82">
        <v>1.93</v>
      </c>
      <c r="D82">
        <v>5.12</v>
      </c>
      <c r="E82">
        <v>3.11</v>
      </c>
      <c r="F82" s="16" t="s">
        <v>18</v>
      </c>
      <c r="G82" s="16"/>
      <c r="H82" s="16">
        <v>1</v>
      </c>
      <c r="I82">
        <v>0.22</v>
      </c>
      <c r="J82">
        <v>0.8</v>
      </c>
      <c r="K82">
        <v>1.05</v>
      </c>
      <c r="L82">
        <v>0.84</v>
      </c>
      <c r="M82" s="1" t="s">
        <v>18</v>
      </c>
    </row>
    <row r="83" spans="1:13" x14ac:dyDescent="0.25">
      <c r="A83">
        <v>1978</v>
      </c>
      <c r="B83">
        <v>14.9</v>
      </c>
      <c r="C83">
        <v>8.1199999999999992</v>
      </c>
      <c r="D83">
        <v>23.92</v>
      </c>
      <c r="E83">
        <v>8.65</v>
      </c>
      <c r="F83" s="1" t="s">
        <v>15</v>
      </c>
      <c r="I83">
        <v>2.57</v>
      </c>
      <c r="J83">
        <v>6.5</v>
      </c>
      <c r="K83">
        <v>9.65</v>
      </c>
      <c r="L83">
        <v>4.58</v>
      </c>
      <c r="M83" s="1" t="s">
        <v>14</v>
      </c>
    </row>
    <row r="84" spans="1:13" x14ac:dyDescent="0.25">
      <c r="A84">
        <v>1979</v>
      </c>
      <c r="B84">
        <v>6.06</v>
      </c>
      <c r="C84">
        <v>5.64</v>
      </c>
      <c r="D84">
        <v>12.41</v>
      </c>
      <c r="E84">
        <v>6.67</v>
      </c>
      <c r="F84" s="1" t="s">
        <v>16</v>
      </c>
      <c r="I84">
        <v>1.87</v>
      </c>
      <c r="J84">
        <v>3.99</v>
      </c>
      <c r="K84">
        <v>5.98</v>
      </c>
      <c r="L84">
        <v>3.67</v>
      </c>
      <c r="M84" s="1" t="s">
        <v>15</v>
      </c>
    </row>
    <row r="85" spans="1:13" x14ac:dyDescent="0.25">
      <c r="A85">
        <v>1980</v>
      </c>
      <c r="B85">
        <v>15.49</v>
      </c>
      <c r="C85">
        <v>6</v>
      </c>
      <c r="D85">
        <v>22.33</v>
      </c>
      <c r="E85">
        <v>9.0399999999999991</v>
      </c>
      <c r="F85" s="1" t="s">
        <v>15</v>
      </c>
      <c r="I85">
        <v>3.74</v>
      </c>
      <c r="J85">
        <v>5.41</v>
      </c>
      <c r="K85">
        <v>9.4700000000000006</v>
      </c>
      <c r="L85">
        <v>4.7300000000000004</v>
      </c>
      <c r="M85" s="1" t="s">
        <v>14</v>
      </c>
    </row>
    <row r="86" spans="1:13" x14ac:dyDescent="0.25">
      <c r="A86">
        <v>1981</v>
      </c>
      <c r="B86">
        <v>6.81</v>
      </c>
      <c r="C86">
        <v>3.63</v>
      </c>
      <c r="D86">
        <v>11.1</v>
      </c>
      <c r="E86">
        <v>6.21</v>
      </c>
      <c r="F86" s="1" t="s">
        <v>17</v>
      </c>
      <c r="I86">
        <v>0.85</v>
      </c>
      <c r="J86">
        <v>2.29</v>
      </c>
      <c r="K86">
        <v>3.22</v>
      </c>
      <c r="L86">
        <v>2.44</v>
      </c>
      <c r="M86" s="1" t="s">
        <v>17</v>
      </c>
    </row>
    <row r="87" spans="1:13" x14ac:dyDescent="0.25">
      <c r="A87">
        <v>1982</v>
      </c>
      <c r="B87">
        <v>20.56</v>
      </c>
      <c r="C87">
        <v>11.82</v>
      </c>
      <c r="D87">
        <v>33.409999999999997</v>
      </c>
      <c r="E87">
        <v>12.76</v>
      </c>
      <c r="F87" s="1" t="s">
        <v>14</v>
      </c>
      <c r="I87">
        <v>3.78</v>
      </c>
      <c r="J87">
        <v>7</v>
      </c>
      <c r="K87">
        <v>11.41</v>
      </c>
      <c r="L87">
        <v>5.45</v>
      </c>
      <c r="M87" s="1" t="s">
        <v>14</v>
      </c>
    </row>
    <row r="88" spans="1:13" x14ac:dyDescent="0.25">
      <c r="A88">
        <v>1983</v>
      </c>
      <c r="B88">
        <v>22.75</v>
      </c>
      <c r="C88">
        <v>13.66</v>
      </c>
      <c r="D88">
        <v>37.68</v>
      </c>
      <c r="E88">
        <v>15.29</v>
      </c>
      <c r="F88" s="1" t="s">
        <v>14</v>
      </c>
      <c r="I88">
        <v>5.42</v>
      </c>
      <c r="J88">
        <v>8.73</v>
      </c>
      <c r="K88">
        <v>15.01</v>
      </c>
      <c r="L88">
        <v>7.22</v>
      </c>
      <c r="M88" s="1" t="s">
        <v>14</v>
      </c>
    </row>
    <row r="89" spans="1:13" x14ac:dyDescent="0.25">
      <c r="A89">
        <v>1984</v>
      </c>
      <c r="B89">
        <v>15.98</v>
      </c>
      <c r="C89">
        <v>5.52</v>
      </c>
      <c r="D89">
        <v>22.35</v>
      </c>
      <c r="E89">
        <v>10</v>
      </c>
      <c r="F89" s="1" t="s">
        <v>14</v>
      </c>
      <c r="I89">
        <v>3.51</v>
      </c>
      <c r="J89">
        <v>3.48</v>
      </c>
      <c r="K89">
        <v>7.13</v>
      </c>
      <c r="L89">
        <v>3.69</v>
      </c>
      <c r="M89" s="1" t="s">
        <v>15</v>
      </c>
    </row>
    <row r="90" spans="1:13" x14ac:dyDescent="0.25">
      <c r="A90">
        <v>1985</v>
      </c>
      <c r="B90">
        <v>6.24</v>
      </c>
      <c r="C90">
        <v>4</v>
      </c>
      <c r="D90">
        <v>11.04</v>
      </c>
      <c r="E90">
        <v>6.47</v>
      </c>
      <c r="F90" s="1" t="s">
        <v>17</v>
      </c>
      <c r="I90">
        <v>1.1100000000000001</v>
      </c>
      <c r="J90">
        <v>2.41</v>
      </c>
      <c r="K90">
        <v>3.6</v>
      </c>
      <c r="L90">
        <v>2.4</v>
      </c>
      <c r="M90" s="1" t="s">
        <v>17</v>
      </c>
    </row>
    <row r="91" spans="1:13" x14ac:dyDescent="0.25">
      <c r="A91">
        <v>1986</v>
      </c>
      <c r="B91">
        <v>19.45</v>
      </c>
      <c r="C91">
        <v>5.45</v>
      </c>
      <c r="D91">
        <v>25.83</v>
      </c>
      <c r="E91">
        <v>9.9600000000000009</v>
      </c>
      <c r="F91" s="1" t="s">
        <v>14</v>
      </c>
      <c r="I91">
        <v>4.3600000000000003</v>
      </c>
      <c r="J91">
        <v>4.92</v>
      </c>
      <c r="K91">
        <v>9.5</v>
      </c>
      <c r="L91">
        <v>4.3099999999999996</v>
      </c>
      <c r="M91" s="1" t="s">
        <v>14</v>
      </c>
    </row>
    <row r="92" spans="1:13" x14ac:dyDescent="0.25">
      <c r="A92">
        <v>1987</v>
      </c>
      <c r="B92">
        <v>5.85</v>
      </c>
      <c r="C92">
        <v>2.8</v>
      </c>
      <c r="D92">
        <v>9.27</v>
      </c>
      <c r="E92">
        <v>5.86</v>
      </c>
      <c r="F92" s="1" t="s">
        <v>17</v>
      </c>
      <c r="I92">
        <v>0.55000000000000004</v>
      </c>
      <c r="J92">
        <v>1.48</v>
      </c>
      <c r="K92">
        <v>2.08</v>
      </c>
      <c r="L92">
        <v>1.86</v>
      </c>
      <c r="M92" s="1" t="s">
        <v>18</v>
      </c>
    </row>
    <row r="93" spans="1:13" x14ac:dyDescent="0.25">
      <c r="A93">
        <v>1988</v>
      </c>
      <c r="B93">
        <v>5.78</v>
      </c>
      <c r="C93">
        <v>2.9</v>
      </c>
      <c r="D93">
        <v>9.23</v>
      </c>
      <c r="E93">
        <v>4.6500000000000004</v>
      </c>
      <c r="F93" s="16" t="s">
        <v>18</v>
      </c>
      <c r="G93" s="16"/>
      <c r="H93" s="16">
        <v>1</v>
      </c>
      <c r="I93">
        <v>0.86</v>
      </c>
      <c r="J93">
        <v>1.55</v>
      </c>
      <c r="K93">
        <v>2.48</v>
      </c>
      <c r="L93">
        <v>1.48</v>
      </c>
      <c r="M93" s="1" t="s">
        <v>18</v>
      </c>
    </row>
    <row r="94" spans="1:13" x14ac:dyDescent="0.25">
      <c r="A94">
        <v>1989</v>
      </c>
      <c r="B94">
        <v>9.0299999999999994</v>
      </c>
      <c r="C94">
        <v>5.07</v>
      </c>
      <c r="D94">
        <v>14.82</v>
      </c>
      <c r="E94">
        <v>6.13</v>
      </c>
      <c r="F94" s="16" t="s">
        <v>17</v>
      </c>
      <c r="G94" s="16">
        <v>1</v>
      </c>
      <c r="H94" s="16"/>
      <c r="I94">
        <v>1.07</v>
      </c>
      <c r="J94">
        <v>2.42</v>
      </c>
      <c r="K94">
        <v>3.56</v>
      </c>
      <c r="L94">
        <v>1.96</v>
      </c>
      <c r="M94" s="1" t="s">
        <v>18</v>
      </c>
    </row>
    <row r="95" spans="1:13" x14ac:dyDescent="0.25">
      <c r="A95">
        <v>1990</v>
      </c>
      <c r="B95">
        <v>4.9400000000000004</v>
      </c>
      <c r="C95">
        <v>3.72</v>
      </c>
      <c r="D95">
        <v>9.26</v>
      </c>
      <c r="E95">
        <v>4.8099999999999996</v>
      </c>
      <c r="F95" s="16" t="s">
        <v>18</v>
      </c>
      <c r="G95" s="16"/>
      <c r="H95" s="16">
        <v>1</v>
      </c>
      <c r="I95">
        <v>0.83</v>
      </c>
      <c r="J95">
        <v>1.59</v>
      </c>
      <c r="K95">
        <v>2.46</v>
      </c>
      <c r="L95">
        <v>1.51</v>
      </c>
      <c r="M95" s="1" t="s">
        <v>18</v>
      </c>
    </row>
    <row r="96" spans="1:13" x14ac:dyDescent="0.25">
      <c r="A96">
        <v>1991</v>
      </c>
      <c r="B96">
        <v>3.9</v>
      </c>
      <c r="C96">
        <v>4.01</v>
      </c>
      <c r="D96">
        <v>8.44</v>
      </c>
      <c r="E96">
        <v>4.21</v>
      </c>
      <c r="F96" s="16" t="s">
        <v>18</v>
      </c>
      <c r="G96" s="16"/>
      <c r="H96" s="16">
        <v>1</v>
      </c>
      <c r="I96">
        <v>0.56000000000000005</v>
      </c>
      <c r="J96">
        <v>2.57</v>
      </c>
      <c r="K96">
        <v>3.2</v>
      </c>
      <c r="L96">
        <v>1.96</v>
      </c>
      <c r="M96" s="1" t="s">
        <v>18</v>
      </c>
    </row>
    <row r="97" spans="1:13" x14ac:dyDescent="0.25">
      <c r="A97">
        <v>1992</v>
      </c>
      <c r="B97">
        <v>5.41</v>
      </c>
      <c r="C97">
        <v>2.93</v>
      </c>
      <c r="D97">
        <v>8.8699999999999992</v>
      </c>
      <c r="E97">
        <v>4.0599999999999996</v>
      </c>
      <c r="F97" s="16" t="s">
        <v>18</v>
      </c>
      <c r="G97" s="16"/>
      <c r="H97" s="16">
        <v>1</v>
      </c>
      <c r="I97">
        <v>0.86</v>
      </c>
      <c r="J97">
        <v>1.66</v>
      </c>
      <c r="K97">
        <v>2.58</v>
      </c>
      <c r="L97">
        <v>1.56</v>
      </c>
      <c r="M97" s="1" t="s">
        <v>18</v>
      </c>
    </row>
    <row r="98" spans="1:13" x14ac:dyDescent="0.25">
      <c r="A98">
        <v>1993</v>
      </c>
      <c r="B98">
        <v>12.44</v>
      </c>
      <c r="C98">
        <v>8.98</v>
      </c>
      <c r="D98">
        <v>22.21</v>
      </c>
      <c r="E98">
        <v>8.5399999999999991</v>
      </c>
      <c r="F98" s="1" t="s">
        <v>15</v>
      </c>
      <c r="I98">
        <v>2.4900000000000002</v>
      </c>
      <c r="J98">
        <v>5.65</v>
      </c>
      <c r="K98">
        <v>8.3800000000000008</v>
      </c>
      <c r="L98">
        <v>4.2</v>
      </c>
      <c r="M98" s="1" t="s">
        <v>14</v>
      </c>
    </row>
    <row r="99" spans="1:13" x14ac:dyDescent="0.25">
      <c r="A99">
        <v>1994</v>
      </c>
      <c r="B99">
        <v>4.55</v>
      </c>
      <c r="C99">
        <v>2.73</v>
      </c>
      <c r="D99">
        <v>7.81</v>
      </c>
      <c r="E99">
        <v>5.0199999999999996</v>
      </c>
      <c r="F99" s="1" t="s">
        <v>18</v>
      </c>
      <c r="I99">
        <v>0.66</v>
      </c>
      <c r="J99">
        <v>1.8</v>
      </c>
      <c r="K99">
        <v>2.54</v>
      </c>
      <c r="L99">
        <v>2.0499999999999998</v>
      </c>
      <c r="M99" s="1" t="s">
        <v>18</v>
      </c>
    </row>
    <row r="100" spans="1:13" x14ac:dyDescent="0.25">
      <c r="A100">
        <v>1995</v>
      </c>
      <c r="B100">
        <v>19.829999999999998</v>
      </c>
      <c r="C100">
        <v>13.6</v>
      </c>
      <c r="D100">
        <v>34.549999999999997</v>
      </c>
      <c r="E100">
        <v>12.89</v>
      </c>
      <c r="F100" s="1" t="s">
        <v>14</v>
      </c>
      <c r="I100">
        <v>3.67</v>
      </c>
      <c r="J100">
        <v>8.01</v>
      </c>
      <c r="K100">
        <v>12.32</v>
      </c>
      <c r="L100">
        <v>5.95</v>
      </c>
      <c r="M100" s="1" t="s">
        <v>14</v>
      </c>
    </row>
    <row r="101" spans="1:13" x14ac:dyDescent="0.25">
      <c r="A101">
        <v>1996</v>
      </c>
      <c r="B101">
        <v>13.05</v>
      </c>
      <c r="C101">
        <v>8.3699999999999992</v>
      </c>
      <c r="D101">
        <v>22.29</v>
      </c>
      <c r="E101">
        <v>10.26</v>
      </c>
      <c r="F101" s="1" t="s">
        <v>14</v>
      </c>
      <c r="I101">
        <v>2.57</v>
      </c>
      <c r="J101">
        <v>4.51</v>
      </c>
      <c r="K101">
        <v>7.22</v>
      </c>
      <c r="L101">
        <v>4.12</v>
      </c>
      <c r="M101" s="1" t="s">
        <v>14</v>
      </c>
    </row>
    <row r="102" spans="1:13" x14ac:dyDescent="0.25">
      <c r="A102">
        <v>1997</v>
      </c>
      <c r="B102">
        <v>20.22</v>
      </c>
      <c r="C102">
        <v>4.3899999999999997</v>
      </c>
      <c r="D102">
        <v>25.42</v>
      </c>
      <c r="E102">
        <v>10.82</v>
      </c>
      <c r="F102" s="1" t="s">
        <v>14</v>
      </c>
      <c r="I102">
        <v>5.75</v>
      </c>
      <c r="J102">
        <v>3.59</v>
      </c>
      <c r="K102">
        <v>9.51</v>
      </c>
      <c r="L102">
        <v>4.13</v>
      </c>
      <c r="M102" s="1" t="s">
        <v>14</v>
      </c>
    </row>
    <row r="103" spans="1:13" x14ac:dyDescent="0.25">
      <c r="A103">
        <v>1998</v>
      </c>
      <c r="B103">
        <v>17.649999999999999</v>
      </c>
      <c r="C103">
        <v>12.54</v>
      </c>
      <c r="D103">
        <v>31.4</v>
      </c>
      <c r="E103">
        <v>13.31</v>
      </c>
      <c r="F103" s="1" t="s">
        <v>14</v>
      </c>
      <c r="I103">
        <v>2.82</v>
      </c>
      <c r="J103">
        <v>7.11</v>
      </c>
      <c r="K103">
        <v>10.43</v>
      </c>
      <c r="L103">
        <v>5.65</v>
      </c>
      <c r="M103" s="1" t="s">
        <v>14</v>
      </c>
    </row>
    <row r="104" spans="1:13" x14ac:dyDescent="0.25">
      <c r="A104">
        <v>1999</v>
      </c>
      <c r="B104">
        <v>12.97</v>
      </c>
      <c r="C104">
        <v>7.26</v>
      </c>
      <c r="D104">
        <v>21.19</v>
      </c>
      <c r="E104">
        <v>9.8000000000000007</v>
      </c>
      <c r="F104" s="1" t="s">
        <v>14</v>
      </c>
      <c r="I104">
        <v>1.9</v>
      </c>
      <c r="J104">
        <v>3.85</v>
      </c>
      <c r="K104">
        <v>5.91</v>
      </c>
      <c r="L104">
        <v>3.59</v>
      </c>
      <c r="M104" s="1" t="s">
        <v>15</v>
      </c>
    </row>
    <row r="105" spans="1:13" x14ac:dyDescent="0.25">
      <c r="A105">
        <v>2000</v>
      </c>
      <c r="B105">
        <v>12.06</v>
      </c>
      <c r="C105">
        <v>5.96</v>
      </c>
      <c r="D105">
        <v>18.899999999999999</v>
      </c>
      <c r="E105">
        <v>8.94</v>
      </c>
      <c r="F105" s="1" t="s">
        <v>15</v>
      </c>
      <c r="I105">
        <v>1.98</v>
      </c>
      <c r="J105">
        <v>3.78</v>
      </c>
      <c r="K105">
        <v>5.9</v>
      </c>
      <c r="L105">
        <v>3.38</v>
      </c>
      <c r="M105" s="1" t="s">
        <v>15</v>
      </c>
    </row>
    <row r="106" spans="1:13" x14ac:dyDescent="0.25">
      <c r="A106">
        <v>2001</v>
      </c>
      <c r="B106">
        <v>5.64</v>
      </c>
      <c r="C106">
        <v>3.46</v>
      </c>
      <c r="D106">
        <v>9.81</v>
      </c>
      <c r="E106">
        <v>5.76</v>
      </c>
      <c r="F106" s="1" t="s">
        <v>17</v>
      </c>
      <c r="I106">
        <v>0.92</v>
      </c>
      <c r="J106">
        <v>2.23</v>
      </c>
      <c r="K106">
        <v>3.18</v>
      </c>
      <c r="L106">
        <v>2.2000000000000002</v>
      </c>
      <c r="M106" s="1" t="s">
        <v>17</v>
      </c>
    </row>
    <row r="107" spans="1:13" x14ac:dyDescent="0.25">
      <c r="A107">
        <v>2002</v>
      </c>
      <c r="B107">
        <v>9.32</v>
      </c>
      <c r="C107">
        <v>4.57</v>
      </c>
      <c r="D107">
        <v>14.6</v>
      </c>
      <c r="E107">
        <v>6.35</v>
      </c>
      <c r="F107" s="16" t="s">
        <v>17</v>
      </c>
      <c r="G107" s="16">
        <v>1</v>
      </c>
      <c r="H107" s="16"/>
      <c r="I107">
        <v>1.27</v>
      </c>
      <c r="J107">
        <v>2.75</v>
      </c>
      <c r="K107">
        <v>4.0599999999999996</v>
      </c>
      <c r="L107">
        <v>2.34</v>
      </c>
      <c r="M107" s="1" t="s">
        <v>17</v>
      </c>
    </row>
    <row r="108" spans="1:13" x14ac:dyDescent="0.25">
      <c r="A108">
        <v>2003</v>
      </c>
      <c r="B108">
        <v>10.71</v>
      </c>
      <c r="C108">
        <v>7.74</v>
      </c>
      <c r="D108">
        <v>19.309999999999999</v>
      </c>
      <c r="E108">
        <v>8.2100000000000009</v>
      </c>
      <c r="F108" s="1" t="s">
        <v>15</v>
      </c>
      <c r="I108">
        <v>1.25</v>
      </c>
      <c r="J108">
        <v>3.49</v>
      </c>
      <c r="K108">
        <v>4.87</v>
      </c>
      <c r="L108">
        <v>2.81</v>
      </c>
      <c r="M108" s="1" t="s">
        <v>16</v>
      </c>
    </row>
    <row r="109" spans="1:13" x14ac:dyDescent="0.25">
      <c r="A109">
        <v>2004</v>
      </c>
      <c r="B109">
        <v>10.95</v>
      </c>
      <c r="C109">
        <v>4.4000000000000004</v>
      </c>
      <c r="D109">
        <v>16.04</v>
      </c>
      <c r="E109">
        <v>7.51</v>
      </c>
      <c r="F109" s="1" t="s">
        <v>16</v>
      </c>
      <c r="I109">
        <v>1.51</v>
      </c>
      <c r="J109">
        <v>2.25</v>
      </c>
      <c r="K109">
        <v>3.81</v>
      </c>
      <c r="L109">
        <v>2.21</v>
      </c>
      <c r="M109" s="1" t="s">
        <v>17</v>
      </c>
    </row>
    <row r="110" spans="1:13" x14ac:dyDescent="0.25">
      <c r="A110">
        <v>2005</v>
      </c>
      <c r="B110">
        <v>8.4</v>
      </c>
      <c r="C110">
        <v>9.2799999999999994</v>
      </c>
      <c r="D110">
        <v>18.55</v>
      </c>
      <c r="E110">
        <v>8.49</v>
      </c>
      <c r="F110" s="1" t="s">
        <v>15</v>
      </c>
      <c r="I110">
        <v>2.73</v>
      </c>
      <c r="J110">
        <v>6.28</v>
      </c>
      <c r="K110">
        <v>9.2100000000000009</v>
      </c>
      <c r="L110">
        <v>4.75</v>
      </c>
      <c r="M110" s="1" t="s">
        <v>14</v>
      </c>
    </row>
    <row r="111" spans="1:13" x14ac:dyDescent="0.25">
      <c r="A111">
        <v>2006</v>
      </c>
      <c r="B111">
        <v>18.059999999999999</v>
      </c>
      <c r="C111">
        <v>13.09</v>
      </c>
      <c r="D111">
        <v>32.090000000000003</v>
      </c>
      <c r="E111">
        <v>13.2</v>
      </c>
      <c r="F111" s="1" t="s">
        <v>14</v>
      </c>
      <c r="I111">
        <v>2.86</v>
      </c>
      <c r="J111">
        <v>7.37</v>
      </c>
      <c r="K111">
        <v>10.44</v>
      </c>
      <c r="L111">
        <v>5.9</v>
      </c>
      <c r="M111" s="1" t="s">
        <v>14</v>
      </c>
    </row>
    <row r="112" spans="1:13" x14ac:dyDescent="0.25">
      <c r="A112">
        <v>2007</v>
      </c>
      <c r="B112">
        <v>6.59</v>
      </c>
      <c r="C112">
        <v>3.04</v>
      </c>
      <c r="D112">
        <v>10.28</v>
      </c>
      <c r="E112">
        <v>6.19</v>
      </c>
      <c r="F112" s="1" t="s">
        <v>17</v>
      </c>
      <c r="I112">
        <v>0.99</v>
      </c>
      <c r="J112">
        <v>1.46</v>
      </c>
      <c r="K112">
        <v>2.5099999999999998</v>
      </c>
      <c r="L112">
        <v>1.97</v>
      </c>
      <c r="M112" s="1" t="s">
        <v>18</v>
      </c>
    </row>
    <row r="113" spans="1:13" x14ac:dyDescent="0.25">
      <c r="A113">
        <v>2008</v>
      </c>
      <c r="B113">
        <v>5.9</v>
      </c>
      <c r="C113">
        <v>3.82</v>
      </c>
      <c r="D113">
        <v>10.28</v>
      </c>
      <c r="E113">
        <v>5.16</v>
      </c>
      <c r="F113" s="16" t="s">
        <v>18</v>
      </c>
      <c r="G113" s="16"/>
      <c r="H113" s="16">
        <v>1</v>
      </c>
      <c r="I113">
        <v>0.99</v>
      </c>
      <c r="J113">
        <v>2.4500000000000002</v>
      </c>
      <c r="K113">
        <v>3.49</v>
      </c>
      <c r="L113">
        <v>2.06</v>
      </c>
      <c r="M113" s="1" t="s">
        <v>18</v>
      </c>
    </row>
    <row r="114" spans="1:13" x14ac:dyDescent="0.25">
      <c r="A114">
        <v>2009</v>
      </c>
      <c r="B114">
        <v>7.05</v>
      </c>
      <c r="C114">
        <v>5.3</v>
      </c>
      <c r="D114">
        <v>13.02</v>
      </c>
      <c r="E114">
        <v>5.78</v>
      </c>
      <c r="F114" s="16" t="s">
        <v>17</v>
      </c>
      <c r="G114" s="16">
        <v>1</v>
      </c>
      <c r="H114" s="16"/>
      <c r="I114">
        <v>1.51</v>
      </c>
      <c r="J114">
        <v>3.35</v>
      </c>
      <c r="K114">
        <v>4.9400000000000004</v>
      </c>
      <c r="L114">
        <v>2.72</v>
      </c>
      <c r="M114" s="1" t="s">
        <v>16</v>
      </c>
    </row>
    <row r="115" spans="1:13" x14ac:dyDescent="0.25">
      <c r="A115">
        <v>2010</v>
      </c>
      <c r="B115">
        <v>7.45</v>
      </c>
      <c r="C115">
        <v>7.78</v>
      </c>
      <c r="D115">
        <v>16.010000000000002</v>
      </c>
      <c r="E115">
        <v>7.08</v>
      </c>
      <c r="F115" s="1" t="s">
        <v>16</v>
      </c>
      <c r="I115">
        <v>1.43</v>
      </c>
      <c r="J115">
        <v>4.53</v>
      </c>
      <c r="K115">
        <v>6.08</v>
      </c>
      <c r="L115">
        <v>3.55</v>
      </c>
      <c r="M115" s="1" t="s">
        <v>15</v>
      </c>
    </row>
    <row r="116" spans="1:13" x14ac:dyDescent="0.25">
      <c r="A116">
        <v>2011</v>
      </c>
      <c r="B116">
        <v>12.68</v>
      </c>
      <c r="C116">
        <v>11.53</v>
      </c>
      <c r="D116">
        <v>25.21</v>
      </c>
      <c r="E116">
        <v>10.54</v>
      </c>
      <c r="F116" s="1" t="s">
        <v>14</v>
      </c>
      <c r="I116">
        <v>3.68</v>
      </c>
      <c r="J116">
        <v>6.9</v>
      </c>
      <c r="K116">
        <v>10.99</v>
      </c>
      <c r="L116">
        <v>5.58</v>
      </c>
      <c r="M116" s="1" t="s">
        <v>14</v>
      </c>
    </row>
    <row r="117" spans="1:13" x14ac:dyDescent="0.25">
      <c r="A117">
        <v>2012</v>
      </c>
      <c r="B117">
        <v>5.69</v>
      </c>
      <c r="C117">
        <v>5.46</v>
      </c>
      <c r="D117">
        <v>11.84</v>
      </c>
      <c r="E117">
        <v>6.89</v>
      </c>
      <c r="F117" s="1" t="s">
        <v>16</v>
      </c>
      <c r="I117">
        <v>0.83</v>
      </c>
      <c r="J117">
        <v>1.86</v>
      </c>
      <c r="K117">
        <v>2.76</v>
      </c>
      <c r="L117">
        <v>2.1800000000000002</v>
      </c>
      <c r="M117" s="1" t="s">
        <v>17</v>
      </c>
    </row>
    <row r="118" spans="1:13" x14ac:dyDescent="0.25">
      <c r="A118">
        <v>2013</v>
      </c>
      <c r="B118">
        <v>8.52</v>
      </c>
      <c r="C118">
        <v>3.01</v>
      </c>
      <c r="D118">
        <v>12.19</v>
      </c>
      <c r="E118">
        <v>5.83</v>
      </c>
      <c r="F118" s="1" t="s">
        <v>17</v>
      </c>
      <c r="I118">
        <v>1.33</v>
      </c>
      <c r="J118">
        <v>1.67</v>
      </c>
      <c r="K118">
        <v>3.05</v>
      </c>
      <c r="L118">
        <v>1.71</v>
      </c>
      <c r="M118" s="1" t="s">
        <v>18</v>
      </c>
    </row>
    <row r="119" spans="1:13" x14ac:dyDescent="0.25">
      <c r="A119">
        <v>2014</v>
      </c>
      <c r="B119">
        <v>4.29</v>
      </c>
      <c r="C119">
        <v>2.6</v>
      </c>
      <c r="D119">
        <v>7.47</v>
      </c>
      <c r="E119">
        <v>4.08</v>
      </c>
      <c r="F119" s="16" t="s">
        <v>18</v>
      </c>
      <c r="G119" s="16"/>
      <c r="H119" s="16">
        <v>1</v>
      </c>
      <c r="I119">
        <v>0.46</v>
      </c>
      <c r="J119">
        <v>1.21</v>
      </c>
      <c r="K119">
        <v>1.72</v>
      </c>
      <c r="L119">
        <v>1.1599999999999999</v>
      </c>
      <c r="M119" s="1" t="s">
        <v>18</v>
      </c>
    </row>
    <row r="120" spans="1:13" x14ac:dyDescent="0.25">
      <c r="A120">
        <v>2015</v>
      </c>
      <c r="D120">
        <v>9.3000000000000007</v>
      </c>
      <c r="E120" s="11">
        <v>4</v>
      </c>
      <c r="F120" s="16" t="s">
        <v>18</v>
      </c>
      <c r="G120" s="16"/>
      <c r="H120" s="16">
        <v>1</v>
      </c>
    </row>
    <row r="121" spans="1:13" x14ac:dyDescent="0.25">
      <c r="A121" s="8"/>
    </row>
    <row r="122" spans="1:13" x14ac:dyDescent="0.25">
      <c r="A122" s="9"/>
      <c r="F122" s="1" t="s">
        <v>33</v>
      </c>
      <c r="G122" s="1">
        <f>SUM(G27:G120)</f>
        <v>8</v>
      </c>
      <c r="H122" s="1">
        <f>SUM(H27:H120)</f>
        <v>11</v>
      </c>
    </row>
    <row r="123" spans="1:13" x14ac:dyDescent="0.25">
      <c r="G123" s="13"/>
      <c r="H123" s="13"/>
    </row>
    <row r="124" spans="1:13" x14ac:dyDescent="0.25">
      <c r="D124" s="1" t="s">
        <v>14</v>
      </c>
      <c r="E124">
        <f>COUNTIF($F$27:$F$120,D124)</f>
        <v>28</v>
      </c>
      <c r="F124" s="13">
        <f>E124/94</f>
        <v>0.2978723404255319</v>
      </c>
    </row>
    <row r="125" spans="1:13" x14ac:dyDescent="0.25">
      <c r="D125" s="1" t="s">
        <v>15</v>
      </c>
      <c r="E125">
        <f>COUNTIF($F$27:$F$120,D125)</f>
        <v>13</v>
      </c>
      <c r="F125" s="13">
        <f t="shared" ref="F125:F129" si="0">E125/94</f>
        <v>0.13829787234042554</v>
      </c>
    </row>
    <row r="126" spans="1:13" x14ac:dyDescent="0.25">
      <c r="D126" s="1" t="s">
        <v>16</v>
      </c>
      <c r="E126">
        <f t="shared" ref="E126" si="1">COUNTIF($F$27:$F$120,D126)</f>
        <v>17</v>
      </c>
      <c r="F126" s="13">
        <f t="shared" si="0"/>
        <v>0.18085106382978725</v>
      </c>
    </row>
    <row r="127" spans="1:13" x14ac:dyDescent="0.25">
      <c r="D127" s="1" t="s">
        <v>17</v>
      </c>
      <c r="E127">
        <f>COUNTIF($F$27:$F$120,D127)-G122</f>
        <v>13</v>
      </c>
      <c r="F127" s="13">
        <f t="shared" si="0"/>
        <v>0.13829787234042554</v>
      </c>
    </row>
    <row r="128" spans="1:13" x14ac:dyDescent="0.25">
      <c r="D128" s="1" t="s">
        <v>18</v>
      </c>
      <c r="E128">
        <f>COUNTIF($F$27:$F$120,D128)-H122</f>
        <v>4</v>
      </c>
      <c r="F128" s="13">
        <f t="shared" si="0"/>
        <v>4.2553191489361701E-2</v>
      </c>
    </row>
    <row r="129" spans="3:6" x14ac:dyDescent="0.25">
      <c r="C129" s="24"/>
      <c r="D129" s="28" t="s">
        <v>29</v>
      </c>
      <c r="E129" s="24">
        <f>SUM(G122:H122)</f>
        <v>19</v>
      </c>
      <c r="F129" s="13">
        <f t="shared" si="0"/>
        <v>0.20212765957446807</v>
      </c>
    </row>
    <row r="130" spans="3:6" x14ac:dyDescent="0.25">
      <c r="E130">
        <f>SUM(E124:E129)</f>
        <v>94</v>
      </c>
      <c r="F130" s="18">
        <f>SUM(F124:F129)</f>
        <v>1</v>
      </c>
    </row>
  </sheetData>
  <hyperlinks>
    <hyperlink ref="A1" r:id="rId1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Misc Forecast Files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E6EFEEDB-924F-4311-A3B3-CE628020D651}"/>
</file>

<file path=customXml/itemProps2.xml><?xml version="1.0" encoding="utf-8"?>
<ds:datastoreItem xmlns:ds="http://schemas.openxmlformats.org/officeDocument/2006/customXml" ds:itemID="{B5267EDA-6CE5-4961-A7D8-1E99130F9922}"/>
</file>

<file path=customXml/itemProps3.xml><?xml version="1.0" encoding="utf-8"?>
<ds:datastoreItem xmlns:ds="http://schemas.openxmlformats.org/officeDocument/2006/customXml" ds:itemID="{0D9BF7FE-351E-4F42-8C2B-C83E4766D9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WY Type Data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Yuba Transfer Rates</dc:title>
  <dc:creator>Bartlett,Sarah J</dc:creator>
  <cp:lastModifiedBy>u07042</cp:lastModifiedBy>
  <cp:lastPrinted>2016-01-13T17:38:56Z</cp:lastPrinted>
  <dcterms:created xsi:type="dcterms:W3CDTF">2016-01-12T00:47:46Z</dcterms:created>
  <dcterms:modified xsi:type="dcterms:W3CDTF">2016-01-20T21:27:50Z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