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335" yWindow="45" windowWidth="50040" windowHeight="13785" activeTab="4"/>
  </bookViews>
  <sheets>
    <sheet name="ProjectList" sheetId="5" r:id="rId1"/>
    <sheet name="Notes" sheetId="7" r:id="rId2"/>
    <sheet name="Step1" sheetId="8" r:id="rId3"/>
    <sheet name="Step2" sheetId="9" r:id="rId4"/>
    <sheet name="Step3" sheetId="10" r:id="rId5"/>
    <sheet name="Compared" sheetId="6" r:id="rId6"/>
    <sheet name="definitions" sheetId="4" r:id="rId7"/>
  </sheets>
  <definedNames>
    <definedName name="_xlnm._FilterDatabase" localSheetId="0" hidden="1">ProjectList!$A$5:$Z$7</definedName>
  </definedNames>
  <calcPr calcId="145621" calcOnSave="0"/>
</workbook>
</file>

<file path=xl/calcChain.xml><?xml version="1.0" encoding="utf-8"?>
<calcChain xmlns="http://schemas.openxmlformats.org/spreadsheetml/2006/main">
  <c r="P131" i="9" l="1"/>
  <c r="O131" i="9"/>
  <c r="N131" i="9"/>
  <c r="M131" i="9"/>
  <c r="P129" i="9"/>
  <c r="O129" i="9"/>
  <c r="N129" i="9"/>
  <c r="M129" i="9"/>
  <c r="P127" i="9"/>
  <c r="O127" i="9"/>
  <c r="N127" i="9"/>
  <c r="M127" i="9"/>
  <c r="P125" i="9"/>
  <c r="O125" i="9"/>
  <c r="N125" i="9"/>
  <c r="M125" i="9"/>
  <c r="P123" i="9"/>
  <c r="O123" i="9"/>
  <c r="N123" i="9"/>
  <c r="M123" i="9"/>
  <c r="P121" i="9"/>
  <c r="O121" i="9"/>
  <c r="N121" i="9"/>
  <c r="M121" i="9"/>
  <c r="P119" i="9"/>
  <c r="O119" i="9"/>
  <c r="N119" i="9"/>
  <c r="M119" i="9"/>
  <c r="P117" i="9"/>
  <c r="O117" i="9"/>
  <c r="N117" i="9"/>
  <c r="M117" i="9"/>
  <c r="P115" i="9"/>
  <c r="O115" i="9"/>
  <c r="N115" i="9"/>
  <c r="M115" i="9"/>
  <c r="P113" i="9"/>
  <c r="O113" i="9"/>
  <c r="N113" i="9"/>
  <c r="M113" i="9"/>
  <c r="P111" i="9"/>
  <c r="O111" i="9"/>
  <c r="N111" i="9"/>
  <c r="M111" i="9"/>
  <c r="P109" i="9"/>
  <c r="O109" i="9"/>
  <c r="N109" i="9"/>
  <c r="M109" i="9"/>
  <c r="P107" i="9"/>
  <c r="O107" i="9"/>
  <c r="N107" i="9"/>
  <c r="M107" i="9"/>
  <c r="P105" i="9"/>
  <c r="O105" i="9"/>
  <c r="N105" i="9"/>
  <c r="M105" i="9"/>
  <c r="P103" i="9"/>
  <c r="O103" i="9"/>
  <c r="N103" i="9"/>
  <c r="M103" i="9"/>
  <c r="P101" i="9"/>
  <c r="O101" i="9"/>
  <c r="N101" i="9"/>
  <c r="M101" i="9"/>
  <c r="P99" i="9"/>
  <c r="O99" i="9"/>
  <c r="N99" i="9"/>
  <c r="M99" i="9"/>
  <c r="P97" i="9"/>
  <c r="O97" i="9"/>
  <c r="N97" i="9"/>
  <c r="M97" i="9"/>
  <c r="P95" i="9"/>
  <c r="O95" i="9"/>
  <c r="N95" i="9"/>
  <c r="M95" i="9"/>
  <c r="P93" i="9"/>
  <c r="O93" i="9"/>
  <c r="N93" i="9"/>
  <c r="M93" i="9"/>
  <c r="P91" i="9"/>
  <c r="O91" i="9"/>
  <c r="N91" i="9"/>
  <c r="M91" i="9"/>
  <c r="P89" i="9"/>
  <c r="O89" i="9"/>
  <c r="N89" i="9"/>
  <c r="M89" i="9"/>
  <c r="P87" i="9"/>
  <c r="O87" i="9"/>
  <c r="N87" i="9"/>
  <c r="M87" i="9"/>
  <c r="P85" i="9"/>
  <c r="O85" i="9"/>
  <c r="N85" i="9"/>
  <c r="M85" i="9"/>
  <c r="P83" i="9"/>
  <c r="O83" i="9"/>
  <c r="N83" i="9"/>
  <c r="M83" i="9"/>
  <c r="P81" i="9"/>
  <c r="O81" i="9"/>
  <c r="N81" i="9"/>
  <c r="M81" i="9"/>
  <c r="P79" i="9"/>
  <c r="O79" i="9"/>
  <c r="N79" i="9"/>
  <c r="M79" i="9"/>
  <c r="P77" i="9"/>
  <c r="O77" i="9"/>
  <c r="N77" i="9"/>
  <c r="M77" i="9"/>
  <c r="P75" i="9"/>
  <c r="O75" i="9"/>
  <c r="N75" i="9"/>
  <c r="M75" i="9"/>
  <c r="P73" i="9"/>
  <c r="O73" i="9"/>
  <c r="N73" i="9"/>
  <c r="M73" i="9"/>
  <c r="P71" i="9"/>
  <c r="O71" i="9"/>
  <c r="N71" i="9"/>
  <c r="M71" i="9"/>
  <c r="P69" i="9"/>
  <c r="O69" i="9"/>
  <c r="N69" i="9"/>
  <c r="M69" i="9"/>
  <c r="P67" i="9"/>
  <c r="O67" i="9"/>
  <c r="N67" i="9"/>
  <c r="M67" i="9"/>
  <c r="P65" i="9"/>
  <c r="O65" i="9"/>
  <c r="N65" i="9"/>
  <c r="M65" i="9"/>
  <c r="P63" i="9"/>
  <c r="O63" i="9"/>
  <c r="N63" i="9"/>
  <c r="M63" i="9"/>
  <c r="P61" i="9"/>
  <c r="O61" i="9"/>
  <c r="N61" i="9"/>
  <c r="M61" i="9"/>
  <c r="P59" i="9"/>
  <c r="O59" i="9"/>
  <c r="N59" i="9"/>
  <c r="M59" i="9"/>
  <c r="P57" i="9"/>
  <c r="O57" i="9"/>
  <c r="N57" i="9"/>
  <c r="M57" i="9"/>
  <c r="P55" i="9"/>
  <c r="O55" i="9"/>
  <c r="N55" i="9"/>
  <c r="M55" i="9"/>
  <c r="P53" i="9"/>
  <c r="O53" i="9"/>
  <c r="N53" i="9"/>
  <c r="M53" i="9"/>
  <c r="P51" i="9"/>
  <c r="O51" i="9"/>
  <c r="N51" i="9"/>
  <c r="M51" i="9"/>
  <c r="P49" i="9"/>
  <c r="O49" i="9"/>
  <c r="N49" i="9"/>
  <c r="M49" i="9"/>
  <c r="P47" i="9"/>
  <c r="O47" i="9"/>
  <c r="N47" i="9"/>
  <c r="M47" i="9"/>
  <c r="P45" i="9"/>
  <c r="O45" i="9"/>
  <c r="N45" i="9"/>
  <c r="M45" i="9"/>
  <c r="P43" i="9"/>
  <c r="O43" i="9"/>
  <c r="N43" i="9"/>
  <c r="M43" i="9"/>
  <c r="P41" i="9"/>
  <c r="O41" i="9"/>
  <c r="N41" i="9"/>
  <c r="M41" i="9"/>
  <c r="P39" i="9"/>
  <c r="O39" i="9"/>
  <c r="N39" i="9"/>
  <c r="M39" i="9"/>
  <c r="P37" i="9"/>
  <c r="O37" i="9"/>
  <c r="N37" i="9"/>
  <c r="M37" i="9"/>
  <c r="P35" i="9"/>
  <c r="O35" i="9"/>
  <c r="N35" i="9"/>
  <c r="M35" i="9"/>
  <c r="P33" i="9"/>
  <c r="O33" i="9"/>
  <c r="N33" i="9"/>
  <c r="M33" i="9"/>
  <c r="P31" i="9"/>
  <c r="O31" i="9"/>
  <c r="N31" i="9"/>
  <c r="M31" i="9"/>
  <c r="P29" i="9"/>
  <c r="O29" i="9"/>
  <c r="N29" i="9"/>
  <c r="M29" i="9"/>
  <c r="P27" i="9"/>
  <c r="O27" i="9"/>
  <c r="N27" i="9"/>
  <c r="M27" i="9"/>
  <c r="P25" i="9"/>
  <c r="O25" i="9"/>
  <c r="N25" i="9"/>
  <c r="M25" i="9"/>
  <c r="P23" i="9"/>
  <c r="O23" i="9"/>
  <c r="N23" i="9"/>
  <c r="M23" i="9"/>
  <c r="P21" i="9"/>
  <c r="O21" i="9"/>
  <c r="N21" i="9"/>
  <c r="M21" i="9"/>
  <c r="P19" i="9"/>
  <c r="O19" i="9"/>
  <c r="N19" i="9"/>
  <c r="M19" i="9"/>
  <c r="P17" i="9"/>
  <c r="O17" i="9"/>
  <c r="N17" i="9"/>
  <c r="M17" i="9"/>
  <c r="P15" i="9"/>
  <c r="O15" i="9"/>
  <c r="N15" i="9"/>
  <c r="M15" i="9"/>
  <c r="P13" i="9"/>
  <c r="O13" i="9"/>
  <c r="N13" i="9"/>
  <c r="M13" i="9"/>
  <c r="P11" i="9"/>
  <c r="O11" i="9"/>
  <c r="N11" i="9"/>
  <c r="M11" i="9"/>
  <c r="P9" i="9"/>
  <c r="O9" i="9"/>
  <c r="N9" i="9"/>
  <c r="M9" i="9"/>
  <c r="P7" i="9"/>
  <c r="O7" i="9"/>
  <c r="N7" i="9"/>
  <c r="M7" i="9"/>
  <c r="N125" i="8"/>
  <c r="M125" i="8"/>
  <c r="N123" i="8"/>
  <c r="M123" i="8"/>
  <c r="N121" i="8"/>
  <c r="M121" i="8"/>
  <c r="N119" i="8"/>
  <c r="M119" i="8"/>
  <c r="P117" i="8"/>
  <c r="N117" i="8"/>
  <c r="M117" i="8"/>
  <c r="P115" i="8"/>
  <c r="N115" i="8"/>
  <c r="M115" i="8"/>
  <c r="N113" i="8"/>
  <c r="M113" i="8"/>
  <c r="N111" i="8"/>
  <c r="M111" i="8"/>
  <c r="N109" i="8"/>
  <c r="M109" i="8"/>
  <c r="N107" i="8"/>
  <c r="M107" i="8"/>
  <c r="N105" i="8"/>
  <c r="M105" i="8"/>
  <c r="N103" i="8"/>
  <c r="M103" i="8"/>
  <c r="N101" i="8"/>
  <c r="M101" i="8"/>
  <c r="N99" i="8"/>
  <c r="M99" i="8"/>
  <c r="N97" i="8"/>
  <c r="M97" i="8"/>
  <c r="N95" i="8"/>
  <c r="M95" i="8"/>
  <c r="N93" i="8"/>
  <c r="M93" i="8"/>
  <c r="N91" i="8"/>
  <c r="M91" i="8"/>
  <c r="N89" i="8"/>
  <c r="M89" i="8"/>
  <c r="N87" i="8"/>
  <c r="M87" i="8"/>
  <c r="N85" i="8"/>
  <c r="M85" i="8"/>
  <c r="N83" i="8"/>
  <c r="M83" i="8"/>
  <c r="N81" i="8"/>
  <c r="M81" i="8"/>
  <c r="N79" i="8"/>
  <c r="M79" i="8"/>
  <c r="N77" i="8"/>
  <c r="M77" i="8"/>
  <c r="N75" i="8"/>
  <c r="M75" i="8"/>
  <c r="N73" i="8"/>
  <c r="M73" i="8"/>
  <c r="N71" i="8"/>
  <c r="M71" i="8"/>
  <c r="N69" i="8"/>
  <c r="M69" i="8"/>
  <c r="N67" i="8"/>
  <c r="M67" i="8"/>
  <c r="N65" i="8"/>
  <c r="M65" i="8"/>
  <c r="N63" i="8"/>
  <c r="M63" i="8"/>
  <c r="N61" i="8"/>
  <c r="M61" i="8"/>
  <c r="N59" i="8"/>
  <c r="M59" i="8"/>
  <c r="N57" i="8"/>
  <c r="M57" i="8"/>
  <c r="N55" i="8"/>
  <c r="M55" i="8"/>
  <c r="N53" i="8"/>
  <c r="M53" i="8"/>
  <c r="N51" i="8"/>
  <c r="M51" i="8"/>
  <c r="N49" i="8"/>
  <c r="M49" i="8"/>
  <c r="N47" i="8"/>
  <c r="M47" i="8"/>
  <c r="N45" i="8"/>
  <c r="M45" i="8"/>
  <c r="N43" i="8"/>
  <c r="M43" i="8"/>
  <c r="N41" i="8"/>
  <c r="M41" i="8"/>
  <c r="N39" i="8"/>
  <c r="M39" i="8"/>
  <c r="N37" i="8"/>
  <c r="M37" i="8"/>
  <c r="N35" i="8"/>
  <c r="M35" i="8"/>
  <c r="P33" i="8"/>
  <c r="N33" i="8"/>
  <c r="M33" i="8"/>
  <c r="N31" i="8"/>
  <c r="M31" i="8"/>
  <c r="N29" i="8"/>
  <c r="M29" i="8"/>
  <c r="N27" i="8"/>
  <c r="M27" i="8"/>
  <c r="N25" i="8"/>
  <c r="M25" i="8"/>
  <c r="P23" i="8"/>
  <c r="N23" i="8"/>
  <c r="M23" i="8"/>
  <c r="N21" i="8"/>
  <c r="M21" i="8"/>
  <c r="N19" i="8"/>
  <c r="M19" i="8"/>
  <c r="N17" i="8"/>
  <c r="M17" i="8"/>
  <c r="N15" i="8"/>
  <c r="M15" i="8"/>
  <c r="N13" i="8"/>
  <c r="M13" i="8"/>
  <c r="N11" i="8"/>
  <c r="M11" i="8"/>
  <c r="N9" i="8"/>
  <c r="M9" i="8"/>
  <c r="N7" i="8"/>
  <c r="M7" i="8"/>
  <c r="O54" i="5" l="1"/>
  <c r="O51" i="5"/>
  <c r="O49" i="5"/>
  <c r="O53" i="5"/>
  <c r="L203" i="6" l="1"/>
  <c r="H175" i="6" l="1"/>
  <c r="H174" i="6"/>
  <c r="O236" i="6" l="1"/>
  <c r="H236" i="6"/>
  <c r="O235" i="6"/>
  <c r="H235" i="6"/>
  <c r="H234" i="6"/>
  <c r="O230" i="6"/>
  <c r="H230" i="6"/>
  <c r="O231" i="6"/>
  <c r="H231" i="6"/>
  <c r="Y233" i="6"/>
  <c r="X233" i="6"/>
  <c r="W233" i="6"/>
  <c r="V233" i="6"/>
  <c r="U233" i="6"/>
  <c r="O233" i="6"/>
  <c r="H233" i="6"/>
  <c r="N175" i="6"/>
  <c r="O142" i="6"/>
  <c r="H142" i="6"/>
  <c r="O47" i="6"/>
  <c r="H47" i="6"/>
  <c r="Y28" i="6"/>
  <c r="X28" i="6"/>
  <c r="W28" i="6"/>
  <c r="V28" i="6"/>
  <c r="U28" i="6"/>
  <c r="O28" i="6"/>
  <c r="H28" i="6"/>
  <c r="O139" i="6"/>
  <c r="H139" i="6"/>
  <c r="O88" i="6"/>
  <c r="H88" i="6"/>
  <c r="O84" i="6"/>
  <c r="H84" i="6"/>
  <c r="O46" i="6"/>
  <c r="H46" i="6"/>
  <c r="N153" i="6"/>
</calcChain>
</file>

<file path=xl/comments1.xml><?xml version="1.0" encoding="utf-8"?>
<comments xmlns="http://schemas.openxmlformats.org/spreadsheetml/2006/main">
  <authors>
    <author>Ti,Mike N</author>
    <author>u08926</author>
  </authors>
  <commentList>
    <comment ref="F11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F39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H59" authorId="1">
      <text>
        <r>
          <rPr>
            <b/>
            <sz val="9"/>
            <color indexed="81"/>
            <rFont val="Tahoma"/>
            <family val="2"/>
          </rPr>
          <t>based on 30 MGD</t>
        </r>
      </text>
    </comment>
  </commentList>
</comments>
</file>

<file path=xl/comments2.xml><?xml version="1.0" encoding="utf-8"?>
<comments xmlns="http://schemas.openxmlformats.org/spreadsheetml/2006/main">
  <authors>
    <author>Ti,Mike N</author>
    <author>u08926</author>
  </authors>
  <commentList>
    <comment ref="I30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I106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G107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I122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G123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L151" authorId="1">
      <text>
        <r>
          <rPr>
            <b/>
            <sz val="9"/>
            <color indexed="81"/>
            <rFont val="Tahoma"/>
            <family val="2"/>
          </rPr>
          <t>based on 30 MGD</t>
        </r>
      </text>
    </comment>
    <comment ref="H219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H220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H222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H225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</commentList>
</comments>
</file>

<file path=xl/comments3.xml><?xml version="1.0" encoding="utf-8"?>
<comments xmlns="http://schemas.openxmlformats.org/spreadsheetml/2006/main">
  <authors>
    <author>Ti,Mike N</author>
    <author>u08926</author>
  </authors>
  <commentList>
    <comment ref="I30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I106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G107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I122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G123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L136" authorId="1">
      <text>
        <r>
          <rPr>
            <b/>
            <sz val="9"/>
            <color indexed="81"/>
            <rFont val="Tahoma"/>
            <family val="2"/>
          </rPr>
          <t>based on 30 MGD</t>
        </r>
      </text>
    </comment>
    <comment ref="H175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H176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H178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H181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</commentList>
</comments>
</file>

<file path=xl/comments4.xml><?xml version="1.0" encoding="utf-8"?>
<comments xmlns="http://schemas.openxmlformats.org/spreadsheetml/2006/main">
  <authors>
    <author>Ti,Mike N</author>
    <author>u08926</author>
  </authors>
  <commentList>
    <comment ref="I27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I38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I46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L91" authorId="1">
      <text>
        <r>
          <rPr>
            <b/>
            <sz val="9"/>
            <color indexed="81"/>
            <rFont val="Tahoma"/>
            <family val="2"/>
          </rPr>
          <t>based on 30 MGD</t>
        </r>
      </text>
    </comment>
    <comment ref="H109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H110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H112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  <comment ref="H115" authorId="0">
      <text>
        <r>
          <rPr>
            <b/>
            <sz val="9"/>
            <color indexed="81"/>
            <rFont val="Tahoma"/>
            <family val="2"/>
          </rPr>
          <t>Ti,Mike N: 6/19/2015</t>
        </r>
        <r>
          <rPr>
            <sz val="9"/>
            <color indexed="81"/>
            <rFont val="Tahoma"/>
            <family val="2"/>
          </rPr>
          <t xml:space="preserve">
Need to update online date that corresponds with status.</t>
        </r>
      </text>
    </comment>
  </commentList>
</comments>
</file>

<file path=xl/sharedStrings.xml><?xml version="1.0" encoding="utf-8"?>
<sst xmlns="http://schemas.openxmlformats.org/spreadsheetml/2006/main" count="6192" uniqueCount="597">
  <si>
    <t>Local Resources Inventory</t>
  </si>
  <si>
    <t xml:space="preserve">The purpose of this survey is to update the inventory of all local resources projects in Metropolitan's service area.  This Inventory List will be used in </t>
  </si>
  <si>
    <t xml:space="preserve">planning activities for Metropolitan's 2015 Integrated Water Resources Plan Update and the 2015 Regional Urban Water Management Plan.  </t>
  </si>
  <si>
    <t xml:space="preserve">The attached Local Resources Inventory List contains all recycling, groundwater recovery, and seawater desalination projects we have in our records.  </t>
  </si>
  <si>
    <t>Please review and update each project accordingly.  The table below shows detailed descriptions of the information requested.</t>
  </si>
  <si>
    <t>Add any projects that are not on the list.</t>
  </si>
  <si>
    <t>Column Headings</t>
  </si>
  <si>
    <t>Comments</t>
  </si>
  <si>
    <t>ID</t>
  </si>
  <si>
    <t>MWD Tracking</t>
  </si>
  <si>
    <t>Metropolitan internal project tracking ID.</t>
  </si>
  <si>
    <t>Water Type</t>
  </si>
  <si>
    <r>
      <t xml:space="preserve">1.  </t>
    </r>
    <r>
      <rPr>
        <b/>
        <sz val="11"/>
        <rFont val="Calibri"/>
        <family val="2"/>
        <scheme val="minor"/>
      </rPr>
      <t>GWR</t>
    </r>
    <r>
      <rPr>
        <sz val="11"/>
        <rFont val="Calibri"/>
        <family val="2"/>
        <scheme val="minor"/>
      </rPr>
      <t xml:space="preserve"> - GW Recovery
2.  </t>
    </r>
    <r>
      <rPr>
        <b/>
        <sz val="11"/>
        <rFont val="Calibri"/>
        <family val="2"/>
        <scheme val="minor"/>
      </rPr>
      <t>REC</t>
    </r>
    <r>
      <rPr>
        <sz val="11"/>
        <rFont val="Calibri"/>
        <family val="2"/>
        <scheme val="minor"/>
      </rPr>
      <t xml:space="preserve"> - Recycled
3.  </t>
    </r>
    <r>
      <rPr>
        <b/>
        <sz val="11"/>
        <rFont val="Calibri"/>
        <family val="2"/>
        <scheme val="minor"/>
      </rPr>
      <t>SWD</t>
    </r>
    <r>
      <rPr>
        <sz val="11"/>
        <rFont val="Calibri"/>
        <family val="2"/>
        <scheme val="minor"/>
      </rPr>
      <t xml:space="preserve"> - Desalination</t>
    </r>
  </si>
  <si>
    <t>Specify water types:  GWR - groundwater recovery, REC -  water recycling, and SWD - seawater desalination.  (Groundwater recovery projects extract and treat groundwater making it usable by removing chemicals and/or high level of salts.)</t>
  </si>
  <si>
    <t>Project Name</t>
  </si>
  <si>
    <t>Project/Sub Project</t>
  </si>
  <si>
    <t xml:space="preserve">Verify project names.  Projects that receive MWD funding should be consistent with the Local Resources Program agreement.  </t>
  </si>
  <si>
    <t>Status</t>
  </si>
  <si>
    <t>1.  Existing
2.  Under Construction
3.  Full Design &amp; Appropriated Funds
4.  Planning (EIR/EIS Certified)
5.  Feasibility
6.  Conceptual</t>
  </si>
  <si>
    <t>Specify or update project status.  This will help us understand the phase of the project.</t>
  </si>
  <si>
    <t>Project Terms</t>
  </si>
  <si>
    <r>
      <t xml:space="preserve">Project receiving MWD funding?
Recycled Water:
 - </t>
    </r>
    <r>
      <rPr>
        <b/>
        <sz val="11"/>
        <rFont val="Calibri"/>
        <family val="2"/>
        <scheme val="minor"/>
      </rPr>
      <t xml:space="preserve">LRP/Non-LRP 
</t>
    </r>
    <r>
      <rPr>
        <sz val="11"/>
        <rFont val="Calibri"/>
        <family val="2"/>
        <scheme val="minor"/>
      </rPr>
      <t>GW Recovery:</t>
    </r>
    <r>
      <rPr>
        <b/>
        <sz val="11"/>
        <rFont val="Calibri"/>
        <family val="2"/>
        <scheme val="minor"/>
      </rPr>
      <t xml:space="preserve">   
 - GRP/Non-GRP
</t>
    </r>
    <r>
      <rPr>
        <sz val="11"/>
        <rFont val="Calibri"/>
        <family val="2"/>
        <scheme val="minor"/>
      </rPr>
      <t>Seawater Desal: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>SDP/Non-SDP</t>
    </r>
  </si>
  <si>
    <r>
      <t xml:space="preserve">For projects that receive MWD funding, please indicate the funding program:  1) </t>
    </r>
    <r>
      <rPr>
        <b/>
        <sz val="11"/>
        <color theme="1"/>
        <rFont val="Calibri"/>
        <family val="2"/>
        <scheme val="minor"/>
      </rPr>
      <t>LRP</t>
    </r>
    <r>
      <rPr>
        <sz val="11"/>
        <color theme="1"/>
        <rFont val="Calibri"/>
        <family val="2"/>
        <scheme val="minor"/>
      </rPr>
      <t xml:space="preserve"> - Local Resources Program for water recycling; 2) </t>
    </r>
    <r>
      <rPr>
        <b/>
        <sz val="11"/>
        <color theme="1"/>
        <rFont val="Calibri"/>
        <family val="2"/>
        <scheme val="minor"/>
      </rPr>
      <t>GRP</t>
    </r>
    <r>
      <rPr>
        <sz val="11"/>
        <color theme="1"/>
        <rFont val="Calibri"/>
        <family val="2"/>
        <scheme val="minor"/>
      </rPr>
      <t xml:space="preserve"> - Groundwater Recovery Program for treating contaminated groundwater; and 3) </t>
    </r>
    <r>
      <rPr>
        <b/>
        <sz val="11"/>
        <color theme="1"/>
        <rFont val="Calibri"/>
        <family val="2"/>
        <scheme val="minor"/>
      </rPr>
      <t>SDP</t>
    </r>
    <r>
      <rPr>
        <sz val="11"/>
        <color theme="1"/>
        <rFont val="Calibri"/>
        <family val="2"/>
        <scheme val="minor"/>
      </rPr>
      <t xml:space="preserve"> - Seawater Desalination Program for treating seawater for potable use.  </t>
    </r>
  </si>
  <si>
    <t>Estimated Start of Operation</t>
  </si>
  <si>
    <t xml:space="preserve">Specify the year when the project produces water.  </t>
  </si>
  <si>
    <t>LRP Contract Expiration Date</t>
  </si>
  <si>
    <t>For projects that receive MWD funding, please specify agreement expiration date.</t>
  </si>
  <si>
    <t>Ultimate Yield (AFY)</t>
  </si>
  <si>
    <t>Specify the annual ultimate yield of the project.</t>
  </si>
  <si>
    <t>Project Ramp-Up Period
(Years Until Ultimate Yield)</t>
  </si>
  <si>
    <t xml:space="preserve">Specify the ramp-up period in order for the project to produce at ultimate yield. </t>
  </si>
  <si>
    <t>Project Use</t>
  </si>
  <si>
    <t>1.  Potable Direct
2.  Potable Indirect
3.  Non-potable</t>
  </si>
  <si>
    <t xml:space="preserve">Specify the project use:  1) Potable Direct is product water suitable for direct potable uses; 2) Potable Indirect is product water that requires retention time in a groundwater basin or reservoir before it is extracted for potable uses; and 3) Non-potable is product water for not for potable uses. </t>
  </si>
  <si>
    <r>
      <t xml:space="preserve">1.  </t>
    </r>
    <r>
      <rPr>
        <b/>
        <sz val="11"/>
        <rFont val="Calibri"/>
        <family val="2"/>
        <scheme val="minor"/>
      </rPr>
      <t>MI</t>
    </r>
    <r>
      <rPr>
        <sz val="11"/>
        <rFont val="Calibri"/>
        <family val="2"/>
        <scheme val="minor"/>
      </rPr>
      <t xml:space="preserve"> - Municipal &amp; Industrial
2.  </t>
    </r>
    <r>
      <rPr>
        <b/>
        <sz val="11"/>
        <rFont val="Calibri"/>
        <family val="2"/>
        <scheme val="minor"/>
      </rPr>
      <t>AG</t>
    </r>
    <r>
      <rPr>
        <sz val="11"/>
        <rFont val="Calibri"/>
        <family val="2"/>
        <scheme val="minor"/>
      </rPr>
      <t xml:space="preserve"> - Agricultural
3.  </t>
    </r>
    <r>
      <rPr>
        <b/>
        <sz val="11"/>
        <rFont val="Calibri"/>
        <family val="2"/>
        <scheme val="minor"/>
      </rPr>
      <t>SWB</t>
    </r>
    <r>
      <rPr>
        <sz val="11"/>
        <rFont val="Calibri"/>
        <family val="2"/>
        <scheme val="minor"/>
      </rPr>
      <t xml:space="preserve"> - Seawater Barrier
4.  </t>
    </r>
    <r>
      <rPr>
        <b/>
        <sz val="11"/>
        <rFont val="Calibri"/>
        <family val="2"/>
        <scheme val="minor"/>
      </rPr>
      <t>GW</t>
    </r>
    <r>
      <rPr>
        <sz val="11"/>
        <rFont val="Calibri"/>
        <family val="2"/>
        <scheme val="minor"/>
      </rPr>
      <t xml:space="preserve"> - Groundwater Recharge</t>
    </r>
  </si>
  <si>
    <t>Specify end of product water.</t>
  </si>
  <si>
    <t>Project Location and System Integration</t>
  </si>
  <si>
    <t>Address or Coordinates (Latitude and Longitude)</t>
  </si>
  <si>
    <t>Specify address or coordinates of the project.</t>
  </si>
  <si>
    <t>If integrating to MWD's system, specify point of connection</t>
  </si>
  <si>
    <t>If planned project requires integration with MWD's distribution system, specify the point of connection(s).</t>
  </si>
  <si>
    <t>Project Finance</t>
  </si>
  <si>
    <t>Total Capital Cost 
(2015 Dollars)</t>
  </si>
  <si>
    <t>Specify the total capital cost in 2015 dollars.</t>
  </si>
  <si>
    <t>O&amp;M Costs - $/AF
(2015  Dollars)</t>
  </si>
  <si>
    <t>Specify the cost per acre-foot in 2015 dollars.</t>
  </si>
  <si>
    <t>Project Barriers/Needs</t>
  </si>
  <si>
    <t>Specify barriers that needed to be addressed to move the project forward (e.g., water quality, funding, public perception, system integration, permitting)</t>
  </si>
  <si>
    <t>Specify barriers that needed to be addressed to move the project forward (e.g., water quality, funding, public perception, system integration, permitting).</t>
  </si>
  <si>
    <t>History</t>
  </si>
  <si>
    <t>Historical production tracked by Metropolitan.</t>
  </si>
  <si>
    <t>Forecast</t>
  </si>
  <si>
    <t>Provide projected annual production in acre-feet.</t>
  </si>
  <si>
    <t>Source:  H:\Projects\IRP Update 2015\Recycling\Local Project Inventory List (4-9-2013).xlsm</t>
  </si>
  <si>
    <t>San Diego County Water Authority</t>
  </si>
  <si>
    <t xml:space="preserve">Metropolitan's 2015 Integrated Water Resources Plan and Regional Urban Water Management Plan </t>
  </si>
  <si>
    <r>
      <t xml:space="preserve">Project receiving MWD funding?
Recycled Water:
 - </t>
    </r>
    <r>
      <rPr>
        <b/>
        <sz val="11"/>
        <rFont val="Calibri"/>
        <family val="2"/>
        <scheme val="minor"/>
      </rPr>
      <t xml:space="preserve">LRP/Non-LRP 
</t>
    </r>
    <r>
      <rPr>
        <sz val="11"/>
        <rFont val="Calibri"/>
        <family val="2"/>
        <scheme val="minor"/>
      </rPr>
      <t>GW Recovery:</t>
    </r>
    <r>
      <rPr>
        <b/>
        <sz val="11"/>
        <rFont val="Calibri"/>
        <family val="2"/>
        <scheme val="minor"/>
      </rPr>
      <t xml:space="preserve">   
 - GRP/Non-GRP
</t>
    </r>
    <r>
      <rPr>
        <sz val="11"/>
        <rFont val="Calibri"/>
        <family val="2"/>
        <scheme val="minor"/>
      </rPr>
      <t>Seatwater Desal: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>SDP/Non-SDP</t>
    </r>
  </si>
  <si>
    <t>k251</t>
  </si>
  <si>
    <t>REC</t>
  </si>
  <si>
    <t>Camp Pendleton</t>
  </si>
  <si>
    <t>Existing</t>
  </si>
  <si>
    <t>Non-LRP</t>
  </si>
  <si>
    <t>Potable Indirect</t>
  </si>
  <si>
    <t>GW</t>
  </si>
  <si>
    <t>k252</t>
  </si>
  <si>
    <t>Non-potable</t>
  </si>
  <si>
    <t>MI</t>
  </si>
  <si>
    <t>k235</t>
  </si>
  <si>
    <t>LRP</t>
  </si>
  <si>
    <t>k223</t>
  </si>
  <si>
    <t>Escondido Regional Reclaimed Water Project</t>
  </si>
  <si>
    <t>k250</t>
  </si>
  <si>
    <t>Fairbanks Ranch</t>
  </si>
  <si>
    <t>k221</t>
  </si>
  <si>
    <t>Fallbrook Reclamation Project/Fallbrook Public Utility District Water Reclamation Project</t>
  </si>
  <si>
    <t>k222</t>
  </si>
  <si>
    <t>North City Water Reclamation Project</t>
  </si>
  <si>
    <t>k436</t>
  </si>
  <si>
    <t>North City Water Reclamation Project/North City Water Reclamation Project - City of Poway</t>
  </si>
  <si>
    <t>k232</t>
  </si>
  <si>
    <t>k211</t>
  </si>
  <si>
    <t>Olivenhain Northwest Quadrant Recycled Water Project/Olivenhain Northwest Quadrant Recycled Water Project (Meadowlark WRF) (Vallecitos)</t>
  </si>
  <si>
    <t>k234</t>
  </si>
  <si>
    <t>Olivenhain Recycled Project - SE Quadrant/Olivenhain Recycled Project – Southeast Quadrant (4S Ranch WRF)</t>
  </si>
  <si>
    <t>k196</t>
  </si>
  <si>
    <t>Olivenhain Recycled Project - SE Quadrant/Olivenhain Recycled Project (SE Quad) - RG San Diego</t>
  </si>
  <si>
    <t>k248</t>
  </si>
  <si>
    <t>Olivenhain Recycled Project - SE Quadrant/Olivenhain Southeast Quadrant Recycled Water Project (Non-LRP) (Santa Fe Valley WRF)</t>
  </si>
  <si>
    <t>k233</t>
  </si>
  <si>
    <t>Otay Recycled Water System/Otay Water Reclamation Project, Phase I/Otay Recycled Water System</t>
  </si>
  <si>
    <t>k449</t>
  </si>
  <si>
    <t>Padre Dam Reclaimed Water System/Padre Dam MWD Recycled Water System (Non-LRP Floor)</t>
  </si>
  <si>
    <t>k224</t>
  </si>
  <si>
    <t>Padre Dam Reclaimed Water System/Padre Dam Reclaimed Water System, Phase 1</t>
  </si>
  <si>
    <t>k247</t>
  </si>
  <si>
    <t>Ramona MWD - San Vicente Water Pollution Control Facility/San Vincente Water Recycling Project</t>
  </si>
  <si>
    <t>k246</t>
  </si>
  <si>
    <t>Ramona MWD - San Vicente Water Pollution Control Facility/San Vincente Water Recycling Project (Non-LRP)</t>
  </si>
  <si>
    <t>AG</t>
  </si>
  <si>
    <t>k475</t>
  </si>
  <si>
    <t>k236</t>
  </si>
  <si>
    <t>Ramona MWD - Santa Maria Water Reclamation Project/Santa Maria Water Reclamation Project</t>
  </si>
  <si>
    <t>k249</t>
  </si>
  <si>
    <t>Rancho Santa Fe Water Pollution Control Facility</t>
  </si>
  <si>
    <t>k241</t>
  </si>
  <si>
    <t>Rincon del Diablo MWD Recycled Water Program/Rincon del Diablo MWD Recycled Water Program (Non-LRP)</t>
  </si>
  <si>
    <t>k388</t>
  </si>
  <si>
    <t>Rincon del Diablo MWD Recycled Water Program/Rincon del Diablo Recycled Water Program</t>
  </si>
  <si>
    <t>LRP (expired)</t>
  </si>
  <si>
    <t>k237</t>
  </si>
  <si>
    <t>San Diego Wild Animal Park</t>
  </si>
  <si>
    <t>k226</t>
  </si>
  <si>
    <t>San Elijo Water Reclamation System</t>
  </si>
  <si>
    <t>k225</t>
  </si>
  <si>
    <t>k245</t>
  </si>
  <si>
    <t>South Bay Water Reclamation Project</t>
  </si>
  <si>
    <t>k243</t>
  </si>
  <si>
    <t>Whispering Palms</t>
  </si>
  <si>
    <t>k244</t>
  </si>
  <si>
    <t>Feasibility</t>
  </si>
  <si>
    <t>k423</t>
  </si>
  <si>
    <t>Fallbrook Reclamation Project/Fallbrook Public Utility District Water Reclamation Project - Plant 1</t>
  </si>
  <si>
    <t>k218</t>
  </si>
  <si>
    <t>Olivenhain Joint RW Transmission Project with SFID and OMWD</t>
  </si>
  <si>
    <t>k214</t>
  </si>
  <si>
    <t>Otay WD - North District Recycled Water System</t>
  </si>
  <si>
    <t>k205</t>
  </si>
  <si>
    <t>Padre Dam Reclaimed Water System/Padre Dam MWD Recycled Water System Expansion from 2 mgd to 4 mgd, Phase 2</t>
  </si>
  <si>
    <t>k333</t>
  </si>
  <si>
    <t>k446</t>
  </si>
  <si>
    <t>Valley Center MWD - Wood Valley Water Recycling Facility/Valley Center MWD - Wood Valley Water Recycling Facility Phase II Expansion</t>
  </si>
  <si>
    <t>k492</t>
  </si>
  <si>
    <t>Full Design &amp; Appropriated Funds</t>
  </si>
  <si>
    <t>k212</t>
  </si>
  <si>
    <t>Olivenhain Northwest Quadrant Recycled Water Project/Olivenhain Northwest Quadrant Recycled Water Project, Phase B</t>
  </si>
  <si>
    <t>k202</t>
  </si>
  <si>
    <t>Padre Dam Reclaimed Water System/Padre Dam MWD Recycled Water System Expansion from 2 mgd to 4 mgd, Phase 1</t>
  </si>
  <si>
    <t>Conceptual</t>
  </si>
  <si>
    <t>k424</t>
  </si>
  <si>
    <t>Fallbrook Reclamation Project/Fallbrook Public Utility District Water Reclamation Project - Plant 1 Expansion</t>
  </si>
  <si>
    <t>k207</t>
  </si>
  <si>
    <t>Olivenhain Wanket Reservoir RW Conversion</t>
  </si>
  <si>
    <t>k197</t>
  </si>
  <si>
    <t>Santa Fe ID Evaluating Multiple Options</t>
  </si>
  <si>
    <t>k203</t>
  </si>
  <si>
    <t>Shadowridge Reclaimed Water System</t>
  </si>
  <si>
    <t>k201</t>
  </si>
  <si>
    <t>Valley Center - Welk WRF/Valley Center MWD - Welk WRF</t>
  </si>
  <si>
    <t>k217</t>
  </si>
  <si>
    <t>Valley Center MWD - Lilac Ranch WRF</t>
  </si>
  <si>
    <t>k215</t>
  </si>
  <si>
    <t>k213</t>
  </si>
  <si>
    <t>Valley Center MWD - North Village WRF</t>
  </si>
  <si>
    <t>k447</t>
  </si>
  <si>
    <t>Valley Center MWD - Wood Valley Water Recycling Facility/Valley Center MWD - Wood Valley Water Recycling Facility Phase III Expansion</t>
  </si>
  <si>
    <t>k219</t>
  </si>
  <si>
    <t>GWR</t>
  </si>
  <si>
    <t>Lower Sweetwater Desalter/Lower Sweetwater River Basin Groundwater Demineralization Project, Phase I</t>
  </si>
  <si>
    <t>GRP</t>
  </si>
  <si>
    <t>k220</t>
  </si>
  <si>
    <t>Oceanside Mission Basin Desalter/Oceanside Desalter Project/Oceanside (Mission Basin) Desalter Expansion Project</t>
  </si>
  <si>
    <t>k152</t>
  </si>
  <si>
    <t>Lower Sweetwater Desalter/Lower Sweetwater Desalter, Phase II</t>
  </si>
  <si>
    <t>Non-GRP</t>
  </si>
  <si>
    <t>k186</t>
  </si>
  <si>
    <t>Advanced Planning (EIR/EIS Certified)</t>
  </si>
  <si>
    <t>k189</t>
  </si>
  <si>
    <t>k187</t>
  </si>
  <si>
    <t>k68</t>
  </si>
  <si>
    <t>Oceanside Mission Basin Desalter/Oceanside Mission Basin Desalter Expansion/Seawater Recovery and Treatment</t>
  </si>
  <si>
    <t>k188</t>
  </si>
  <si>
    <t>k23</t>
  </si>
  <si>
    <t>k337</t>
  </si>
  <si>
    <t>San Dieguito Reservoir Seepage Recovery Feasibility Study</t>
  </si>
  <si>
    <t>k190</t>
  </si>
  <si>
    <t>k289</t>
  </si>
  <si>
    <t>k335</t>
  </si>
  <si>
    <t>k338</t>
  </si>
  <si>
    <t>k318</t>
  </si>
  <si>
    <t>SWD</t>
  </si>
  <si>
    <t>Carlsbad Seawater Desalination Project</t>
  </si>
  <si>
    <t>Under Construction</t>
  </si>
  <si>
    <t>SDP</t>
  </si>
  <si>
    <t>k321</t>
  </si>
  <si>
    <t>Camp Pendleton Seawater Desalination Project</t>
  </si>
  <si>
    <t>Non-SDP</t>
  </si>
  <si>
    <t>k322</t>
  </si>
  <si>
    <t>Escondido Regional Potable Reuse Project</t>
  </si>
  <si>
    <t>Planning</t>
  </si>
  <si>
    <t>AG/MI</t>
  </si>
  <si>
    <t>Escondido Regional Reclaimed Water Project (HARRF Upgrades)</t>
  </si>
  <si>
    <t>Escondido Regional Reclaimed Water Project (Easterly Ag Distribution &amp; MFRO with Mains and Brine)</t>
  </si>
  <si>
    <t>**Additional capacity made available by project, over &amp; above what goes to AG and IPR</t>
  </si>
  <si>
    <t>Joint project with agency partners, Funding</t>
  </si>
  <si>
    <t>*500</t>
  </si>
  <si>
    <t>*290</t>
  </si>
  <si>
    <t>San Dieguito River Basin Brackish GW Recovery and Treatment (Olivenhain MWD)</t>
  </si>
  <si>
    <t>-</t>
  </si>
  <si>
    <t>Potable Direct</t>
  </si>
  <si>
    <t>$30M</t>
  </si>
  <si>
    <t>Middle Sweetwater River Basin Groundwater Well System (Capacity) (Otay WD)</t>
  </si>
  <si>
    <t>Otay Mesa Lot 7 Well Desalination (Otay WD)</t>
  </si>
  <si>
    <t>Rancho del Rey Well Desalination (Otay WD)</t>
  </si>
  <si>
    <t>Rosarito Beach Seawater Desalination Feasibility Study (Otay WD)</t>
  </si>
  <si>
    <t>PURE Water</t>
  </si>
  <si>
    <t>Preliminary Design</t>
  </si>
  <si>
    <t>Mission Valley Brackish Groundwater Recovery Project (City of San Diego)</t>
  </si>
  <si>
    <t>San Diego Formation Well Field and Treatment Facility (City of San Diego)</t>
  </si>
  <si>
    <t>San Paqual Brackish Groundwater Recovery Project (City of San Diego)</t>
  </si>
  <si>
    <t>San Vicente and El Capitan Municipal Supply Wells (City of San Diego)</t>
  </si>
  <si>
    <t xml:space="preserve">Sweetwater Authority/Otay WD San Diego Formation Recovery (Otay Water District) </t>
  </si>
  <si>
    <t>Oceanside IPR Project</t>
  </si>
  <si>
    <t>Permitting</t>
  </si>
  <si>
    <t>Carlsbad MWD Water Reclamation Program - Phases I and II</t>
  </si>
  <si>
    <t>Carlsbad MWD Water Reclamation Program - Phase III</t>
  </si>
  <si>
    <t>Valley Center MWD - Lower Moosa Canyon WRF</t>
  </si>
  <si>
    <t>k238</t>
  </si>
  <si>
    <t>k242</t>
  </si>
  <si>
    <t>Valley Center MWD - Woods Valley Ranch WRF</t>
  </si>
  <si>
    <t>Valley Center MWD - Woods Valley Ranch WRF Phase 2 Expansion</t>
  </si>
  <si>
    <t>Valley Center MWD - Welk WRF</t>
  </si>
  <si>
    <t>Valley Center MWD - Lower Moosa Canyon WRF/AWT Upgrade and Expansion</t>
  </si>
  <si>
    <t>MI, AG</t>
  </si>
  <si>
    <t>Valley Center MWD - Woods Valley Ranch WRF Phase 3 Expansion</t>
  </si>
  <si>
    <t>Santa Fe ID Eastern Service Area Recycled Water Project  (Revised title and information)</t>
  </si>
  <si>
    <t>Feasibility study completed.  Funding, permitting, on-site retrofits</t>
  </si>
  <si>
    <t>Santa Fe ID Western Service Area Recycled Water System Expansion Project</t>
  </si>
  <si>
    <t>Funding, on-site retrofits</t>
  </si>
  <si>
    <t>Santa Fe ID Advanced Water Purification Project</t>
  </si>
  <si>
    <t>Permitting, Funding</t>
  </si>
  <si>
    <t>San Dieguito Reservoir Seepage Recovery Feasibility Study (Omit this project - Study complete and yield did not warrant construction)</t>
  </si>
  <si>
    <t>Carlsbad MWD Encina Basin Water Reclamation Program - Phases I and II/Encina Basin Water Reclamation Program - Phase I and II</t>
  </si>
  <si>
    <t>Oceanside Water Reclamation Project</t>
  </si>
  <si>
    <t>Valley Center MWD - Lower Moosa Canyon/Valley Center - Lower Moosa Canyon</t>
  </si>
  <si>
    <t>Valley Center MWD - Woods Valley Ranch</t>
  </si>
  <si>
    <t>k216</t>
  </si>
  <si>
    <t>Carlsbad MWD - Mahr Reservoir</t>
  </si>
  <si>
    <t>k437</t>
  </si>
  <si>
    <t>North City Water Reclamation Project/North City Water Reclamation Project - City of San Diego</t>
  </si>
  <si>
    <t>Carlsbad MWD Encina Basin Water Reclamation Program - Phases I and II/Encina Basin Water Reclamation Program - Phase III</t>
  </si>
  <si>
    <t>k206</t>
  </si>
  <si>
    <t>Carlsbad MWD Encina Basin Water Reclamation Program - Phases I and II</t>
  </si>
  <si>
    <t>Valley Center MWD - Lower Moosa Canyon/Lower Moosa Canyon WRF  - AWT Upgrade</t>
  </si>
  <si>
    <t>Middle Sweetwater River Basin Groundwater Well System (Capacity)</t>
  </si>
  <si>
    <t>Rancho del Rey Well Desalination</t>
  </si>
  <si>
    <t>Mission Valley Brackish Groundwater Recovery Project</t>
  </si>
  <si>
    <t>Otay Mesa Lot 7 Well Desalination</t>
  </si>
  <si>
    <t>k185</t>
  </si>
  <si>
    <t>San Diego Formation / Balboa Park Pilot Production Well</t>
  </si>
  <si>
    <t>San Diego Formation / Diamond BID Pilot Production Well</t>
  </si>
  <si>
    <t>San Paqual Brackish Groundwater Recovery Project</t>
  </si>
  <si>
    <t>San Vicente &amp; El Capitan Seepage Recovery</t>
  </si>
  <si>
    <t>Sweetwater Authority/Otay WD San Diego Formation Recovery</t>
  </si>
  <si>
    <t>San Dieguito River Basin Brackish GW Recovery and Treatment</t>
  </si>
  <si>
    <t>Rosarito Beach Seawater Desalination Feasibility Study</t>
  </si>
  <si>
    <t>black/red = member agency's</t>
  </si>
  <si>
    <t>Compared</t>
  </si>
  <si>
    <t>blue = Metropolitan's</t>
  </si>
  <si>
    <t>New</t>
  </si>
  <si>
    <t>Deleted</t>
  </si>
  <si>
    <t>Revised List</t>
  </si>
  <si>
    <t>This presentation slide was from the City of San Diego's Pure Water San Diego Working Group meeting June 24, 2015.  (originally from Meena Westford, forwarded to me by Jen Nevills)</t>
  </si>
  <si>
    <t>PURE Water - Phase 1 North City</t>
  </si>
  <si>
    <t>PURE Water - Phase 2 Central Area</t>
  </si>
  <si>
    <t>PURE Water - Phase 3 South Bay</t>
  </si>
  <si>
    <t>Online</t>
  </si>
  <si>
    <t>Ultimate Yield</t>
  </si>
  <si>
    <t>33,000 AFY (based on 30 mgd)</t>
  </si>
  <si>
    <t>?</t>
  </si>
  <si>
    <t>Conceptual?</t>
  </si>
  <si>
    <t>2010 IRP Planned Projects</t>
  </si>
  <si>
    <t>Live Oak WRF</t>
  </si>
  <si>
    <t>North District Recycled Water System</t>
  </si>
  <si>
    <t>Oceanside Water Reclamation Project, Phase I</t>
  </si>
  <si>
    <t>Valley Center - Woods Valley Ranch Expansion</t>
  </si>
  <si>
    <t>City of San Diego Tijuana Basin Recycled Water Aquifer Storage and Feasibility Study</t>
  </si>
  <si>
    <t>Lake Turner Non-Potable Distribution System</t>
  </si>
  <si>
    <t>Lower Moosa Canyon WRF  - AWT Upgrade</t>
  </si>
  <si>
    <t>North Village WRF, Phase 1</t>
  </si>
  <si>
    <t>Oceanside Water Reclamation Project, Phase II</t>
  </si>
  <si>
    <t>Oceanside Water Reclamation Project, Phase III</t>
  </si>
  <si>
    <t>Olivenhain San Elijo/SFID/OMWD 30 inch  RW Transmission Project</t>
  </si>
  <si>
    <t>City of Chula Vista MBR Reclamation Plant</t>
  </si>
  <si>
    <t>City of San Diego Indirect Potable Reuse Demonstration Project</t>
  </si>
  <si>
    <t>El Monte Valley Groundwater Recharge Project</t>
  </si>
  <si>
    <t>Lilac Ranch WRF</t>
  </si>
  <si>
    <t>Olivenhain Northwest Quadrant Recycled Water Project San Elijo - Wanket Rsvr RW Conversion</t>
  </si>
  <si>
    <t>Olivenhain Northwest Quadrant Recycled Water Project, Phase II</t>
  </si>
  <si>
    <t>Padre Dam MWD Pipeline and Storage for Sycamore Landfill</t>
  </si>
  <si>
    <t>Padre Dam MWD Recycled Water Distribution Line to Willowbrook Country Club Golf Course (9-holes)</t>
  </si>
  <si>
    <t xml:space="preserve">Padre Dam MWD Recycled Water Distribution Lines to serve Public Schools </t>
  </si>
  <si>
    <t>Padre Dam MWD Recycled Water System Expansion from 2 mgd to 4 mgd</t>
  </si>
  <si>
    <t>Welk WRF</t>
  </si>
  <si>
    <t xml:space="preserve">Fanita Ranch </t>
  </si>
  <si>
    <t>Olivenhain Recycled #20 Connection, BMR #2</t>
  </si>
  <si>
    <t>Mission Valley Production Groundwater Wells Demonstration Project</t>
  </si>
  <si>
    <t>Balboa Park Production Groundwater Wells Demonstration Project</t>
  </si>
  <si>
    <t>Middle Sweetwater River Basin Conjunctive Use Demineralization Facility</t>
  </si>
  <si>
    <t>San Pasqual Brackish Groundwater Desalination (Full Scale)</t>
  </si>
  <si>
    <t>Definitions</t>
  </si>
  <si>
    <t>No</t>
  </si>
  <si>
    <t>Not Existing</t>
  </si>
  <si>
    <t>k227</t>
  </si>
  <si>
    <t>Santa Fe ID Eastern Service Area Recycled Water Project</t>
  </si>
  <si>
    <t>k239</t>
  </si>
  <si>
    <t>Skyline Ranch</t>
  </si>
  <si>
    <t>Escondido Regional Reclaimed Water Project (Easterly Ag Distribution &amp; MFRO with Mains and Brine)/Primary</t>
  </si>
  <si>
    <t>Escondido Regional Reclaimed Water Project (HARRF Upgrades)/Primary</t>
  </si>
  <si>
    <t>San Diego Formation Well Field and Treatment Facility (City of San Diego)/San Diego Formation / Diamond BID Pilot Production Well</t>
  </si>
  <si>
    <t>Carlsbad MWD Water Reclamation Program - Phase III/Encina Basin Water Reclamation Program - Phase III</t>
  </si>
  <si>
    <t>Valley Center MWD - Lower Moosa Canyon WRF/Valley Center - Lower Moosa Canyon</t>
  </si>
  <si>
    <t>Valley Center MWD - Wood Valley Water Recycling Facility/Valley Center MWD - Woods Valley Ranch WRF Phase 3 Expansion</t>
  </si>
  <si>
    <t>San Dieguito River Basin Brackish GW Recovery and Treatment (Olivenhain MWD)/San Dieguito River Basin Brackish GW Recovery and Treatment</t>
  </si>
  <si>
    <t>San Vicente and El Capitan Municipal Supply Wells (City of San Diego)/San Vicente &amp; El Capitan Seepage Recovery</t>
  </si>
  <si>
    <t>none</t>
  </si>
  <si>
    <t>NEW</t>
  </si>
  <si>
    <t>Lakeside Riverview Well Field Groundwater Recovery</t>
  </si>
  <si>
    <t>City of San Diego PURE Water - Phase 1 North City</t>
  </si>
  <si>
    <t>City of San Diego PURE Water - Phase 2 Central Area</t>
  </si>
  <si>
    <t>City of San Diego PURE Water - Phase 3 South Bay</t>
  </si>
  <si>
    <t>Padre Dam Phase 1 East County, T22 Expansion from 2 to 6 mgd</t>
  </si>
  <si>
    <t>Padre Dam Phase 1 East County, 2.2 mgd Potable Reuse</t>
  </si>
  <si>
    <t>Padre Dam Phase 2 East County,11.6 mgd Potable Reuse</t>
  </si>
  <si>
    <t>Potable Reuse</t>
  </si>
  <si>
    <t>Water Efficiency</t>
  </si>
  <si>
    <t>Valley Center MWD - AMI Converstion</t>
  </si>
  <si>
    <t>South Bay Water Reclamation Project (City of San Diego)</t>
  </si>
  <si>
    <t>forecast_id</t>
  </si>
  <si>
    <t>water_type_id</t>
  </si>
  <si>
    <t>member_agency_short_name</t>
  </si>
  <si>
    <t>project_name</t>
  </si>
  <si>
    <t>subproject_name</t>
  </si>
  <si>
    <t>use_type</t>
  </si>
  <si>
    <t>LRP/GRP</t>
  </si>
  <si>
    <t>online_datecd</t>
  </si>
  <si>
    <t>status_description</t>
  </si>
  <si>
    <t>yield/capacity</t>
  </si>
  <si>
    <t>Notes</t>
  </si>
  <si>
    <t>MWD76</t>
  </si>
  <si>
    <t>Lower Sweetwater Desalter</t>
  </si>
  <si>
    <t>Lower Sweetwater Desalter, Phase II</t>
  </si>
  <si>
    <t>SD60</t>
  </si>
  <si>
    <t>MWD79</t>
  </si>
  <si>
    <t>Middle Sweetwater River Basin Groundwater Well System (Otay WD)</t>
  </si>
  <si>
    <t>SD62</t>
  </si>
  <si>
    <t>MWD80</t>
  </si>
  <si>
    <t>SD63</t>
  </si>
  <si>
    <t>MWD84</t>
  </si>
  <si>
    <t>SD66</t>
  </si>
  <si>
    <t>MWD85</t>
  </si>
  <si>
    <t>SD67</t>
  </si>
  <si>
    <t>MWD88</t>
  </si>
  <si>
    <t>SD70</t>
  </si>
  <si>
    <t>MWD25</t>
  </si>
  <si>
    <t>Olivenhain Recycled Project - SE Quadrant</t>
  </si>
  <si>
    <t>Olivenhain Recycled Project (SE Quad) - RG San Diego</t>
  </si>
  <si>
    <t>SD18</t>
  </si>
  <si>
    <t>MWD54</t>
  </si>
  <si>
    <t>SD39</t>
  </si>
  <si>
    <t>MWD59</t>
  </si>
  <si>
    <t>Valley Center - Welk WRF</t>
  </si>
  <si>
    <t>SD42</t>
  </si>
  <si>
    <t>MWD27</t>
  </si>
  <si>
    <t>SD20</t>
  </si>
  <si>
    <t>MWD21</t>
  </si>
  <si>
    <t>Olivenhain Northwest Quadrant Recycled Water Project</t>
  </si>
  <si>
    <t>Olivenhain Northwest Quadrant Recycled Water Project (Meadowlark WRF) (Vallecitos)</t>
  </si>
  <si>
    <t>SD15</t>
  </si>
  <si>
    <t>MWD22</t>
  </si>
  <si>
    <t>Olivenhain Northwest Quadrant Recycled Water Project, Phase B</t>
  </si>
  <si>
    <t>SD16</t>
  </si>
  <si>
    <t>MWD30</t>
  </si>
  <si>
    <t>SD22</t>
  </si>
  <si>
    <t>MWD61</t>
  </si>
  <si>
    <t>Valley Center MWD - Lower Moosa Canyon</t>
  </si>
  <si>
    <t>SD44</t>
  </si>
  <si>
    <t>MWD60</t>
  </si>
  <si>
    <t>SD43</t>
  </si>
  <si>
    <t>MWD20</t>
  </si>
  <si>
    <t>SD14</t>
  </si>
  <si>
    <t>MWD77</t>
  </si>
  <si>
    <t>Lower Sweetwater River Basin Groundwater Demineralization Project, Phase I</t>
  </si>
  <si>
    <t>SD61</t>
  </si>
  <si>
    <t>MWD81</t>
  </si>
  <si>
    <t>Oceanside Mission Basin Desalter</t>
  </si>
  <si>
    <t>Oceanside Desalter Project/Oceanside (Mission Basin) Desalter Expansion Project</t>
  </si>
  <si>
    <t>SD64</t>
  </si>
  <si>
    <t>MWD10</t>
  </si>
  <si>
    <t>Fallbrook Reclamation Project</t>
  </si>
  <si>
    <t>Fallbrook Public Utility District Water Reclamation Project</t>
  </si>
  <si>
    <t>SD10</t>
  </si>
  <si>
    <t>MWD15</t>
  </si>
  <si>
    <t>SD11</t>
  </si>
  <si>
    <t>MWD7</t>
  </si>
  <si>
    <t>SD5</t>
  </si>
  <si>
    <t>MWD34</t>
  </si>
  <si>
    <t>Padre Dam Reclaimed Water System</t>
  </si>
  <si>
    <t>Padre Dam Reclaimed Water System, Phase 1</t>
  </si>
  <si>
    <t>SD24</t>
  </si>
  <si>
    <t>MWD50</t>
  </si>
  <si>
    <t>SD38</t>
  </si>
  <si>
    <t>MWD48</t>
  </si>
  <si>
    <t>SD37</t>
  </si>
  <si>
    <t>MWD45</t>
  </si>
  <si>
    <t>Rincon del Diablo MWD Recycled Water Program</t>
  </si>
  <si>
    <t>Rincon del Diablo Recycled Water Program</t>
  </si>
  <si>
    <t>SD35</t>
  </si>
  <si>
    <t>MWD86</t>
  </si>
  <si>
    <t>SD68</t>
  </si>
  <si>
    <t>MWD18</t>
  </si>
  <si>
    <t>SD13</t>
  </si>
  <si>
    <t>MWD28</t>
  </si>
  <si>
    <t>Otay Recycled Water System</t>
  </si>
  <si>
    <t>Otay Water Reclamation Project, Phase I/Otay Recycled Water System</t>
  </si>
  <si>
    <t>SD21</t>
  </si>
  <si>
    <t>MWD23</t>
  </si>
  <si>
    <t>Olivenhain Recycled Project – Southeast Quadrant (4S Ranch WRF)</t>
  </si>
  <si>
    <t>SD17</t>
  </si>
  <si>
    <t>MWD3</t>
  </si>
  <si>
    <t>Encina Basin Water Reclamation Program - Phase I and II</t>
  </si>
  <si>
    <t>SD3</t>
  </si>
  <si>
    <t>MWD40</t>
  </si>
  <si>
    <t>Ramona MWD - Santa Maria Water Reclamation Project</t>
  </si>
  <si>
    <t>Santa Maria Water Reclamation Project</t>
  </si>
  <si>
    <t>SD31</t>
  </si>
  <si>
    <t>MWD47</t>
  </si>
  <si>
    <t>SD36</t>
  </si>
  <si>
    <t>MWD62</t>
  </si>
  <si>
    <t>Valley Center - Lower Moosa Canyon</t>
  </si>
  <si>
    <t>SD45</t>
  </si>
  <si>
    <t>MWD57</t>
  </si>
  <si>
    <t>SD40</t>
  </si>
  <si>
    <t>MWD44</t>
  </si>
  <si>
    <t>Rincon del Diablo MWD Recycled Water Program (Non-LRP)</t>
  </si>
  <si>
    <t>SD34</t>
  </si>
  <si>
    <t>MWD66</t>
  </si>
  <si>
    <t>SD48</t>
  </si>
  <si>
    <t>MWD67</t>
  </si>
  <si>
    <t>SD49</t>
  </si>
  <si>
    <t>MWD68</t>
  </si>
  <si>
    <t>SD50</t>
  </si>
  <si>
    <t>MWD58</t>
  </si>
  <si>
    <t>SD41</t>
  </si>
  <si>
    <t>MWD38</t>
  </si>
  <si>
    <t>Ramona MWD - San Vicente Water Pollution Control Facility</t>
  </si>
  <si>
    <t>San Vincente Water Recycling Project (Non-LRP)</t>
  </si>
  <si>
    <t>SD29</t>
  </si>
  <si>
    <t>MWD36</t>
  </si>
  <si>
    <t>San Vincente Water Recycling Project</t>
  </si>
  <si>
    <t>SD28</t>
  </si>
  <si>
    <t>MWD26</t>
  </si>
  <si>
    <t>Olivenhain Southeast Quadrant Recycled Water Project (Non-LRP) (Santa Fe Valley WRF)</t>
  </si>
  <si>
    <t>SD19</t>
  </si>
  <si>
    <t>MWD43</t>
  </si>
  <si>
    <t>SD33</t>
  </si>
  <si>
    <t>MWD9</t>
  </si>
  <si>
    <t>SD9</t>
  </si>
  <si>
    <t>MWD1</t>
  </si>
  <si>
    <t>SD1</t>
  </si>
  <si>
    <t>MWD2</t>
  </si>
  <si>
    <t>SD2</t>
  </si>
  <si>
    <t>MWD89</t>
  </si>
  <si>
    <t>SD71</t>
  </si>
  <si>
    <t>MWD92</t>
  </si>
  <si>
    <t>SD74</t>
  </si>
  <si>
    <t>MWD91</t>
  </si>
  <si>
    <t>SD73</t>
  </si>
  <si>
    <t>MWD93</t>
  </si>
  <si>
    <t>SD75</t>
  </si>
  <si>
    <t>MWD42</t>
  </si>
  <si>
    <t>SD32</t>
  </si>
  <si>
    <t>MWD90</t>
  </si>
  <si>
    <t>SD72</t>
  </si>
  <si>
    <t>MWD87</t>
  </si>
  <si>
    <t>SD69</t>
  </si>
  <si>
    <t>MWD17</t>
  </si>
  <si>
    <t>North City Water Reclamation Project - City of Poway</t>
  </si>
  <si>
    <t>SD12</t>
  </si>
  <si>
    <t>MWD64</t>
  </si>
  <si>
    <t>Valley Center MWD - Wood Valley Water Recycling Facility</t>
  </si>
  <si>
    <t>Valley Center MWD - Wood Valley Water Recycling Facility Phase II Expansion</t>
  </si>
  <si>
    <t>SD46</t>
  </si>
  <si>
    <t>MWD65</t>
  </si>
  <si>
    <t>SD47</t>
  </si>
  <si>
    <t>MWD31</t>
  </si>
  <si>
    <t>Padre Dam MWD Recycled Water System (Non-LRP Floor)</t>
  </si>
  <si>
    <t>SD23</t>
  </si>
  <si>
    <t>MWD39</t>
  </si>
  <si>
    <t>SD30</t>
  </si>
  <si>
    <t>MWD5</t>
  </si>
  <si>
    <t>Encina Basin Water Reclamation Program - Phase III</t>
  </si>
  <si>
    <t>SD4</t>
  </si>
  <si>
    <t>MWD83</t>
  </si>
  <si>
    <t>Oceanside Mission Basin Desalter Expansion/Seawater Recovery and Treatment</t>
  </si>
  <si>
    <t>SD65</t>
  </si>
  <si>
    <t>MWD73</t>
  </si>
  <si>
    <t>SD57</t>
  </si>
  <si>
    <t>MWD71</t>
  </si>
  <si>
    <t>SD55</t>
  </si>
  <si>
    <t>MWD72</t>
  </si>
  <si>
    <t>SD56</t>
  </si>
  <si>
    <t>MWD82</t>
  </si>
  <si>
    <t>k376</t>
  </si>
  <si>
    <t>GRPx</t>
  </si>
  <si>
    <t>MWD46</t>
  </si>
  <si>
    <t>LRPx</t>
  </si>
  <si>
    <t>MWD75</t>
  </si>
  <si>
    <t>Primary</t>
  </si>
  <si>
    <t>MWD69</t>
  </si>
  <si>
    <t>SD52</t>
  </si>
  <si>
    <t>SD53</t>
  </si>
  <si>
    <t>SD54</t>
  </si>
  <si>
    <t>SD58</t>
  </si>
  <si>
    <t>SD80</t>
  </si>
  <si>
    <t>SD79</t>
  </si>
  <si>
    <t>SD77</t>
  </si>
  <si>
    <t>SD78</t>
  </si>
  <si>
    <t>SD26</t>
  </si>
  <si>
    <t>SD25</t>
  </si>
  <si>
    <t>SD27</t>
  </si>
  <si>
    <t>TO BE DELETED</t>
  </si>
  <si>
    <t>MWD70</t>
  </si>
  <si>
    <t>MWD74</t>
  </si>
  <si>
    <t>MWD13</t>
  </si>
  <si>
    <t>Fallbrook Public Utility District Water Reclamation Project - Plant 1 Expansion</t>
  </si>
  <si>
    <t>MWD12</t>
  </si>
  <si>
    <t>Fallbrook Public Utility District Water Reclamation Project - Plant 1</t>
  </si>
  <si>
    <t>MWD33</t>
  </si>
  <si>
    <t>Padre Dam MWD Recycled Water System Expansion from 2 mgd to 4 mgd, Phase 2</t>
  </si>
  <si>
    <t>MWD32</t>
  </si>
  <si>
    <t>Padre Dam MWD Recycled Water System Expansion from 2 mgd to 4 mgd, Phase 1</t>
  </si>
  <si>
    <t>MWD55</t>
  </si>
  <si>
    <t>SD76</t>
  </si>
  <si>
    <t>MWD63</t>
  </si>
  <si>
    <t>SD6</t>
  </si>
  <si>
    <t>SD7</t>
  </si>
  <si>
    <t>SD51</t>
  </si>
  <si>
    <t>SD8</t>
  </si>
  <si>
    <t>SD59</t>
  </si>
  <si>
    <t>MWD11</t>
  </si>
  <si>
    <t>k355</t>
  </si>
  <si>
    <t>MWD14</t>
  </si>
  <si>
    <t>k330</t>
  </si>
  <si>
    <t>Non-Project Specific</t>
  </si>
  <si>
    <t>Non-Project Specific Recycling</t>
  </si>
  <si>
    <t>MWD16</t>
  </si>
  <si>
    <t>k375</t>
  </si>
  <si>
    <t>MWD19</t>
  </si>
  <si>
    <t>k377</t>
  </si>
  <si>
    <t>MWD24</t>
  </si>
  <si>
    <t>k380</t>
  </si>
  <si>
    <t>MWD29</t>
  </si>
  <si>
    <t>k381</t>
  </si>
  <si>
    <t>MWD35</t>
  </si>
  <si>
    <t>k383</t>
  </si>
  <si>
    <t>MWD37</t>
  </si>
  <si>
    <t>k385</t>
  </si>
  <si>
    <t>MWD4</t>
  </si>
  <si>
    <t>k73</t>
  </si>
  <si>
    <t>MWD41</t>
  </si>
  <si>
    <t>k386</t>
  </si>
  <si>
    <t>MWD49</t>
  </si>
  <si>
    <t>k390</t>
  </si>
  <si>
    <t>MWD51</t>
  </si>
  <si>
    <t>k391</t>
  </si>
  <si>
    <t>MWD52</t>
  </si>
  <si>
    <t>k231</t>
  </si>
  <si>
    <t>San Pasqual Reclamation Plant</t>
  </si>
  <si>
    <t>MWD53</t>
  </si>
  <si>
    <t>k230</t>
  </si>
  <si>
    <t>MWD56</t>
  </si>
  <si>
    <t>k228</t>
  </si>
  <si>
    <t>Shadowridge Water Reclamation Project</t>
  </si>
  <si>
    <t>MWD6</t>
  </si>
  <si>
    <t>k229</t>
  </si>
  <si>
    <t>Encina Water Pollution Control Facility Reclamation Project</t>
  </si>
  <si>
    <t>MWD78</t>
  </si>
  <si>
    <t>k370</t>
  </si>
  <si>
    <t>MWD8</t>
  </si>
  <si>
    <t>k354</t>
  </si>
  <si>
    <t>New SD1</t>
  </si>
  <si>
    <t>New SD2</t>
  </si>
  <si>
    <t>New SD3</t>
  </si>
  <si>
    <t>New SD4</t>
  </si>
  <si>
    <t>New SD5</t>
  </si>
  <si>
    <t>New SD6</t>
  </si>
  <si>
    <t>New SD7</t>
  </si>
  <si>
    <t>New SD8</t>
  </si>
  <si>
    <t>New SD9</t>
  </si>
  <si>
    <t>New SD10</t>
  </si>
  <si>
    <t>New SD11</t>
  </si>
  <si>
    <t>New SD12</t>
  </si>
  <si>
    <t>New SD13</t>
  </si>
  <si>
    <t>New SD14</t>
  </si>
  <si>
    <t>New SD15</t>
  </si>
  <si>
    <t>New SD16</t>
  </si>
  <si>
    <t>9/8/2015 MT -  This list is updated based on the returned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</si>
</sst>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&quot;$&quot;#,##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1"/>
      <color theme="3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1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i/>
      <sz val="11"/>
      <color theme="4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5"/>
        <bgColor indexed="64"/>
      </patternFill>
    </fill>
  </fills>
  <borders count="23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1" fillId="6" borderId="4" applyNumberFormat="0" applyFont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0">
    <xf numFmtId="0" fontId="0" fillId="0" borderId="0" xfId="0"/>
    <xf numFmtId="0" fontId="5" fillId="0" borderId="0" xfId="0" applyFont="1"/>
    <xf numFmtId="0" fontId="6" fillId="0" borderId="0" xfId="0" applyFont="1"/>
    <xf numFmtId="0" fontId="4" fillId="2" borderId="0" xfId="0" applyFont="1" applyFill="1" applyAlignment="1">
      <alignment horizont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7" fillId="4" borderId="2" xfId="1" applyNumberFormat="1" applyFont="1" applyFill="1" applyBorder="1" applyAlignment="1">
      <alignment horizontal="center" wrapText="1"/>
    </xf>
    <xf numFmtId="0" fontId="0" fillId="0" borderId="3" xfId="0" applyBorder="1" applyAlignment="1">
      <alignment vertical="center" wrapText="1"/>
    </xf>
    <xf numFmtId="1" fontId="7" fillId="4" borderId="2" xfId="1" applyNumberFormat="1" applyFont="1" applyFill="1" applyBorder="1" applyAlignment="1">
      <alignment horizontal="left"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vertical="center"/>
    </xf>
    <xf numFmtId="3" fontId="1" fillId="0" borderId="0" xfId="0" applyNumberFormat="1" applyFont="1"/>
    <xf numFmtId="0" fontId="9" fillId="0" borderId="0" xfId="0" applyFont="1"/>
    <xf numFmtId="0" fontId="0" fillId="0" borderId="0" xfId="0" applyFont="1"/>
    <xf numFmtId="0" fontId="1" fillId="0" borderId="0" xfId="0" applyFont="1" applyAlignment="1">
      <alignment vertical="center"/>
    </xf>
    <xf numFmtId="0" fontId="0" fillId="5" borderId="0" xfId="0" applyFill="1" applyBorder="1"/>
    <xf numFmtId="0" fontId="0" fillId="0" borderId="0" xfId="0" applyFill="1"/>
    <xf numFmtId="0" fontId="0" fillId="0" borderId="0" xfId="0"/>
    <xf numFmtId="3" fontId="0" fillId="5" borderId="0" xfId="0" applyNumberFormat="1" applyFill="1"/>
    <xf numFmtId="0" fontId="0" fillId="5" borderId="0" xfId="0" applyFill="1"/>
    <xf numFmtId="1" fontId="2" fillId="3" borderId="1" xfId="1" applyNumberFormat="1" applyFont="1" applyFill="1" applyBorder="1" applyAlignment="1">
      <alignment horizontal="center" vertical="center" wrapText="1"/>
    </xf>
    <xf numFmtId="0" fontId="0" fillId="8" borderId="0" xfId="0" applyFill="1"/>
    <xf numFmtId="0" fontId="0" fillId="9" borderId="0" xfId="0" applyFill="1"/>
    <xf numFmtId="0" fontId="0" fillId="10" borderId="0" xfId="0" applyFill="1"/>
    <xf numFmtId="0" fontId="12" fillId="0" borderId="0" xfId="0" applyFont="1"/>
    <xf numFmtId="0" fontId="10" fillId="0" borderId="0" xfId="0" applyFont="1"/>
    <xf numFmtId="0" fontId="12" fillId="5" borderId="0" xfId="0" applyFont="1" applyFill="1"/>
    <xf numFmtId="0" fontId="13" fillId="0" borderId="0" xfId="0" applyFont="1"/>
    <xf numFmtId="3" fontId="0" fillId="5" borderId="0" xfId="3" applyNumberFormat="1" applyFont="1" applyFill="1" applyBorder="1"/>
    <xf numFmtId="3" fontId="12" fillId="5" borderId="0" xfId="3" applyNumberFormat="1" applyFont="1" applyFill="1" applyBorder="1"/>
    <xf numFmtId="6" fontId="0" fillId="5" borderId="0" xfId="3" applyNumberFormat="1" applyFont="1" applyFill="1" applyBorder="1"/>
    <xf numFmtId="6" fontId="12" fillId="5" borderId="0" xfId="3" applyNumberFormat="1" applyFont="1" applyFill="1" applyBorder="1"/>
    <xf numFmtId="0" fontId="12" fillId="5" borderId="0" xfId="3" applyFont="1" applyFill="1" applyBorder="1"/>
    <xf numFmtId="0" fontId="0" fillId="5" borderId="0" xfId="3" applyFont="1" applyFill="1" applyBorder="1"/>
    <xf numFmtId="0" fontId="13" fillId="0" borderId="5" xfId="0" applyFont="1" applyBorder="1"/>
    <xf numFmtId="3" fontId="13" fillId="0" borderId="5" xfId="0" applyNumberFormat="1" applyFont="1" applyBorder="1"/>
    <xf numFmtId="3" fontId="0" fillId="5" borderId="6" xfId="0" applyNumberFormat="1" applyFill="1" applyBorder="1"/>
    <xf numFmtId="0" fontId="0" fillId="5" borderId="6" xfId="0" applyFill="1" applyBorder="1"/>
    <xf numFmtId="3" fontId="0" fillId="8" borderId="6" xfId="0" applyNumberFormat="1" applyFill="1" applyBorder="1"/>
    <xf numFmtId="0" fontId="0" fillId="8" borderId="6" xfId="0" applyFill="1" applyBorder="1"/>
    <xf numFmtId="0" fontId="10" fillId="0" borderId="5" xfId="0" applyFont="1" applyBorder="1"/>
    <xf numFmtId="3" fontId="10" fillId="0" borderId="5" xfId="0" applyNumberFormat="1" applyFont="1" applyBorder="1"/>
    <xf numFmtId="0" fontId="0" fillId="0" borderId="5" xfId="0" applyBorder="1"/>
    <xf numFmtId="3" fontId="0" fillId="0" borderId="5" xfId="0" applyNumberFormat="1" applyBorder="1"/>
    <xf numFmtId="0" fontId="14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0" xfId="0" applyBorder="1"/>
    <xf numFmtId="3" fontId="0" fillId="0" borderId="0" xfId="0" applyNumberFormat="1" applyBorder="1"/>
    <xf numFmtId="3" fontId="0" fillId="0" borderId="11" xfId="0" applyNumberFormat="1" applyBorder="1"/>
    <xf numFmtId="0" fontId="13" fillId="0" borderId="12" xfId="0" applyFont="1" applyBorder="1"/>
    <xf numFmtId="3" fontId="13" fillId="0" borderId="13" xfId="0" applyNumberFormat="1" applyFont="1" applyBorder="1"/>
    <xf numFmtId="0" fontId="0" fillId="5" borderId="10" xfId="0" applyFill="1" applyBorder="1"/>
    <xf numFmtId="3" fontId="0" fillId="5" borderId="0" xfId="0" applyNumberFormat="1" applyFill="1" applyBorder="1"/>
    <xf numFmtId="3" fontId="0" fillId="5" borderId="11" xfId="0" applyNumberFormat="1" applyFill="1" applyBorder="1"/>
    <xf numFmtId="0" fontId="11" fillId="5" borderId="0" xfId="0" applyFont="1" applyFill="1" applyBorder="1"/>
    <xf numFmtId="3" fontId="11" fillId="5" borderId="0" xfId="0" applyNumberFormat="1" applyFont="1" applyFill="1" applyBorder="1"/>
    <xf numFmtId="3" fontId="11" fillId="5" borderId="11" xfId="0" applyNumberFormat="1" applyFont="1" applyFill="1" applyBorder="1"/>
    <xf numFmtId="0" fontId="12" fillId="0" borderId="10" xfId="0" applyFont="1" applyBorder="1"/>
    <xf numFmtId="0" fontId="12" fillId="0" borderId="0" xfId="0" applyFont="1" applyBorder="1"/>
    <xf numFmtId="3" fontId="12" fillId="0" borderId="0" xfId="0" applyNumberFormat="1" applyFont="1" applyBorder="1" applyAlignment="1">
      <alignment horizontal="right"/>
    </xf>
    <xf numFmtId="6" fontId="12" fillId="0" borderId="0" xfId="0" applyNumberFormat="1" applyFont="1" applyBorder="1"/>
    <xf numFmtId="0" fontId="12" fillId="0" borderId="0" xfId="0" applyFont="1" applyBorder="1" applyAlignment="1"/>
    <xf numFmtId="3" fontId="12" fillId="0" borderId="0" xfId="0" applyNumberFormat="1" applyFont="1" applyBorder="1"/>
    <xf numFmtId="3" fontId="12" fillId="0" borderId="11" xfId="0" applyNumberFormat="1" applyFont="1" applyBorder="1"/>
    <xf numFmtId="0" fontId="0" fillId="10" borderId="10" xfId="0" applyFill="1" applyBorder="1"/>
    <xf numFmtId="0" fontId="0" fillId="10" borderId="0" xfId="0" applyFill="1" applyBorder="1"/>
    <xf numFmtId="3" fontId="0" fillId="10" borderId="0" xfId="0" applyNumberFormat="1" applyFill="1" applyBorder="1"/>
    <xf numFmtId="38" fontId="0" fillId="10" borderId="0" xfId="0" applyNumberFormat="1" applyFill="1" applyBorder="1" applyAlignment="1">
      <alignment horizontal="right"/>
    </xf>
    <xf numFmtId="3" fontId="0" fillId="10" borderId="11" xfId="0" applyNumberFormat="1" applyFill="1" applyBorder="1"/>
    <xf numFmtId="6" fontId="0" fillId="5" borderId="0" xfId="0" applyNumberFormat="1" applyFill="1" applyBorder="1"/>
    <xf numFmtId="0" fontId="0" fillId="8" borderId="0" xfId="0" applyFill="1" applyBorder="1"/>
    <xf numFmtId="3" fontId="0" fillId="8" borderId="0" xfId="0" applyNumberFormat="1" applyFill="1" applyBorder="1"/>
    <xf numFmtId="38" fontId="0" fillId="8" borderId="0" xfId="0" applyNumberFormat="1" applyFill="1" applyBorder="1" applyAlignment="1">
      <alignment horizontal="right"/>
    </xf>
    <xf numFmtId="3" fontId="0" fillId="8" borderId="11" xfId="0" applyNumberFormat="1" applyFill="1" applyBorder="1"/>
    <xf numFmtId="0" fontId="12" fillId="5" borderId="10" xfId="0" applyFont="1" applyFill="1" applyBorder="1"/>
    <xf numFmtId="0" fontId="12" fillId="5" borderId="0" xfId="0" applyFont="1" applyFill="1" applyBorder="1"/>
    <xf numFmtId="3" fontId="12" fillId="5" borderId="0" xfId="0" applyNumberFormat="1" applyFont="1" applyFill="1" applyBorder="1"/>
    <xf numFmtId="3" fontId="12" fillId="5" borderId="11" xfId="0" applyNumberFormat="1" applyFont="1" applyFill="1" applyBorder="1"/>
    <xf numFmtId="164" fontId="0" fillId="5" borderId="0" xfId="2" applyNumberFormat="1" applyFont="1" applyFill="1" applyBorder="1"/>
    <xf numFmtId="0" fontId="10" fillId="5" borderId="0" xfId="0" applyFont="1" applyFill="1" applyBorder="1"/>
    <xf numFmtId="3" fontId="10" fillId="5" borderId="0" xfId="0" applyNumberFormat="1" applyFont="1" applyFill="1" applyBorder="1"/>
    <xf numFmtId="164" fontId="10" fillId="5" borderId="0" xfId="2" applyNumberFormat="1" applyFont="1" applyFill="1" applyBorder="1"/>
    <xf numFmtId="3" fontId="10" fillId="5" borderId="11" xfId="0" applyNumberFormat="1" applyFont="1" applyFill="1" applyBorder="1"/>
    <xf numFmtId="0" fontId="0" fillId="8" borderId="10" xfId="0" applyFill="1" applyBorder="1"/>
    <xf numFmtId="0" fontId="10" fillId="0" borderId="12" xfId="0" applyFont="1" applyBorder="1"/>
    <xf numFmtId="3" fontId="10" fillId="0" borderId="13" xfId="0" applyNumberFormat="1" applyFont="1" applyBorder="1"/>
    <xf numFmtId="0" fontId="13" fillId="0" borderId="10" xfId="0" applyFont="1" applyBorder="1"/>
    <xf numFmtId="0" fontId="13" fillId="0" borderId="0" xfId="0" applyFont="1" applyBorder="1"/>
    <xf numFmtId="3" fontId="13" fillId="0" borderId="0" xfId="0" applyNumberFormat="1" applyFont="1" applyBorder="1"/>
    <xf numFmtId="3" fontId="13" fillId="0" borderId="11" xfId="0" applyNumberFormat="1" applyFont="1" applyBorder="1"/>
    <xf numFmtId="0" fontId="0" fillId="0" borderId="12" xfId="0" applyBorder="1"/>
    <xf numFmtId="3" fontId="0" fillId="0" borderId="13" xfId="0" applyNumberFormat="1" applyBorder="1"/>
    <xf numFmtId="0" fontId="10" fillId="0" borderId="10" xfId="0" applyFont="1" applyBorder="1"/>
    <xf numFmtId="0" fontId="10" fillId="0" borderId="0" xfId="0" applyFont="1" applyBorder="1"/>
    <xf numFmtId="3" fontId="10" fillId="0" borderId="0" xfId="0" applyNumberFormat="1" applyFont="1" applyBorder="1"/>
    <xf numFmtId="3" fontId="10" fillId="0" borderId="11" xfId="0" applyNumberFormat="1" applyFont="1" applyBorder="1"/>
    <xf numFmtId="3" fontId="10" fillId="5" borderId="0" xfId="0" applyNumberFormat="1" applyFont="1" applyFill="1" applyBorder="1" applyAlignment="1">
      <alignment horizontal="center"/>
    </xf>
    <xf numFmtId="0" fontId="0" fillId="9" borderId="10" xfId="0" applyFill="1" applyBorder="1"/>
    <xf numFmtId="0" fontId="0" fillId="9" borderId="0" xfId="0" applyFill="1" applyBorder="1"/>
    <xf numFmtId="3" fontId="0" fillId="9" borderId="0" xfId="0" applyNumberFormat="1" applyFill="1" applyBorder="1"/>
    <xf numFmtId="38" fontId="0" fillId="9" borderId="0" xfId="0" applyNumberFormat="1" applyFill="1" applyBorder="1" applyAlignment="1">
      <alignment horizontal="right"/>
    </xf>
    <xf numFmtId="3" fontId="0" fillId="9" borderId="11" xfId="0" applyNumberFormat="1" applyFill="1" applyBorder="1"/>
    <xf numFmtId="0" fontId="11" fillId="7" borderId="0" xfId="0" applyFont="1" applyFill="1" applyBorder="1"/>
    <xf numFmtId="0" fontId="11" fillId="7" borderId="0" xfId="0" applyFont="1" applyFill="1" applyBorder="1" applyAlignment="1">
      <alignment wrapText="1"/>
    </xf>
    <xf numFmtId="0" fontId="3" fillId="7" borderId="0" xfId="0" applyFont="1" applyFill="1" applyBorder="1"/>
    <xf numFmtId="3" fontId="11" fillId="7" borderId="0" xfId="0" applyNumberFormat="1" applyFont="1" applyFill="1" applyBorder="1"/>
    <xf numFmtId="3" fontId="0" fillId="7" borderId="0" xfId="0" applyNumberFormat="1" applyFill="1" applyBorder="1"/>
    <xf numFmtId="3" fontId="11" fillId="7" borderId="11" xfId="0" applyNumberFormat="1" applyFont="1" applyFill="1" applyBorder="1"/>
    <xf numFmtId="0" fontId="0" fillId="0" borderId="10" xfId="0" applyFont="1" applyBorder="1"/>
    <xf numFmtId="0" fontId="0" fillId="0" borderId="11" xfId="0" applyBorder="1"/>
    <xf numFmtId="0" fontId="13" fillId="0" borderId="14" xfId="0" applyFont="1" applyBorder="1"/>
    <xf numFmtId="0" fontId="13" fillId="0" borderId="15" xfId="0" applyFont="1" applyBorder="1"/>
    <xf numFmtId="3" fontId="13" fillId="0" borderId="15" xfId="0" applyNumberFormat="1" applyFont="1" applyBorder="1"/>
    <xf numFmtId="3" fontId="13" fillId="0" borderId="16" xfId="0" applyNumberFormat="1" applyFont="1" applyBorder="1"/>
    <xf numFmtId="0" fontId="0" fillId="5" borderId="14" xfId="0" applyFill="1" applyBorder="1"/>
    <xf numFmtId="0" fontId="0" fillId="5" borderId="15" xfId="0" applyFill="1" applyBorder="1"/>
    <xf numFmtId="0" fontId="10" fillId="5" borderId="15" xfId="0" applyFont="1" applyFill="1" applyBorder="1"/>
    <xf numFmtId="3" fontId="10" fillId="5" borderId="15" xfId="0" applyNumberFormat="1" applyFont="1" applyFill="1" applyBorder="1"/>
    <xf numFmtId="164" fontId="10" fillId="5" borderId="15" xfId="2" applyNumberFormat="1" applyFont="1" applyFill="1" applyBorder="1"/>
    <xf numFmtId="3" fontId="10" fillId="5" borderId="16" xfId="0" applyNumberFormat="1" applyFont="1" applyFill="1" applyBorder="1"/>
    <xf numFmtId="0" fontId="12" fillId="0" borderId="18" xfId="0" applyFont="1" applyBorder="1"/>
    <xf numFmtId="0" fontId="13" fillId="0" borderId="18" xfId="0" applyFont="1" applyBorder="1"/>
    <xf numFmtId="3" fontId="12" fillId="0" borderId="18" xfId="0" applyNumberFormat="1" applyFont="1" applyBorder="1" applyAlignment="1">
      <alignment horizontal="right"/>
    </xf>
    <xf numFmtId="0" fontId="13" fillId="0" borderId="17" xfId="0" applyFont="1" applyBorder="1"/>
    <xf numFmtId="0" fontId="0" fillId="0" borderId="0" xfId="0"/>
    <xf numFmtId="3" fontId="0" fillId="0" borderId="0" xfId="0" applyNumberFormat="1"/>
    <xf numFmtId="0" fontId="0" fillId="0" borderId="0" xfId="0" applyFill="1"/>
    <xf numFmtId="6" fontId="12" fillId="0" borderId="18" xfId="0" applyNumberFormat="1" applyFont="1" applyBorder="1"/>
    <xf numFmtId="0" fontId="12" fillId="0" borderId="18" xfId="0" applyFont="1" applyBorder="1" applyAlignment="1"/>
    <xf numFmtId="3" fontId="12" fillId="0" borderId="18" xfId="0" applyNumberFormat="1" applyFont="1" applyBorder="1"/>
    <xf numFmtId="3" fontId="12" fillId="0" borderId="19" xfId="0" applyNumberFormat="1" applyFont="1" applyBorder="1"/>
    <xf numFmtId="0" fontId="0" fillId="0" borderId="18" xfId="0" applyBorder="1"/>
    <xf numFmtId="3" fontId="0" fillId="11" borderId="0" xfId="0" applyNumberFormat="1" applyFill="1"/>
    <xf numFmtId="0" fontId="4" fillId="3" borderId="3" xfId="0" applyFont="1" applyFill="1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20" xfId="0" applyBorder="1"/>
    <xf numFmtId="3" fontId="15" fillId="12" borderId="20" xfId="0" applyNumberFormat="1" applyFont="1" applyFill="1" applyBorder="1"/>
    <xf numFmtId="0" fontId="0" fillId="0" borderId="20" xfId="0" applyFill="1" applyBorder="1"/>
    <xf numFmtId="3" fontId="0" fillId="13" borderId="0" xfId="0" applyNumberFormat="1" applyFill="1"/>
    <xf numFmtId="3" fontId="0" fillId="0" borderId="0" xfId="0" applyNumberFormat="1" applyFill="1"/>
    <xf numFmtId="3" fontId="0" fillId="0" borderId="20" xfId="0" applyNumberFormat="1" applyFill="1" applyBorder="1"/>
    <xf numFmtId="0" fontId="7" fillId="0" borderId="20" xfId="0" applyFont="1" applyBorder="1"/>
    <xf numFmtId="0" fontId="7" fillId="0" borderId="0" xfId="0" applyFont="1"/>
    <xf numFmtId="0" fontId="7" fillId="0" borderId="0" xfId="0" applyFont="1" applyFill="1"/>
    <xf numFmtId="0" fontId="7" fillId="0" borderId="0" xfId="0" applyFont="1" applyFill="1" applyBorder="1"/>
    <xf numFmtId="3" fontId="7" fillId="0" borderId="20" xfId="0" applyNumberFormat="1" applyFont="1" applyBorder="1"/>
    <xf numFmtId="3" fontId="7" fillId="0" borderId="0" xfId="0" applyNumberFormat="1" applyFont="1"/>
    <xf numFmtId="3" fontId="7" fillId="0" borderId="0" xfId="0" applyNumberFormat="1" applyFont="1" applyFill="1"/>
    <xf numFmtId="3" fontId="7" fillId="0" borderId="0" xfId="0" applyNumberFormat="1" applyFont="1" applyFill="1" applyBorder="1"/>
    <xf numFmtId="0" fontId="7" fillId="0" borderId="5" xfId="0" applyFont="1" applyFill="1" applyBorder="1"/>
    <xf numFmtId="0" fontId="7" fillId="0" borderId="20" xfId="0" applyFont="1" applyFill="1" applyBorder="1"/>
    <xf numFmtId="3" fontId="7" fillId="0" borderId="20" xfId="0" applyNumberFormat="1" applyFont="1" applyFill="1" applyBorder="1"/>
    <xf numFmtId="0" fontId="18" fillId="0" borderId="20" xfId="0" applyFont="1" applyFill="1" applyBorder="1"/>
    <xf numFmtId="0" fontId="18" fillId="0" borderId="20" xfId="3" applyFont="1" applyFill="1" applyBorder="1"/>
    <xf numFmtId="6" fontId="7" fillId="0" borderId="20" xfId="0" applyNumberFormat="1" applyFont="1" applyFill="1" applyBorder="1"/>
    <xf numFmtId="38" fontId="7" fillId="0" borderId="0" xfId="0" applyNumberFormat="1" applyFont="1" applyFill="1" applyAlignment="1">
      <alignment horizontal="right"/>
    </xf>
    <xf numFmtId="164" fontId="7" fillId="0" borderId="0" xfId="2" applyNumberFormat="1" applyFont="1" applyFill="1"/>
    <xf numFmtId="0" fontId="0" fillId="0" borderId="0" xfId="0" applyAlignment="1">
      <alignment horizontal="left"/>
    </xf>
    <xf numFmtId="0" fontId="0" fillId="0" borderId="0" xfId="0" applyNumberFormat="1"/>
    <xf numFmtId="0" fontId="19" fillId="14" borderId="10" xfId="0" applyFont="1" applyFill="1" applyBorder="1"/>
    <xf numFmtId="0" fontId="19" fillId="14" borderId="0" xfId="0" applyFont="1" applyFill="1" applyBorder="1"/>
    <xf numFmtId="0" fontId="19" fillId="14" borderId="0" xfId="0" applyFont="1" applyFill="1" applyAlignment="1">
      <alignment horizontal="left"/>
    </xf>
    <xf numFmtId="0" fontId="19" fillId="14" borderId="0" xfId="0" applyFont="1" applyFill="1"/>
    <xf numFmtId="0" fontId="19" fillId="14" borderId="0" xfId="0" applyNumberFormat="1" applyFont="1" applyFill="1"/>
    <xf numFmtId="3" fontId="19" fillId="14" borderId="0" xfId="0" applyNumberFormat="1" applyFont="1" applyFill="1"/>
    <xf numFmtId="3" fontId="19" fillId="14" borderId="0" xfId="0" applyNumberFormat="1" applyFont="1" applyFill="1" applyBorder="1"/>
    <xf numFmtId="3" fontId="19" fillId="14" borderId="11" xfId="0" applyNumberFormat="1" applyFont="1" applyFill="1" applyBorder="1"/>
    <xf numFmtId="0" fontId="19" fillId="15" borderId="10" xfId="0" applyFont="1" applyFill="1" applyBorder="1"/>
    <xf numFmtId="0" fontId="19" fillId="15" borderId="0" xfId="0" applyFont="1" applyFill="1" applyBorder="1"/>
    <xf numFmtId="0" fontId="19" fillId="15" borderId="0" xfId="0" applyFont="1" applyFill="1"/>
    <xf numFmtId="3" fontId="19" fillId="15" borderId="0" xfId="0" applyNumberFormat="1" applyFont="1" applyFill="1"/>
    <xf numFmtId="3" fontId="19" fillId="15" borderId="0" xfId="0" applyNumberFormat="1" applyFont="1" applyFill="1" applyBorder="1"/>
    <xf numFmtId="3" fontId="19" fillId="15" borderId="11" xfId="0" applyNumberFormat="1" applyFont="1" applyFill="1" applyBorder="1"/>
    <xf numFmtId="0" fontId="0" fillId="15" borderId="0" xfId="0" applyFill="1"/>
    <xf numFmtId="0" fontId="10" fillId="15" borderId="0" xfId="0" applyFont="1" applyFill="1" applyBorder="1"/>
    <xf numFmtId="0" fontId="10" fillId="15" borderId="0" xfId="0" applyFont="1" applyFill="1"/>
    <xf numFmtId="3" fontId="10" fillId="15" borderId="0" xfId="0" applyNumberFormat="1" applyFont="1" applyFill="1"/>
    <xf numFmtId="0" fontId="19" fillId="15" borderId="0" xfId="0" applyFont="1" applyFill="1" applyAlignment="1">
      <alignment horizontal="left"/>
    </xf>
    <xf numFmtId="0" fontId="19" fillId="15" borderId="0" xfId="0" applyNumberFormat="1" applyFont="1" applyFill="1"/>
    <xf numFmtId="3" fontId="0" fillId="13" borderId="0" xfId="0" applyNumberFormat="1" applyFill="1"/>
    <xf numFmtId="0" fontId="7" fillId="0" borderId="20" xfId="0" applyFont="1" applyFill="1" applyBorder="1"/>
    <xf numFmtId="164" fontId="7" fillId="0" borderId="20" xfId="2" applyNumberFormat="1" applyFont="1" applyFill="1" applyBorder="1"/>
    <xf numFmtId="0" fontId="20" fillId="0" borderId="0" xfId="0" applyFont="1"/>
    <xf numFmtId="0" fontId="20" fillId="0" borderId="10" xfId="0" applyFont="1" applyBorder="1"/>
    <xf numFmtId="0" fontId="20" fillId="0" borderId="0" xfId="0" applyFont="1" applyBorder="1"/>
    <xf numFmtId="0" fontId="20" fillId="0" borderId="0" xfId="0" applyFont="1" applyAlignment="1">
      <alignment horizontal="left"/>
    </xf>
    <xf numFmtId="0" fontId="20" fillId="0" borderId="0" xfId="0" applyNumberFormat="1" applyFont="1"/>
    <xf numFmtId="3" fontId="20" fillId="0" borderId="0" xfId="0" applyNumberFormat="1" applyFont="1"/>
    <xf numFmtId="3" fontId="20" fillId="0" borderId="0" xfId="0" applyNumberFormat="1" applyFont="1" applyBorder="1"/>
    <xf numFmtId="3" fontId="20" fillId="0" borderId="11" xfId="0" applyNumberFormat="1" applyFont="1" applyBorder="1"/>
    <xf numFmtId="0" fontId="20" fillId="14" borderId="10" xfId="0" applyFont="1" applyFill="1" applyBorder="1"/>
    <xf numFmtId="0" fontId="20" fillId="14" borderId="0" xfId="0" applyFont="1" applyFill="1" applyBorder="1"/>
    <xf numFmtId="0" fontId="20" fillId="14" borderId="0" xfId="0" applyFont="1" applyFill="1" applyAlignment="1">
      <alignment horizontal="left"/>
    </xf>
    <xf numFmtId="0" fontId="20" fillId="14" borderId="0" xfId="0" applyFont="1" applyFill="1"/>
    <xf numFmtId="0" fontId="20" fillId="14" borderId="0" xfId="0" applyNumberFormat="1" applyFont="1" applyFill="1"/>
    <xf numFmtId="3" fontId="20" fillId="14" borderId="0" xfId="0" applyNumberFormat="1" applyFont="1" applyFill="1"/>
    <xf numFmtId="3" fontId="20" fillId="14" borderId="0" xfId="0" applyNumberFormat="1" applyFont="1" applyFill="1" applyBorder="1"/>
    <xf numFmtId="3" fontId="20" fillId="14" borderId="11" xfId="0" applyNumberFormat="1" applyFont="1" applyFill="1" applyBorder="1"/>
    <xf numFmtId="3" fontId="19" fillId="0" borderId="0" xfId="0" applyNumberFormat="1" applyFont="1"/>
    <xf numFmtId="0" fontId="19" fillId="0" borderId="0" xfId="0" applyFont="1"/>
    <xf numFmtId="0" fontId="0" fillId="0" borderId="0" xfId="0"/>
    <xf numFmtId="3" fontId="15" fillId="12" borderId="20" xfId="0" applyNumberFormat="1" applyFont="1" applyFill="1" applyBorder="1"/>
    <xf numFmtId="0" fontId="20" fillId="0" borderId="0" xfId="0" applyFont="1" applyBorder="1" applyAlignment="1">
      <alignment horizontal="left"/>
    </xf>
    <xf numFmtId="166" fontId="7" fillId="0" borderId="20" xfId="0" applyNumberFormat="1" applyFont="1" applyFill="1" applyBorder="1"/>
    <xf numFmtId="3" fontId="7" fillId="0" borderId="5" xfId="0" applyNumberFormat="1" applyFont="1" applyFill="1" applyBorder="1"/>
    <xf numFmtId="0" fontId="0" fillId="0" borderId="0" xfId="0" applyFill="1"/>
    <xf numFmtId="0" fontId="7" fillId="0" borderId="10" xfId="0" applyFont="1" applyFill="1" applyBorder="1"/>
    <xf numFmtId="165" fontId="7" fillId="0" borderId="0" xfId="4" applyNumberFormat="1" applyFont="1" applyFill="1"/>
    <xf numFmtId="6" fontId="7" fillId="0" borderId="0" xfId="0" applyNumberFormat="1" applyFont="1" applyFill="1"/>
    <xf numFmtId="3" fontId="15" fillId="12" borderId="22" xfId="0" applyNumberFormat="1" applyFont="1" applyFill="1" applyBorder="1"/>
    <xf numFmtId="3" fontId="15" fillId="12" borderId="21" xfId="0" applyNumberFormat="1" applyFont="1" applyFill="1" applyBorder="1"/>
    <xf numFmtId="0" fontId="2" fillId="3" borderId="1" xfId="0" applyFont="1" applyFill="1" applyBorder="1" applyAlignment="1">
      <alignment horizontal="center" vertic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4" fillId="2" borderId="0" xfId="0" applyFont="1" applyFill="1" applyAlignment="1">
      <alignment horizontal="center"/>
    </xf>
    <xf numFmtId="0" fontId="7" fillId="11" borderId="20" xfId="0" applyFont="1" applyFill="1" applyBorder="1"/>
    <xf numFmtId="0" fontId="7" fillId="11" borderId="0" xfId="0" applyFont="1" applyFill="1"/>
    <xf numFmtId="0" fontId="0" fillId="0" borderId="0" xfId="0" applyBorder="1" applyAlignment="1">
      <alignment horizontal="left"/>
    </xf>
    <xf numFmtId="0" fontId="3" fillId="0" borderId="0" xfId="0" applyFont="1" applyBorder="1" applyAlignment="1" applyProtection="1">
      <alignment horizontal="left"/>
    </xf>
    <xf numFmtId="0" fontId="3" fillId="0" borderId="0" xfId="0" applyNumberFormat="1" applyFont="1" applyBorder="1" applyAlignment="1" applyProtection="1">
      <alignment horizontal="left"/>
    </xf>
    <xf numFmtId="0" fontId="3" fillId="0" borderId="0" xfId="5" applyNumberFormat="1" applyFont="1" applyBorder="1" applyAlignment="1" applyProtection="1">
      <alignment horizontal="left"/>
    </xf>
    <xf numFmtId="0" fontId="3" fillId="0" borderId="0" xfId="5" applyNumberFormat="1" applyFont="1" applyFill="1" applyBorder="1" applyAlignment="1" applyProtection="1">
      <alignment horizontal="left"/>
    </xf>
    <xf numFmtId="0" fontId="3" fillId="0" borderId="0" xfId="0" applyNumberFormat="1" applyFont="1" applyFill="1" applyBorder="1" applyAlignment="1" applyProtection="1">
      <alignment horizontal="left"/>
    </xf>
    <xf numFmtId="0" fontId="8" fillId="0" borderId="0" xfId="0" applyFont="1" applyFill="1" applyBorder="1" applyAlignment="1">
      <alignment horizontal="left"/>
    </xf>
    <xf numFmtId="0" fontId="21" fillId="0" borderId="0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3" fontId="15" fillId="12" borderId="0" xfId="0" applyNumberFormat="1" applyFont="1" applyFill="1" applyBorder="1"/>
    <xf numFmtId="0" fontId="0" fillId="0" borderId="0" xfId="0" applyFill="1" applyBorder="1"/>
    <xf numFmtId="0" fontId="0" fillId="0" borderId="5" xfId="0" applyFill="1" applyBorder="1"/>
    <xf numFmtId="0" fontId="7" fillId="11" borderId="5" xfId="0" applyFont="1" applyFill="1" applyBorder="1"/>
    <xf numFmtId="164" fontId="7" fillId="0" borderId="5" xfId="2" applyNumberFormat="1" applyFont="1" applyFill="1" applyBorder="1"/>
    <xf numFmtId="3" fontId="0" fillId="13" borderId="5" xfId="0" applyNumberFormat="1" applyFill="1" applyBorder="1"/>
    <xf numFmtId="3" fontId="15" fillId="12" borderId="5" xfId="0" applyNumberFormat="1" applyFont="1" applyFill="1" applyBorder="1"/>
    <xf numFmtId="3" fontId="7" fillId="11" borderId="5" xfId="0" applyNumberFormat="1" applyFont="1" applyFill="1" applyBorder="1"/>
    <xf numFmtId="0" fontId="0" fillId="15" borderId="5" xfId="0" applyFill="1" applyBorder="1"/>
    <xf numFmtId="0" fontId="13" fillId="0" borderId="0" xfId="0" applyFont="1" applyFill="1" applyBorder="1"/>
    <xf numFmtId="3" fontId="0" fillId="0" borderId="0" xfId="0" applyNumberFormat="1" applyFill="1" applyBorder="1"/>
    <xf numFmtId="0" fontId="0" fillId="5" borderId="5" xfId="0" applyFill="1" applyBorder="1"/>
    <xf numFmtId="38" fontId="7" fillId="0" borderId="5" xfId="0" applyNumberFormat="1" applyFont="1" applyFill="1" applyBorder="1" applyAlignment="1">
      <alignment horizontal="right"/>
    </xf>
    <xf numFmtId="6" fontId="7" fillId="0" borderId="5" xfId="0" applyNumberFormat="1" applyFont="1" applyFill="1" applyBorder="1"/>
    <xf numFmtId="0" fontId="0" fillId="16" borderId="0" xfId="0" applyFill="1" applyBorder="1"/>
    <xf numFmtId="0" fontId="18" fillId="0" borderId="5" xfId="0" applyFont="1" applyFill="1" applyBorder="1"/>
    <xf numFmtId="0" fontId="18" fillId="0" borderId="5" xfId="3" applyFont="1" applyFill="1" applyBorder="1"/>
    <xf numFmtId="3" fontId="0" fillId="13" borderId="0" xfId="0" applyNumberFormat="1" applyFill="1" applyBorder="1"/>
    <xf numFmtId="3" fontId="0" fillId="11" borderId="0" xfId="0" applyNumberFormat="1" applyFill="1" applyBorder="1"/>
    <xf numFmtId="0" fontId="7" fillId="0" borderId="5" xfId="0" applyFont="1" applyBorder="1"/>
    <xf numFmtId="3" fontId="7" fillId="0" borderId="5" xfId="0" applyNumberFormat="1" applyFont="1" applyBorder="1"/>
    <xf numFmtId="3" fontId="0" fillId="0" borderId="5" xfId="0" applyNumberFormat="1" applyFill="1" applyBorder="1"/>
    <xf numFmtId="0" fontId="0" fillId="17" borderId="0" xfId="0" applyFill="1" applyBorder="1"/>
    <xf numFmtId="0" fontId="10" fillId="0" borderId="0" xfId="0" applyFont="1" applyFill="1" applyBorder="1"/>
    <xf numFmtId="3" fontId="13" fillId="0" borderId="0" xfId="0" applyNumberFormat="1" applyFont="1" applyFill="1" applyBorder="1"/>
    <xf numFmtId="165" fontId="0" fillId="0" borderId="0" xfId="4" applyNumberFormat="1" applyFont="1" applyFill="1" applyBorder="1"/>
    <xf numFmtId="165" fontId="15" fillId="16" borderId="0" xfId="0" applyNumberFormat="1" applyFont="1" applyFill="1" applyBorder="1"/>
    <xf numFmtId="165" fontId="15" fillId="0" borderId="0" xfId="0" applyNumberFormat="1" applyFont="1" applyFill="1" applyBorder="1"/>
    <xf numFmtId="165" fontId="7" fillId="0" borderId="5" xfId="4" applyNumberFormat="1" applyFont="1" applyFill="1" applyBorder="1"/>
    <xf numFmtId="0" fontId="0" fillId="15" borderId="0" xfId="0" applyFill="1" applyBorder="1"/>
    <xf numFmtId="0" fontId="0" fillId="13" borderId="0" xfId="0" applyFill="1" applyBorder="1"/>
    <xf numFmtId="164" fontId="7" fillId="0" borderId="0" xfId="2" applyNumberFormat="1" applyFont="1" applyFill="1" applyBorder="1"/>
    <xf numFmtId="0" fontId="7" fillId="0" borderId="0" xfId="0" applyFont="1" applyBorder="1"/>
    <xf numFmtId="0" fontId="0" fillId="0" borderId="0" xfId="0" applyNumberFormat="1" applyBorder="1"/>
    <xf numFmtId="0" fontId="7" fillId="15" borderId="0" xfId="0" applyFont="1" applyFill="1" applyBorder="1"/>
    <xf numFmtId="3" fontId="10" fillId="15" borderId="0" xfId="0" applyNumberFormat="1" applyFont="1" applyFill="1" applyBorder="1"/>
    <xf numFmtId="38" fontId="7" fillId="0" borderId="0" xfId="0" applyNumberFormat="1" applyFont="1" applyFill="1" applyBorder="1" applyAlignment="1">
      <alignment horizontal="right"/>
    </xf>
    <xf numFmtId="6" fontId="7" fillId="0" borderId="0" xfId="0" applyNumberFormat="1" applyFont="1" applyFill="1" applyBorder="1"/>
    <xf numFmtId="0" fontId="7" fillId="0" borderId="0" xfId="0" applyFont="1" applyFill="1" applyBorder="1" applyAlignment="1">
      <alignment horizontal="left"/>
    </xf>
    <xf numFmtId="0" fontId="7" fillId="0" borderId="0" xfId="0" applyNumberFormat="1" applyFont="1" applyFill="1" applyBorder="1"/>
  </cellXfs>
  <cellStyles count="6">
    <cellStyle name="Comma" xfId="4" builtinId="3"/>
    <cellStyle name="Currency" xfId="2" builtinId="4"/>
    <cellStyle name="Normal" xfId="0" builtinId="0"/>
    <cellStyle name="Normal 2 2" xfId="1"/>
    <cellStyle name="Note" xfId="3" builtinId="10"/>
    <cellStyle name="Percent" xfId="5" builtinId="5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16</xdr:col>
      <xdr:colOff>465524</xdr:colOff>
      <xdr:row>45</xdr:row>
      <xdr:rowOff>151500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1524000"/>
          <a:ext cx="9609524" cy="7200000"/>
        </a:xfrm>
        <a:prstGeom prst="rect">
          <a:avLst/>
        </a:prstGeom>
      </xdr:spPr>
    </xdr:pic>
    <xdr:clientData/>
  </xdr:twoCellAnchor>
  <xdr:twoCellAnchor>
    <xdr:from>
      <xdr:col>17</xdr:col>
      <xdr:colOff>0</xdr:colOff>
      <xdr:row>19</xdr:row>
      <xdr:rowOff>0</xdr:rowOff>
    </xdr:from>
    <xdr:to>
      <xdr:col>20</xdr:col>
      <xdr:colOff>457200</xdr:colOff>
      <xdr:row>25</xdr:row>
      <xdr:rowOff>152400</xdr:rowOff>
    </xdr:to>
    <xdr:sp macro="" textlink="">
      <xdr:nvSpPr>
        <xdr:cNvPr id="5" name="TextBox 4"/>
        <xdr:cNvSpPr txBox="1"/>
      </xdr:nvSpPr>
      <xdr:spPr>
        <a:xfrm>
          <a:off x="10363200" y="3619500"/>
          <a:ext cx="4000500" cy="1295400"/>
        </a:xfrm>
        <a:prstGeom prst="rect">
          <a:avLst/>
        </a:prstGeom>
        <a:solidFill>
          <a:schemeClr val="bg2">
            <a:lumMod val="9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/>
            <a:t>Can we show the PURE Water project in phases, as depicted in the slide from San Diego's Pure Water San Diego Working Group meeting June 24, 2015</a:t>
          </a:r>
          <a:r>
            <a:rPr lang="en-US" sz="1800" baseline="0"/>
            <a:t> </a:t>
          </a:r>
          <a:r>
            <a:rPr lang="en-US" sz="1800"/>
            <a:t>?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2"/>
  <dimension ref="A1:BV139"/>
  <sheetViews>
    <sheetView zoomScaleNormal="100" workbookViewId="0">
      <pane ySplit="7" topLeftCell="A32" activePane="bottomLeft" state="frozen"/>
      <selection pane="bottomLeft" activeCell="C15" sqref="C15"/>
    </sheetView>
  </sheetViews>
  <sheetFormatPr defaultRowHeight="15" x14ac:dyDescent="0.25"/>
  <cols>
    <col min="1" max="1" width="8" customWidth="1"/>
    <col min="2" max="2" width="20.85546875" customWidth="1"/>
    <col min="3" max="3" width="101.7109375" customWidth="1"/>
    <col min="4" max="4" width="22.8554687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4.42578125" customWidth="1"/>
    <col min="12" max="13" width="25.7109375" customWidth="1"/>
    <col min="14" max="14" width="15.28515625" customWidth="1"/>
    <col min="15" max="15" width="14.28515625" customWidth="1"/>
    <col min="16" max="16" width="31.85546875" customWidth="1"/>
  </cols>
  <sheetData>
    <row r="1" spans="1:25" ht="21" x14ac:dyDescent="0.35">
      <c r="A1" s="1" t="s">
        <v>54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25" x14ac:dyDescent="0.25">
      <c r="A2" s="2" t="s">
        <v>0</v>
      </c>
      <c r="B2" s="8"/>
      <c r="C2" s="9"/>
      <c r="D2" s="8"/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25" x14ac:dyDescent="0.25">
      <c r="A3" s="12" t="s">
        <v>55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25" x14ac:dyDescent="0.25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25" x14ac:dyDescent="0.25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25" s="14" customFormat="1" ht="16.5" customHeight="1" x14ac:dyDescent="0.25">
      <c r="A6" s="4" t="s">
        <v>8</v>
      </c>
      <c r="B6" s="4" t="s">
        <v>11</v>
      </c>
      <c r="C6" s="4" t="s">
        <v>14</v>
      </c>
      <c r="D6" s="4" t="s">
        <v>17</v>
      </c>
      <c r="E6" s="215" t="s">
        <v>20</v>
      </c>
      <c r="F6" s="215"/>
      <c r="G6" s="215"/>
      <c r="H6" s="215"/>
      <c r="I6" s="215"/>
      <c r="J6" s="215" t="s">
        <v>31</v>
      </c>
      <c r="K6" s="215"/>
      <c r="L6" s="216" t="s">
        <v>36</v>
      </c>
      <c r="M6" s="216"/>
      <c r="N6" s="215" t="s">
        <v>41</v>
      </c>
      <c r="O6" s="215"/>
      <c r="P6" s="4" t="s">
        <v>46</v>
      </c>
      <c r="Q6" s="215" t="s">
        <v>49</v>
      </c>
      <c r="R6" s="215"/>
      <c r="S6" s="215"/>
      <c r="T6" s="214" t="s">
        <v>51</v>
      </c>
      <c r="U6" s="214"/>
      <c r="V6" s="214"/>
      <c r="W6" s="214"/>
      <c r="X6" s="214"/>
      <c r="Y6" s="214"/>
    </row>
    <row r="7" spans="1:25" s="14" customFormat="1" ht="120" x14ac:dyDescent="0.25">
      <c r="A7" s="5" t="s">
        <v>9</v>
      </c>
      <c r="B7" s="7" t="s">
        <v>12</v>
      </c>
      <c r="C7" s="5" t="s">
        <v>15</v>
      </c>
      <c r="D7" s="7" t="s">
        <v>18</v>
      </c>
      <c r="E7" s="7" t="s">
        <v>56</v>
      </c>
      <c r="F7" s="5" t="s">
        <v>23</v>
      </c>
      <c r="G7" s="5" t="s">
        <v>25</v>
      </c>
      <c r="H7" s="5" t="s">
        <v>27</v>
      </c>
      <c r="I7" s="5" t="s">
        <v>29</v>
      </c>
      <c r="J7" s="7" t="s">
        <v>32</v>
      </c>
      <c r="K7" s="7" t="s">
        <v>34</v>
      </c>
      <c r="L7" s="5" t="s">
        <v>37</v>
      </c>
      <c r="M7" s="5" t="s">
        <v>39</v>
      </c>
      <c r="N7" s="5" t="s">
        <v>42</v>
      </c>
      <c r="O7" s="5" t="s">
        <v>44</v>
      </c>
      <c r="P7" s="5" t="s">
        <v>47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25" x14ac:dyDescent="0.25">
      <c r="A8" s="144" t="s">
        <v>57</v>
      </c>
      <c r="B8" s="144" t="s">
        <v>58</v>
      </c>
      <c r="C8" s="144" t="s">
        <v>59</v>
      </c>
      <c r="D8" s="144" t="s">
        <v>60</v>
      </c>
      <c r="E8" s="144" t="s">
        <v>300</v>
      </c>
      <c r="F8" s="144">
        <v>1997</v>
      </c>
      <c r="G8" s="144"/>
      <c r="H8" s="148">
        <v>1020</v>
      </c>
      <c r="I8" s="138"/>
      <c r="J8" s="140" t="s">
        <v>62</v>
      </c>
      <c r="K8" s="140" t="s">
        <v>63</v>
      </c>
      <c r="L8" s="140"/>
      <c r="M8" s="140"/>
      <c r="N8" s="140"/>
      <c r="O8" s="140"/>
      <c r="P8" s="140"/>
      <c r="Q8" s="143">
        <v>850.29999542236328</v>
      </c>
      <c r="R8" s="143">
        <v>879.5</v>
      </c>
      <c r="S8" s="143">
        <v>839.05333709716797</v>
      </c>
      <c r="T8" s="182">
        <v>839.22307883368603</v>
      </c>
      <c r="U8" s="204">
        <v>840.07178751627634</v>
      </c>
      <c r="V8" s="204">
        <v>840.92049619886666</v>
      </c>
      <c r="W8" s="204">
        <v>841.76920488145697</v>
      </c>
      <c r="X8" s="204">
        <v>842.61791356404729</v>
      </c>
      <c r="Y8" s="204">
        <v>843.4666222466376</v>
      </c>
    </row>
    <row r="9" spans="1:25" x14ac:dyDescent="0.25">
      <c r="A9" s="144" t="s">
        <v>64</v>
      </c>
      <c r="B9" s="144" t="s">
        <v>58</v>
      </c>
      <c r="C9" s="144" t="s">
        <v>59</v>
      </c>
      <c r="D9" s="144" t="s">
        <v>60</v>
      </c>
      <c r="E9" s="144" t="s">
        <v>300</v>
      </c>
      <c r="F9" s="144">
        <v>1997</v>
      </c>
      <c r="G9" s="144"/>
      <c r="H9" s="148">
        <v>680</v>
      </c>
      <c r="I9" s="144"/>
      <c r="J9" s="153" t="s">
        <v>65</v>
      </c>
      <c r="K9" s="153" t="s">
        <v>66</v>
      </c>
      <c r="L9" s="153"/>
      <c r="M9" s="153"/>
      <c r="N9" s="153"/>
      <c r="O9" s="153"/>
      <c r="P9" s="153"/>
      <c r="Q9" s="143">
        <v>392.40000057220459</v>
      </c>
      <c r="R9" s="143">
        <v>424.09999847412109</v>
      </c>
      <c r="S9" s="143">
        <v>472.17910671234131</v>
      </c>
      <c r="T9" s="182">
        <v>479.79141724992684</v>
      </c>
      <c r="U9" s="139">
        <v>517.85296993785448</v>
      </c>
      <c r="V9" s="204">
        <v>555.91452262578184</v>
      </c>
      <c r="W9" s="204">
        <v>593.9760753137092</v>
      </c>
      <c r="X9" s="204">
        <v>632.03762800163656</v>
      </c>
      <c r="Y9" s="204">
        <v>670.09918068956392</v>
      </c>
    </row>
    <row r="10" spans="1:25" x14ac:dyDescent="0.25">
      <c r="A10" s="145" t="s">
        <v>67</v>
      </c>
      <c r="B10" s="145" t="s">
        <v>58</v>
      </c>
      <c r="C10" s="145" t="s">
        <v>231</v>
      </c>
      <c r="D10" s="145" t="s">
        <v>60</v>
      </c>
      <c r="E10" s="145" t="s">
        <v>68</v>
      </c>
      <c r="F10" s="145">
        <v>2005</v>
      </c>
      <c r="G10" s="145">
        <v>2019</v>
      </c>
      <c r="H10" s="149">
        <v>5000</v>
      </c>
      <c r="I10" s="144"/>
      <c r="J10" s="153" t="s">
        <v>65</v>
      </c>
      <c r="K10" s="153" t="s">
        <v>66</v>
      </c>
      <c r="L10" s="153"/>
      <c r="M10" s="153"/>
      <c r="N10" s="154">
        <v>50000000</v>
      </c>
      <c r="O10" s="153" t="s">
        <v>194</v>
      </c>
      <c r="P10" s="153"/>
      <c r="Q10" s="142">
        <v>4027.2999601364136</v>
      </c>
      <c r="R10" s="142">
        <v>3978.80000436306</v>
      </c>
      <c r="S10" s="142">
        <v>4539.6999747753143</v>
      </c>
      <c r="T10" s="141">
        <v>4250</v>
      </c>
      <c r="U10" s="204">
        <v>4834.9333336226155</v>
      </c>
      <c r="V10" s="204">
        <v>5000</v>
      </c>
      <c r="W10" s="204">
        <v>5000</v>
      </c>
      <c r="X10" s="204">
        <v>5000</v>
      </c>
      <c r="Y10" s="204">
        <v>5000</v>
      </c>
    </row>
    <row r="11" spans="1:25" x14ac:dyDescent="0.25">
      <c r="A11" s="183" t="s">
        <v>131</v>
      </c>
      <c r="B11" s="183" t="s">
        <v>58</v>
      </c>
      <c r="C11" s="183" t="s">
        <v>309</v>
      </c>
      <c r="D11" s="183" t="s">
        <v>132</v>
      </c>
      <c r="E11" s="183" t="s">
        <v>300</v>
      </c>
      <c r="F11" s="183">
        <v>2016</v>
      </c>
      <c r="G11" s="183"/>
      <c r="H11" s="154">
        <v>3314</v>
      </c>
      <c r="I11" s="183"/>
      <c r="J11" s="183" t="s">
        <v>65</v>
      </c>
      <c r="K11" s="183" t="s">
        <v>66</v>
      </c>
      <c r="L11" s="183"/>
      <c r="M11" s="183"/>
      <c r="N11" s="154">
        <v>29500000</v>
      </c>
      <c r="O11" s="183" t="s">
        <v>195</v>
      </c>
      <c r="P11" s="183"/>
      <c r="Q11" s="154"/>
      <c r="R11" s="154"/>
      <c r="S11" s="154"/>
      <c r="T11" s="182">
        <v>0</v>
      </c>
      <c r="U11" s="204">
        <v>3314</v>
      </c>
      <c r="V11" s="204">
        <v>3314</v>
      </c>
      <c r="W11" s="204">
        <v>3314</v>
      </c>
      <c r="X11" s="204">
        <v>3314</v>
      </c>
      <c r="Y11" s="204">
        <v>3314</v>
      </c>
    </row>
    <row r="12" spans="1:25" s="203" customFormat="1" x14ac:dyDescent="0.25">
      <c r="A12" s="146" t="s">
        <v>69</v>
      </c>
      <c r="B12" s="146" t="s">
        <v>58</v>
      </c>
      <c r="C12" s="146" t="s">
        <v>70</v>
      </c>
      <c r="D12" s="146" t="s">
        <v>60</v>
      </c>
      <c r="E12" s="146" t="s">
        <v>68</v>
      </c>
      <c r="F12" s="146">
        <v>2004</v>
      </c>
      <c r="G12" s="146">
        <v>2029</v>
      </c>
      <c r="H12" s="150">
        <v>650</v>
      </c>
      <c r="I12" s="146"/>
      <c r="J12" s="146" t="s">
        <v>65</v>
      </c>
      <c r="K12" s="146" t="s">
        <v>66</v>
      </c>
      <c r="L12" s="146"/>
      <c r="M12" s="146"/>
      <c r="N12" s="159"/>
      <c r="O12" s="146"/>
      <c r="P12" s="146"/>
      <c r="Q12" s="150">
        <v>401.40000295639038</v>
      </c>
      <c r="R12" s="150">
        <v>565.00000095367432</v>
      </c>
      <c r="S12" s="150">
        <v>614</v>
      </c>
      <c r="T12" s="182">
        <v>614</v>
      </c>
      <c r="U12" s="204">
        <v>650</v>
      </c>
      <c r="V12" s="204">
        <v>650</v>
      </c>
      <c r="W12" s="204">
        <v>650</v>
      </c>
      <c r="X12" s="204">
        <v>650</v>
      </c>
      <c r="Y12" s="204">
        <v>650</v>
      </c>
    </row>
    <row r="13" spans="1:25" s="203" customFormat="1" x14ac:dyDescent="0.25">
      <c r="A13" s="147"/>
      <c r="B13" s="147" t="s">
        <v>58</v>
      </c>
      <c r="C13" s="147" t="s">
        <v>191</v>
      </c>
      <c r="D13" s="147" t="s">
        <v>181</v>
      </c>
      <c r="E13" s="147" t="s">
        <v>68</v>
      </c>
      <c r="F13" s="147">
        <v>2017</v>
      </c>
      <c r="G13" s="147">
        <v>2029</v>
      </c>
      <c r="H13" s="151">
        <v>1258</v>
      </c>
      <c r="I13" s="183"/>
      <c r="J13" s="183" t="s">
        <v>65</v>
      </c>
      <c r="K13" s="183" t="s">
        <v>98</v>
      </c>
      <c r="L13" s="183"/>
      <c r="M13" s="183"/>
      <c r="N13" s="157">
        <v>56875000</v>
      </c>
      <c r="O13" s="183"/>
      <c r="P13" s="183"/>
      <c r="Q13" s="151">
        <v>0</v>
      </c>
      <c r="R13" s="151">
        <v>0</v>
      </c>
      <c r="S13" s="151">
        <v>0</v>
      </c>
      <c r="T13" s="182">
        <v>945</v>
      </c>
      <c r="U13" s="204">
        <v>2350</v>
      </c>
      <c r="V13" s="204">
        <v>3000</v>
      </c>
      <c r="W13" s="204">
        <v>3750</v>
      </c>
      <c r="X13" s="204">
        <v>3750</v>
      </c>
      <c r="Y13" s="204">
        <v>3750</v>
      </c>
    </row>
    <row r="14" spans="1:25" s="203" customFormat="1" x14ac:dyDescent="0.25">
      <c r="A14" s="147"/>
      <c r="B14" s="147" t="s">
        <v>58</v>
      </c>
      <c r="C14" s="147" t="s">
        <v>190</v>
      </c>
      <c r="D14" s="147" t="s">
        <v>132</v>
      </c>
      <c r="E14" s="147" t="s">
        <v>61</v>
      </c>
      <c r="F14" s="147">
        <v>2019</v>
      </c>
      <c r="G14" s="147"/>
      <c r="H14" s="151">
        <v>2492</v>
      </c>
      <c r="I14" s="183"/>
      <c r="J14" s="183" t="s">
        <v>65</v>
      </c>
      <c r="K14" s="183" t="s">
        <v>189</v>
      </c>
      <c r="L14" s="183"/>
      <c r="M14" s="183"/>
      <c r="N14" s="157">
        <v>126300000</v>
      </c>
      <c r="O14" s="183"/>
      <c r="P14" s="183"/>
      <c r="Q14" s="151">
        <v>0</v>
      </c>
      <c r="R14" s="151">
        <v>0</v>
      </c>
      <c r="S14" s="151">
        <v>0</v>
      </c>
      <c r="T14" s="182">
        <v>0</v>
      </c>
      <c r="U14" s="204">
        <v>1380</v>
      </c>
      <c r="V14" s="204">
        <v>1750</v>
      </c>
      <c r="W14" s="204">
        <v>0</v>
      </c>
      <c r="X14" s="204">
        <v>0</v>
      </c>
      <c r="Y14" s="204">
        <v>0</v>
      </c>
    </row>
    <row r="15" spans="1:25" s="203" customFormat="1" x14ac:dyDescent="0.25">
      <c r="A15" s="146"/>
      <c r="B15" s="146" t="s">
        <v>58</v>
      </c>
      <c r="C15" s="220" t="s">
        <v>187</v>
      </c>
      <c r="D15" s="146" t="s">
        <v>188</v>
      </c>
      <c r="E15" s="146" t="s">
        <v>61</v>
      </c>
      <c r="F15" s="146">
        <v>2025</v>
      </c>
      <c r="G15" s="146"/>
      <c r="H15" s="150">
        <v>5000</v>
      </c>
      <c r="I15" s="146"/>
      <c r="J15" s="146" t="s">
        <v>62</v>
      </c>
      <c r="K15" s="146" t="s">
        <v>66</v>
      </c>
      <c r="L15" s="146"/>
      <c r="M15" s="146"/>
      <c r="N15" s="159">
        <v>98000000</v>
      </c>
      <c r="O15" s="146"/>
      <c r="P15" s="146"/>
      <c r="Q15" s="150">
        <v>0</v>
      </c>
      <c r="R15" s="150">
        <v>0</v>
      </c>
      <c r="S15" s="150">
        <v>0</v>
      </c>
      <c r="T15" s="182">
        <v>0</v>
      </c>
      <c r="U15" s="204">
        <v>0</v>
      </c>
      <c r="V15" s="204">
        <v>4000</v>
      </c>
      <c r="W15" s="204">
        <v>5000</v>
      </c>
      <c r="X15" s="204">
        <v>5000</v>
      </c>
      <c r="Y15" s="204">
        <v>5000</v>
      </c>
    </row>
    <row r="16" spans="1:25" x14ac:dyDescent="0.25">
      <c r="A16" s="152" t="s">
        <v>71</v>
      </c>
      <c r="B16" s="152" t="s">
        <v>58</v>
      </c>
      <c r="C16" s="152" t="s">
        <v>72</v>
      </c>
      <c r="D16" s="152" t="s">
        <v>60</v>
      </c>
      <c r="E16" s="152" t="s">
        <v>300</v>
      </c>
      <c r="F16" s="152">
        <v>1997</v>
      </c>
      <c r="G16" s="152"/>
      <c r="H16" s="207">
        <v>308</v>
      </c>
      <c r="I16" s="183"/>
      <c r="J16" s="183" t="s">
        <v>62</v>
      </c>
      <c r="K16" s="183" t="s">
        <v>63</v>
      </c>
      <c r="L16" s="183"/>
      <c r="M16" s="183"/>
      <c r="N16" s="183"/>
      <c r="O16" s="183"/>
      <c r="P16" s="183"/>
      <c r="Q16" s="207">
        <v>178.10000038146973</v>
      </c>
      <c r="R16" s="207">
        <v>172.69999980926514</v>
      </c>
      <c r="S16" s="207">
        <v>172.16666603088379</v>
      </c>
      <c r="T16" s="182">
        <v>172.16666603088379</v>
      </c>
      <c r="U16" s="204">
        <v>172.16666603088379</v>
      </c>
      <c r="V16" s="204">
        <v>172.16666603088379</v>
      </c>
      <c r="W16" s="204">
        <v>172.16666603088379</v>
      </c>
      <c r="X16" s="204">
        <v>172.16666603088379</v>
      </c>
      <c r="Y16" s="204">
        <v>172.16666603088379</v>
      </c>
    </row>
    <row r="17" spans="1:25" x14ac:dyDescent="0.25">
      <c r="A17" s="146" t="s">
        <v>73</v>
      </c>
      <c r="B17" s="146" t="s">
        <v>58</v>
      </c>
      <c r="C17" s="146" t="s">
        <v>74</v>
      </c>
      <c r="D17" s="146" t="s">
        <v>60</v>
      </c>
      <c r="E17" s="146" t="s">
        <v>68</v>
      </c>
      <c r="F17" s="146">
        <v>1990</v>
      </c>
      <c r="G17" s="146">
        <v>2015</v>
      </c>
      <c r="H17" s="150">
        <v>1200</v>
      </c>
      <c r="I17" s="183"/>
      <c r="J17" s="183" t="s">
        <v>65</v>
      </c>
      <c r="K17" s="183" t="s">
        <v>66</v>
      </c>
      <c r="L17" s="183"/>
      <c r="M17" s="183"/>
      <c r="N17" s="183"/>
      <c r="O17" s="183"/>
      <c r="P17" s="183"/>
      <c r="Q17" s="150">
        <v>655.60000610351562</v>
      </c>
      <c r="R17" s="150">
        <v>688.60000610351562</v>
      </c>
      <c r="S17" s="150">
        <v>716.43334007263184</v>
      </c>
      <c r="T17" s="182">
        <v>750</v>
      </c>
      <c r="U17" s="204">
        <v>12000</v>
      </c>
      <c r="V17" s="204">
        <v>1200</v>
      </c>
      <c r="W17" s="204">
        <v>1200</v>
      </c>
      <c r="X17" s="204">
        <v>1200</v>
      </c>
      <c r="Y17" s="204">
        <v>1200</v>
      </c>
    </row>
    <row r="18" spans="1:25" s="176" customFormat="1" x14ac:dyDescent="0.25">
      <c r="A18" s="146" t="s">
        <v>75</v>
      </c>
      <c r="B18" s="146" t="s">
        <v>58</v>
      </c>
      <c r="C18" s="146" t="s">
        <v>76</v>
      </c>
      <c r="D18" s="146" t="s">
        <v>60</v>
      </c>
      <c r="E18" s="146" t="s">
        <v>68</v>
      </c>
      <c r="F18" s="146">
        <v>1998</v>
      </c>
      <c r="G18" s="146">
        <v>2023</v>
      </c>
      <c r="H18" s="150">
        <v>11000</v>
      </c>
      <c r="I18" s="183"/>
      <c r="J18" s="183" t="s">
        <v>65</v>
      </c>
      <c r="K18" s="183" t="s">
        <v>66</v>
      </c>
      <c r="L18" s="183"/>
      <c r="M18" s="183"/>
      <c r="N18" s="183"/>
      <c r="O18" s="183"/>
      <c r="P18" s="183"/>
      <c r="Q18" s="150">
        <v>6068.9999847412109</v>
      </c>
      <c r="R18" s="150">
        <v>6319.1999053955078</v>
      </c>
      <c r="S18" s="150">
        <v>6951.433349609375</v>
      </c>
      <c r="T18" s="182">
        <v>9300</v>
      </c>
      <c r="U18" s="204">
        <v>10350</v>
      </c>
      <c r="V18" s="204">
        <v>10350</v>
      </c>
      <c r="W18" s="204">
        <v>10350</v>
      </c>
      <c r="X18" s="204">
        <v>10350</v>
      </c>
      <c r="Y18" s="204">
        <v>10350</v>
      </c>
    </row>
    <row r="19" spans="1:25" x14ac:dyDescent="0.25">
      <c r="A19" s="183" t="s">
        <v>77</v>
      </c>
      <c r="B19" s="183" t="s">
        <v>58</v>
      </c>
      <c r="C19" s="146" t="s">
        <v>78</v>
      </c>
      <c r="D19" s="183" t="s">
        <v>60</v>
      </c>
      <c r="E19" s="183" t="s">
        <v>300</v>
      </c>
      <c r="F19" s="183">
        <v>2009</v>
      </c>
      <c r="G19" s="183"/>
      <c r="H19" s="154">
        <v>750</v>
      </c>
      <c r="I19" s="183"/>
      <c r="J19" s="183" t="s">
        <v>65</v>
      </c>
      <c r="K19" s="183" t="s">
        <v>66</v>
      </c>
      <c r="L19" s="183"/>
      <c r="M19" s="183"/>
      <c r="N19" s="183"/>
      <c r="O19" s="183"/>
      <c r="P19" s="183"/>
      <c r="Q19" s="154">
        <v>400.90000534057617</v>
      </c>
      <c r="R19" s="154">
        <v>423.60000228881836</v>
      </c>
      <c r="S19" s="154">
        <v>443.79999542236328</v>
      </c>
      <c r="T19" s="182">
        <v>464.71666065851849</v>
      </c>
      <c r="U19" s="204">
        <v>569.29998683929443</v>
      </c>
      <c r="V19" s="204">
        <v>673.8833130200702</v>
      </c>
      <c r="W19" s="204">
        <v>750</v>
      </c>
      <c r="X19" s="204">
        <v>750</v>
      </c>
      <c r="Y19" s="204">
        <v>750</v>
      </c>
    </row>
    <row r="20" spans="1:25" x14ac:dyDescent="0.25">
      <c r="A20" s="146" t="s">
        <v>79</v>
      </c>
      <c r="B20" s="146" t="s">
        <v>58</v>
      </c>
      <c r="C20" s="146" t="s">
        <v>232</v>
      </c>
      <c r="D20" s="146" t="s">
        <v>60</v>
      </c>
      <c r="E20" s="146" t="s">
        <v>68</v>
      </c>
      <c r="F20" s="146">
        <v>1992</v>
      </c>
      <c r="G20" s="146">
        <v>2017</v>
      </c>
      <c r="H20" s="150">
        <v>200</v>
      </c>
      <c r="I20" s="183"/>
      <c r="J20" s="183"/>
      <c r="K20" s="183"/>
      <c r="L20" s="183"/>
      <c r="M20" s="183"/>
      <c r="N20" s="154">
        <v>40000000</v>
      </c>
      <c r="O20" s="183"/>
      <c r="P20" s="183" t="s">
        <v>212</v>
      </c>
      <c r="Q20" s="150">
        <v>131.70000171661377</v>
      </c>
      <c r="R20" s="150">
        <v>121.80000019073486</v>
      </c>
      <c r="S20" s="150">
        <v>140.30000019073486</v>
      </c>
      <c r="T20" s="182">
        <v>129.78</v>
      </c>
      <c r="U20" s="204">
        <v>160.91793331171669</v>
      </c>
      <c r="V20" s="204">
        <v>187.27159995136259</v>
      </c>
      <c r="W20" s="204">
        <v>200</v>
      </c>
      <c r="X20" s="204">
        <v>200</v>
      </c>
      <c r="Y20" s="204">
        <v>200</v>
      </c>
    </row>
    <row r="21" spans="1:25" x14ac:dyDescent="0.25">
      <c r="A21" s="183" t="s">
        <v>122</v>
      </c>
      <c r="B21" s="183" t="s">
        <v>58</v>
      </c>
      <c r="C21" s="183" t="s">
        <v>123</v>
      </c>
      <c r="D21" s="183" t="s">
        <v>119</v>
      </c>
      <c r="E21" s="183" t="s">
        <v>300</v>
      </c>
      <c r="F21" s="183">
        <v>2020</v>
      </c>
      <c r="G21" s="183"/>
      <c r="H21" s="154">
        <v>1200</v>
      </c>
      <c r="I21" s="183"/>
      <c r="J21" s="183" t="s">
        <v>65</v>
      </c>
      <c r="K21" s="183" t="s">
        <v>66</v>
      </c>
      <c r="L21" s="183"/>
      <c r="M21" s="183"/>
      <c r="N21" s="154">
        <v>5000000</v>
      </c>
      <c r="O21" s="155"/>
      <c r="P21" s="156" t="s">
        <v>193</v>
      </c>
      <c r="Q21" s="154"/>
      <c r="R21" s="154"/>
      <c r="S21" s="154"/>
      <c r="T21" s="182">
        <v>0</v>
      </c>
      <c r="U21" s="204">
        <v>429.84000000000003</v>
      </c>
      <c r="V21" s="204">
        <v>686.56329675099573</v>
      </c>
      <c r="W21" s="204">
        <v>773.41043468655062</v>
      </c>
      <c r="X21" s="204">
        <v>827.09651212251583</v>
      </c>
      <c r="Y21" s="204">
        <v>866.05917487701208</v>
      </c>
    </row>
    <row r="22" spans="1:25" x14ac:dyDescent="0.25">
      <c r="A22" s="183" t="s">
        <v>80</v>
      </c>
      <c r="B22" s="183" t="s">
        <v>58</v>
      </c>
      <c r="C22" s="183" t="s">
        <v>81</v>
      </c>
      <c r="D22" s="183" t="s">
        <v>60</v>
      </c>
      <c r="E22" s="183" t="s">
        <v>300</v>
      </c>
      <c r="F22" s="183">
        <v>2009</v>
      </c>
      <c r="G22" s="183"/>
      <c r="H22" s="154">
        <v>1000</v>
      </c>
      <c r="I22" s="183"/>
      <c r="J22" s="183" t="s">
        <v>65</v>
      </c>
      <c r="K22" s="183" t="s">
        <v>66</v>
      </c>
      <c r="L22" s="183"/>
      <c r="M22" s="183"/>
      <c r="N22" s="183"/>
      <c r="O22" s="183"/>
      <c r="P22" s="183"/>
      <c r="Q22" s="154">
        <v>518.00000190734863</v>
      </c>
      <c r="R22" s="154">
        <v>473.19999313354492</v>
      </c>
      <c r="S22" s="154">
        <v>495.5</v>
      </c>
      <c r="T22" s="182">
        <v>509.32777726650238</v>
      </c>
      <c r="U22" s="204">
        <v>578.46666359901428</v>
      </c>
      <c r="V22" s="204">
        <v>647.60554993152618</v>
      </c>
      <c r="W22" s="204">
        <v>716.74443626403809</v>
      </c>
      <c r="X22" s="204">
        <v>785.88332259654999</v>
      </c>
      <c r="Y22" s="204">
        <v>855.02220892906189</v>
      </c>
    </row>
    <row r="23" spans="1:25" x14ac:dyDescent="0.25">
      <c r="A23" s="183" t="s">
        <v>133</v>
      </c>
      <c r="B23" s="183" t="s">
        <v>58</v>
      </c>
      <c r="C23" s="183" t="s">
        <v>134</v>
      </c>
      <c r="D23" s="183" t="s">
        <v>181</v>
      </c>
      <c r="E23" s="183" t="s">
        <v>300</v>
      </c>
      <c r="F23" s="183">
        <v>2016</v>
      </c>
      <c r="G23" s="183"/>
      <c r="H23" s="154">
        <v>300</v>
      </c>
      <c r="I23" s="183"/>
      <c r="J23" s="183" t="s">
        <v>65</v>
      </c>
      <c r="K23" s="183" t="s">
        <v>66</v>
      </c>
      <c r="L23" s="183"/>
      <c r="M23" s="183"/>
      <c r="N23" s="157">
        <v>8000000</v>
      </c>
      <c r="O23" s="183"/>
      <c r="P23" s="183"/>
      <c r="Q23" s="154"/>
      <c r="R23" s="154"/>
      <c r="S23" s="154"/>
      <c r="T23" s="182">
        <v>158.64000000000001</v>
      </c>
      <c r="U23" s="204">
        <v>202.87854129524069</v>
      </c>
      <c r="V23" s="204">
        <v>217.84403428539179</v>
      </c>
      <c r="W23" s="204">
        <v>227.0952155521002</v>
      </c>
      <c r="X23" s="204">
        <v>233.80925898739133</v>
      </c>
      <c r="Y23" s="204">
        <v>239.0824035237504</v>
      </c>
    </row>
    <row r="24" spans="1:25" x14ac:dyDescent="0.25">
      <c r="A24" s="146" t="s">
        <v>82</v>
      </c>
      <c r="B24" s="146" t="s">
        <v>58</v>
      </c>
      <c r="C24" s="146" t="s">
        <v>83</v>
      </c>
      <c r="D24" s="146" t="s">
        <v>60</v>
      </c>
      <c r="E24" s="146" t="s">
        <v>68</v>
      </c>
      <c r="F24" s="146">
        <v>2003</v>
      </c>
      <c r="G24" s="146">
        <v>2023</v>
      </c>
      <c r="H24" s="150">
        <v>1788</v>
      </c>
      <c r="I24" s="183"/>
      <c r="J24" s="183" t="s">
        <v>65</v>
      </c>
      <c r="K24" s="183" t="s">
        <v>66</v>
      </c>
      <c r="L24" s="183"/>
      <c r="M24" s="183"/>
      <c r="N24" s="183"/>
      <c r="O24" s="183"/>
      <c r="P24" s="183"/>
      <c r="Q24" s="150">
        <v>1315.8999996185303</v>
      </c>
      <c r="R24" s="150">
        <v>1352.800009727478</v>
      </c>
      <c r="S24" s="150">
        <v>1323.4333305358887</v>
      </c>
      <c r="T24" s="182">
        <v>1280</v>
      </c>
      <c r="U24" s="204">
        <v>1605.6476184300018</v>
      </c>
      <c r="V24" s="204">
        <v>1788</v>
      </c>
      <c r="W24" s="204">
        <v>1788</v>
      </c>
      <c r="X24" s="204">
        <v>1788</v>
      </c>
      <c r="Y24" s="204">
        <v>1788</v>
      </c>
    </row>
    <row r="25" spans="1:25" x14ac:dyDescent="0.25">
      <c r="A25" s="183" t="s">
        <v>84</v>
      </c>
      <c r="B25" s="183" t="s">
        <v>58</v>
      </c>
      <c r="C25" s="183" t="s">
        <v>85</v>
      </c>
      <c r="D25" s="183" t="s">
        <v>60</v>
      </c>
      <c r="E25" s="183" t="s">
        <v>300</v>
      </c>
      <c r="F25" s="183">
        <v>2009</v>
      </c>
      <c r="G25" s="183"/>
      <c r="H25" s="154">
        <v>1000</v>
      </c>
      <c r="I25" s="183"/>
      <c r="J25" s="183" t="s">
        <v>65</v>
      </c>
      <c r="K25" s="183" t="s">
        <v>66</v>
      </c>
      <c r="L25" s="183"/>
      <c r="M25" s="183"/>
      <c r="N25" s="183"/>
      <c r="O25" s="183"/>
      <c r="P25" s="183"/>
      <c r="Q25" s="154">
        <v>474.40001354366541</v>
      </c>
      <c r="R25" s="154">
        <v>552.79999542236328</v>
      </c>
      <c r="S25" s="154">
        <v>594.33334992825985</v>
      </c>
      <c r="T25" s="182">
        <v>607.82224112790493</v>
      </c>
      <c r="U25" s="204">
        <v>675.26669712613034</v>
      </c>
      <c r="V25" s="204">
        <v>742.71115312435575</v>
      </c>
      <c r="W25" s="204">
        <v>810.15560912258115</v>
      </c>
      <c r="X25" s="204">
        <v>877.60006512080656</v>
      </c>
      <c r="Y25" s="204">
        <v>945.04452111903197</v>
      </c>
    </row>
    <row r="26" spans="1:25" x14ac:dyDescent="0.25">
      <c r="A26" s="183" t="s">
        <v>86</v>
      </c>
      <c r="B26" s="183" t="s">
        <v>58</v>
      </c>
      <c r="C26" s="183" t="s">
        <v>87</v>
      </c>
      <c r="D26" s="183" t="s">
        <v>60</v>
      </c>
      <c r="E26" s="183" t="s">
        <v>300</v>
      </c>
      <c r="F26" s="183">
        <v>2005</v>
      </c>
      <c r="G26" s="183"/>
      <c r="H26" s="154">
        <v>100</v>
      </c>
      <c r="I26" s="183"/>
      <c r="J26" s="183" t="s">
        <v>65</v>
      </c>
      <c r="K26" s="183" t="s">
        <v>66</v>
      </c>
      <c r="L26" s="183"/>
      <c r="M26" s="183"/>
      <c r="N26" s="183"/>
      <c r="O26" s="183"/>
      <c r="P26" s="183"/>
      <c r="Q26" s="154">
        <v>0</v>
      </c>
      <c r="R26" s="154">
        <v>0</v>
      </c>
      <c r="S26" s="154">
        <v>0</v>
      </c>
      <c r="T26" s="182">
        <v>0</v>
      </c>
      <c r="U26" s="204">
        <v>0</v>
      </c>
      <c r="V26" s="204">
        <v>0</v>
      </c>
      <c r="W26" s="204">
        <v>0</v>
      </c>
      <c r="X26" s="204">
        <v>0</v>
      </c>
      <c r="Y26" s="204">
        <v>0</v>
      </c>
    </row>
    <row r="27" spans="1:25" x14ac:dyDescent="0.25">
      <c r="A27" s="183" t="s">
        <v>140</v>
      </c>
      <c r="B27" s="183" t="s">
        <v>58</v>
      </c>
      <c r="C27" s="183" t="s">
        <v>141</v>
      </c>
      <c r="D27" s="183" t="s">
        <v>137</v>
      </c>
      <c r="E27" s="183" t="s">
        <v>300</v>
      </c>
      <c r="F27" s="183">
        <v>2020</v>
      </c>
      <c r="G27" s="183"/>
      <c r="H27" s="154">
        <v>200</v>
      </c>
      <c r="I27" s="183"/>
      <c r="J27" s="183" t="s">
        <v>65</v>
      </c>
      <c r="K27" s="183" t="s">
        <v>66</v>
      </c>
      <c r="L27" s="183"/>
      <c r="M27" s="183"/>
      <c r="N27" s="154">
        <v>3000000</v>
      </c>
      <c r="O27" s="183"/>
      <c r="P27" s="183"/>
      <c r="Q27" s="154"/>
      <c r="R27" s="154"/>
      <c r="S27" s="154"/>
      <c r="T27" s="182">
        <v>0</v>
      </c>
      <c r="U27" s="204">
        <v>105.76</v>
      </c>
      <c r="V27" s="204">
        <v>135.25236086349381</v>
      </c>
      <c r="W27" s="204">
        <v>145.22935619026117</v>
      </c>
      <c r="X27" s="204">
        <v>151.39681036806681</v>
      </c>
      <c r="Y27" s="204">
        <v>155.87283932492755</v>
      </c>
    </row>
    <row r="28" spans="1:25" x14ac:dyDescent="0.25">
      <c r="A28" s="146" t="s">
        <v>88</v>
      </c>
      <c r="B28" s="146" t="s">
        <v>58</v>
      </c>
      <c r="C28" s="146" t="s">
        <v>89</v>
      </c>
      <c r="D28" s="146" t="s">
        <v>60</v>
      </c>
      <c r="E28" s="146" t="s">
        <v>68</v>
      </c>
      <c r="F28" s="183">
        <v>2005</v>
      </c>
      <c r="G28" s="146">
        <v>2030</v>
      </c>
      <c r="H28" s="150">
        <v>7500</v>
      </c>
      <c r="I28" s="183"/>
      <c r="J28" s="183" t="s">
        <v>65</v>
      </c>
      <c r="K28" s="183" t="s">
        <v>66</v>
      </c>
      <c r="L28" s="183"/>
      <c r="M28" s="183"/>
      <c r="N28" s="183"/>
      <c r="O28" s="183"/>
      <c r="P28" s="183"/>
      <c r="Q28" s="150">
        <v>4055.7999725341797</v>
      </c>
      <c r="R28" s="150">
        <v>4390.6000366210937</v>
      </c>
      <c r="S28" s="150">
        <v>4568.8000030517578</v>
      </c>
      <c r="T28" s="182">
        <v>4400</v>
      </c>
      <c r="U28" s="204">
        <v>5123.0615386229292</v>
      </c>
      <c r="V28" s="204">
        <v>5901.8884619015907</v>
      </c>
      <c r="W28" s="204">
        <v>6680.7153851802523</v>
      </c>
      <c r="X28" s="204">
        <v>7459.5423084589138</v>
      </c>
      <c r="Y28" s="204">
        <v>7500</v>
      </c>
    </row>
    <row r="29" spans="1:25" x14ac:dyDescent="0.25">
      <c r="A29" s="183" t="s">
        <v>124</v>
      </c>
      <c r="B29" s="183" t="s">
        <v>58</v>
      </c>
      <c r="C29" s="183" t="s">
        <v>125</v>
      </c>
      <c r="D29" s="183" t="s">
        <v>119</v>
      </c>
      <c r="E29" s="183" t="s">
        <v>300</v>
      </c>
      <c r="F29" s="183">
        <v>2025</v>
      </c>
      <c r="G29" s="183"/>
      <c r="H29" s="154">
        <v>4400</v>
      </c>
      <c r="I29" s="183"/>
      <c r="J29" s="183" t="s">
        <v>65</v>
      </c>
      <c r="K29" s="183" t="s">
        <v>66</v>
      </c>
      <c r="L29" s="183"/>
      <c r="M29" s="183"/>
      <c r="N29" s="183"/>
      <c r="O29" s="183"/>
      <c r="P29" s="183"/>
      <c r="Q29" s="154"/>
      <c r="R29" s="154"/>
      <c r="S29" s="154"/>
      <c r="T29" s="182">
        <v>1576.0800000000002</v>
      </c>
      <c r="U29" s="204">
        <v>2517.3987547536508</v>
      </c>
      <c r="V29" s="204">
        <v>2835.8382605173524</v>
      </c>
      <c r="W29" s="204">
        <v>3032.6872111158914</v>
      </c>
      <c r="X29" s="204">
        <v>3175.5503078823776</v>
      </c>
      <c r="Y29" s="204">
        <v>3287.7535972149662</v>
      </c>
    </row>
    <row r="30" spans="1:25" x14ac:dyDescent="0.25">
      <c r="A30" s="183" t="s">
        <v>90</v>
      </c>
      <c r="B30" s="183" t="s">
        <v>58</v>
      </c>
      <c r="C30" s="183" t="s">
        <v>91</v>
      </c>
      <c r="D30" s="183" t="s">
        <v>60</v>
      </c>
      <c r="E30" s="183" t="s">
        <v>300</v>
      </c>
      <c r="F30" s="183">
        <v>1998</v>
      </c>
      <c r="G30" s="183"/>
      <c r="H30" s="154">
        <v>65</v>
      </c>
      <c r="I30" s="183"/>
      <c r="J30" s="183" t="s">
        <v>65</v>
      </c>
      <c r="K30" s="183" t="s">
        <v>66</v>
      </c>
      <c r="L30" s="183"/>
      <c r="M30" s="183"/>
      <c r="N30" s="183"/>
      <c r="O30" s="183"/>
      <c r="P30" s="183"/>
      <c r="Q30" s="154">
        <v>65</v>
      </c>
      <c r="R30" s="154">
        <v>65</v>
      </c>
      <c r="S30" s="154">
        <v>65</v>
      </c>
      <c r="T30" s="182">
        <v>65</v>
      </c>
      <c r="U30" s="204">
        <v>65</v>
      </c>
      <c r="V30" s="204">
        <v>65</v>
      </c>
      <c r="W30" s="204">
        <v>65</v>
      </c>
      <c r="X30" s="204">
        <v>65</v>
      </c>
      <c r="Y30" s="204">
        <v>65</v>
      </c>
    </row>
    <row r="31" spans="1:25" x14ac:dyDescent="0.25">
      <c r="A31" s="146" t="s">
        <v>92</v>
      </c>
      <c r="B31" s="146" t="s">
        <v>58</v>
      </c>
      <c r="C31" s="146" t="s">
        <v>93</v>
      </c>
      <c r="D31" s="146" t="s">
        <v>60</v>
      </c>
      <c r="E31" s="146" t="s">
        <v>68</v>
      </c>
      <c r="F31" s="146">
        <v>1998</v>
      </c>
      <c r="G31" s="146">
        <v>2023</v>
      </c>
      <c r="H31" s="150">
        <v>850</v>
      </c>
      <c r="I31" s="183"/>
      <c r="J31" s="183" t="s">
        <v>65</v>
      </c>
      <c r="K31" s="183" t="s">
        <v>66</v>
      </c>
      <c r="L31" s="183"/>
      <c r="M31" s="183"/>
      <c r="N31" s="183"/>
      <c r="O31" s="183"/>
      <c r="P31" s="183"/>
      <c r="Q31" s="150">
        <v>842.69999313354492</v>
      </c>
      <c r="R31" s="150">
        <v>791.30000305175781</v>
      </c>
      <c r="S31" s="150">
        <v>896.36665344238281</v>
      </c>
      <c r="T31" s="182">
        <v>850</v>
      </c>
      <c r="U31" s="204">
        <v>850</v>
      </c>
      <c r="V31" s="204">
        <v>850</v>
      </c>
      <c r="W31" s="204">
        <v>850</v>
      </c>
      <c r="X31" s="204">
        <v>850</v>
      </c>
      <c r="Y31" s="204">
        <v>850</v>
      </c>
    </row>
    <row r="32" spans="1:25" s="126" customFormat="1" x14ac:dyDescent="0.25">
      <c r="A32" s="146"/>
      <c r="B32" s="146" t="s">
        <v>58</v>
      </c>
      <c r="C32" s="147" t="s">
        <v>320</v>
      </c>
      <c r="D32" s="147" t="s">
        <v>119</v>
      </c>
      <c r="E32" s="147" t="s">
        <v>300</v>
      </c>
      <c r="F32" s="147">
        <v>2019</v>
      </c>
      <c r="G32" s="147"/>
      <c r="H32" s="151">
        <v>1008</v>
      </c>
      <c r="I32" s="183"/>
      <c r="J32" s="183" t="s">
        <v>65</v>
      </c>
      <c r="K32" s="183" t="s">
        <v>66</v>
      </c>
      <c r="L32" s="183"/>
      <c r="M32" s="183"/>
      <c r="N32" s="206">
        <v>36000000</v>
      </c>
      <c r="O32" s="183"/>
      <c r="P32" s="183"/>
      <c r="Q32" s="151"/>
      <c r="R32" s="151"/>
      <c r="S32" s="151"/>
      <c r="T32" s="182"/>
      <c r="U32" s="204">
        <v>1008</v>
      </c>
      <c r="V32" s="204">
        <v>1008</v>
      </c>
      <c r="W32" s="204">
        <v>1008</v>
      </c>
      <c r="X32" s="204">
        <v>1008</v>
      </c>
      <c r="Y32" s="204">
        <v>1008</v>
      </c>
    </row>
    <row r="33" spans="1:25" s="126" customFormat="1" x14ac:dyDescent="0.25">
      <c r="A33" s="146"/>
      <c r="B33" s="146" t="s">
        <v>323</v>
      </c>
      <c r="C33" s="147" t="s">
        <v>321</v>
      </c>
      <c r="D33" s="147" t="s">
        <v>119</v>
      </c>
      <c r="E33" s="147" t="s">
        <v>300</v>
      </c>
      <c r="F33" s="147">
        <v>2019</v>
      </c>
      <c r="G33" s="147"/>
      <c r="H33" s="151">
        <v>2464</v>
      </c>
      <c r="I33" s="183"/>
      <c r="J33" s="183" t="s">
        <v>62</v>
      </c>
      <c r="K33" s="183" t="s">
        <v>66</v>
      </c>
      <c r="L33" s="183"/>
      <c r="M33" s="183"/>
      <c r="N33" s="206">
        <v>94000000</v>
      </c>
      <c r="O33" s="183"/>
      <c r="P33" s="183"/>
      <c r="Q33" s="151"/>
      <c r="R33" s="151"/>
      <c r="S33" s="151"/>
      <c r="T33" s="182"/>
      <c r="U33" s="204">
        <v>2464</v>
      </c>
      <c r="V33" s="204">
        <v>2464</v>
      </c>
      <c r="W33" s="204">
        <v>2464</v>
      </c>
      <c r="X33" s="204">
        <v>2464</v>
      </c>
      <c r="Y33" s="204">
        <v>2464</v>
      </c>
    </row>
    <row r="34" spans="1:25" s="126" customFormat="1" x14ac:dyDescent="0.25">
      <c r="A34" s="146"/>
      <c r="B34" s="146" t="s">
        <v>323</v>
      </c>
      <c r="C34" s="147" t="s">
        <v>322</v>
      </c>
      <c r="D34" s="147" t="s">
        <v>119</v>
      </c>
      <c r="E34" s="147" t="s">
        <v>300</v>
      </c>
      <c r="F34" s="147">
        <v>2022</v>
      </c>
      <c r="G34" s="147"/>
      <c r="H34" s="151">
        <v>12992</v>
      </c>
      <c r="I34" s="183"/>
      <c r="J34" s="183" t="s">
        <v>62</v>
      </c>
      <c r="K34" s="183" t="s">
        <v>66</v>
      </c>
      <c r="L34" s="183"/>
      <c r="M34" s="183"/>
      <c r="N34" s="206">
        <v>362000000</v>
      </c>
      <c r="O34" s="183"/>
      <c r="P34" s="183"/>
      <c r="Q34" s="151"/>
      <c r="R34" s="151"/>
      <c r="S34" s="151"/>
      <c r="T34" s="182"/>
      <c r="U34" s="204"/>
      <c r="V34" s="204">
        <v>12992</v>
      </c>
      <c r="W34" s="204">
        <v>12992</v>
      </c>
      <c r="X34" s="204">
        <v>12992</v>
      </c>
      <c r="Y34" s="204">
        <v>12992</v>
      </c>
    </row>
    <row r="35" spans="1:25" x14ac:dyDescent="0.25">
      <c r="A35" s="146" t="s">
        <v>94</v>
      </c>
      <c r="B35" s="146" t="s">
        <v>58</v>
      </c>
      <c r="C35" s="146" t="s">
        <v>95</v>
      </c>
      <c r="D35" s="146" t="s">
        <v>60</v>
      </c>
      <c r="E35" s="146" t="s">
        <v>68</v>
      </c>
      <c r="F35" s="146">
        <v>2010</v>
      </c>
      <c r="G35" s="146">
        <v>2034</v>
      </c>
      <c r="H35" s="150">
        <v>340</v>
      </c>
      <c r="I35" s="183"/>
      <c r="J35" s="183" t="s">
        <v>65</v>
      </c>
      <c r="K35" s="183" t="s">
        <v>66</v>
      </c>
      <c r="L35" s="183"/>
      <c r="M35" s="183"/>
      <c r="N35" s="183"/>
      <c r="O35" s="183"/>
      <c r="P35" s="183"/>
      <c r="Q35" s="150">
        <v>0</v>
      </c>
      <c r="R35" s="150">
        <v>0</v>
      </c>
      <c r="S35" s="150">
        <v>0</v>
      </c>
      <c r="T35" s="182">
        <v>229.92901346793946</v>
      </c>
      <c r="U35" s="204">
        <v>246.88990552344401</v>
      </c>
      <c r="V35" s="204">
        <v>257.37457762571358</v>
      </c>
      <c r="W35" s="204">
        <v>264.98382685237681</v>
      </c>
      <c r="X35" s="204">
        <v>270.96005732691714</v>
      </c>
      <c r="Y35" s="204">
        <v>275.88182995590336</v>
      </c>
    </row>
    <row r="36" spans="1:25" x14ac:dyDescent="0.25">
      <c r="A36" s="183" t="s">
        <v>96</v>
      </c>
      <c r="B36" s="183" t="s">
        <v>58</v>
      </c>
      <c r="C36" s="183" t="s">
        <v>97</v>
      </c>
      <c r="D36" s="183" t="s">
        <v>60</v>
      </c>
      <c r="E36" s="183" t="s">
        <v>300</v>
      </c>
      <c r="F36" s="183">
        <v>1996</v>
      </c>
      <c r="G36" s="183"/>
      <c r="H36" s="154">
        <v>350</v>
      </c>
      <c r="I36" s="183"/>
      <c r="J36" s="183" t="s">
        <v>65</v>
      </c>
      <c r="K36" s="183" t="s">
        <v>98</v>
      </c>
      <c r="L36" s="183"/>
      <c r="M36" s="183"/>
      <c r="N36" s="183"/>
      <c r="O36" s="183"/>
      <c r="P36" s="183"/>
      <c r="Q36" s="154">
        <v>280.70000076293945</v>
      </c>
      <c r="R36" s="154">
        <v>347.70000457763672</v>
      </c>
      <c r="S36" s="154">
        <v>311.53333568572998</v>
      </c>
      <c r="T36" s="182">
        <v>312.14503166131806</v>
      </c>
      <c r="U36" s="204">
        <v>315.20351153925844</v>
      </c>
      <c r="V36" s="204">
        <v>318.26199141719883</v>
      </c>
      <c r="W36" s="204">
        <v>321.32047129513921</v>
      </c>
      <c r="X36" s="204">
        <v>324.3789511730796</v>
      </c>
      <c r="Y36" s="204">
        <v>327.43743105101998</v>
      </c>
    </row>
    <row r="37" spans="1:25" x14ac:dyDescent="0.25">
      <c r="A37" s="183" t="s">
        <v>99</v>
      </c>
      <c r="B37" s="183" t="s">
        <v>58</v>
      </c>
      <c r="C37" s="183" t="s">
        <v>97</v>
      </c>
      <c r="D37" s="183" t="s">
        <v>60</v>
      </c>
      <c r="E37" s="183" t="s">
        <v>300</v>
      </c>
      <c r="F37" s="183">
        <v>2003</v>
      </c>
      <c r="G37" s="183"/>
      <c r="H37" s="154">
        <v>235</v>
      </c>
      <c r="I37" s="183"/>
      <c r="J37" s="183" t="s">
        <v>65</v>
      </c>
      <c r="K37" s="183" t="s">
        <v>66</v>
      </c>
      <c r="L37" s="183"/>
      <c r="M37" s="183"/>
      <c r="N37" s="183"/>
      <c r="O37" s="183"/>
      <c r="P37" s="183"/>
      <c r="Q37" s="154">
        <v>257.29999577999115</v>
      </c>
      <c r="R37" s="154">
        <v>145.40000081062317</v>
      </c>
      <c r="S37" s="154">
        <v>248.23333287239075</v>
      </c>
      <c r="T37" s="182">
        <v>235</v>
      </c>
      <c r="U37" s="204">
        <v>235</v>
      </c>
      <c r="V37" s="204">
        <v>235</v>
      </c>
      <c r="W37" s="204">
        <v>235</v>
      </c>
      <c r="X37" s="204">
        <v>235</v>
      </c>
      <c r="Y37" s="204">
        <v>235</v>
      </c>
    </row>
    <row r="38" spans="1:25" x14ac:dyDescent="0.25">
      <c r="A38" s="146" t="s">
        <v>100</v>
      </c>
      <c r="B38" s="146" t="s">
        <v>58</v>
      </c>
      <c r="C38" s="146" t="s">
        <v>101</v>
      </c>
      <c r="D38" s="146" t="s">
        <v>60</v>
      </c>
      <c r="E38" s="146" t="s">
        <v>68</v>
      </c>
      <c r="F38" s="146">
        <v>1999</v>
      </c>
      <c r="G38" s="146">
        <v>2024</v>
      </c>
      <c r="H38" s="150">
        <v>400</v>
      </c>
      <c r="I38" s="183"/>
      <c r="J38" s="183" t="s">
        <v>65</v>
      </c>
      <c r="K38" s="183" t="s">
        <v>66</v>
      </c>
      <c r="L38" s="183"/>
      <c r="M38" s="183"/>
      <c r="N38" s="183"/>
      <c r="O38" s="183"/>
      <c r="P38" s="183"/>
      <c r="Q38" s="150">
        <v>172.29999828338623</v>
      </c>
      <c r="R38" s="150">
        <v>194.79999876022339</v>
      </c>
      <c r="S38" s="150">
        <v>197.46666574478149</v>
      </c>
      <c r="T38" s="182">
        <v>217.01999999999998</v>
      </c>
      <c r="U38" s="204">
        <v>274.17203712887238</v>
      </c>
      <c r="V38" s="204">
        <v>307.18083353996286</v>
      </c>
      <c r="W38" s="204">
        <v>340.18962995105335</v>
      </c>
      <c r="X38" s="204">
        <v>373.19842636214383</v>
      </c>
      <c r="Y38" s="204">
        <v>400</v>
      </c>
    </row>
    <row r="39" spans="1:25" x14ac:dyDescent="0.25">
      <c r="A39" s="183" t="s">
        <v>128</v>
      </c>
      <c r="B39" s="183" t="s">
        <v>58</v>
      </c>
      <c r="C39" s="183" t="s">
        <v>101</v>
      </c>
      <c r="D39" s="183" t="s">
        <v>119</v>
      </c>
      <c r="E39" s="183" t="s">
        <v>300</v>
      </c>
      <c r="F39" s="183">
        <v>2015</v>
      </c>
      <c r="G39" s="183"/>
      <c r="H39" s="154">
        <v>3000</v>
      </c>
      <c r="I39" s="183"/>
      <c r="J39" s="183" t="s">
        <v>65</v>
      </c>
      <c r="K39" s="183" t="s">
        <v>66</v>
      </c>
      <c r="L39" s="183"/>
      <c r="M39" s="183"/>
      <c r="N39" s="183"/>
      <c r="O39" s="183"/>
      <c r="P39" s="183"/>
      <c r="Q39" s="154"/>
      <c r="R39" s="154"/>
      <c r="S39" s="154"/>
      <c r="T39" s="182">
        <v>1074.6000000000001</v>
      </c>
      <c r="U39" s="204">
        <v>1716.4082418774892</v>
      </c>
      <c r="V39" s="204">
        <v>1933.5260867163765</v>
      </c>
      <c r="W39" s="204">
        <v>2067.7412803062898</v>
      </c>
      <c r="X39" s="204">
        <v>2165.1479371925302</v>
      </c>
      <c r="Y39" s="204">
        <v>2241.6501799192952</v>
      </c>
    </row>
    <row r="40" spans="1:25" x14ac:dyDescent="0.25">
      <c r="A40" s="183" t="s">
        <v>102</v>
      </c>
      <c r="B40" s="183" t="s">
        <v>62</v>
      </c>
      <c r="C40" s="183" t="s">
        <v>103</v>
      </c>
      <c r="D40" s="183" t="s">
        <v>60</v>
      </c>
      <c r="E40" s="183" t="s">
        <v>300</v>
      </c>
      <c r="F40" s="183">
        <v>1997</v>
      </c>
      <c r="G40" s="183"/>
      <c r="H40" s="154">
        <v>500</v>
      </c>
      <c r="I40" s="183"/>
      <c r="J40" s="183" t="s">
        <v>62</v>
      </c>
      <c r="K40" s="183" t="s">
        <v>63</v>
      </c>
      <c r="L40" s="183"/>
      <c r="M40" s="183"/>
      <c r="N40" s="183"/>
      <c r="O40" s="183"/>
      <c r="P40" s="183"/>
      <c r="Q40" s="154">
        <v>308.90000152587891</v>
      </c>
      <c r="R40" s="154">
        <v>300.39999961853027</v>
      </c>
      <c r="S40" s="154">
        <v>307.59999847412109</v>
      </c>
      <c r="T40" s="182">
        <v>308.44073913715505</v>
      </c>
      <c r="U40" s="204">
        <v>312.64444245232482</v>
      </c>
      <c r="V40" s="204">
        <v>316.8481457674946</v>
      </c>
      <c r="W40" s="204">
        <v>321.05184908266438</v>
      </c>
      <c r="X40" s="204">
        <v>325.25555239783415</v>
      </c>
      <c r="Y40" s="204">
        <v>329.45925571300393</v>
      </c>
    </row>
    <row r="41" spans="1:25" x14ac:dyDescent="0.25">
      <c r="A41" s="183" t="s">
        <v>104</v>
      </c>
      <c r="B41" s="183" t="s">
        <v>58</v>
      </c>
      <c r="C41" s="183" t="s">
        <v>105</v>
      </c>
      <c r="D41" s="183" t="s">
        <v>60</v>
      </c>
      <c r="E41" s="183" t="s">
        <v>300</v>
      </c>
      <c r="F41" s="183">
        <v>2006</v>
      </c>
      <c r="G41" s="183"/>
      <c r="H41" s="154">
        <v>3426</v>
      </c>
      <c r="I41" s="183"/>
      <c r="J41" s="183" t="s">
        <v>65</v>
      </c>
      <c r="K41" s="183" t="s">
        <v>66</v>
      </c>
      <c r="L41" s="183"/>
      <c r="M41" s="183"/>
      <c r="N41" s="183"/>
      <c r="O41" s="183"/>
      <c r="P41" s="183"/>
      <c r="Q41" s="154">
        <v>1848.6000137329102</v>
      </c>
      <c r="R41" s="154">
        <v>2855.900016784668</v>
      </c>
      <c r="S41" s="154">
        <v>1949.4000158309937</v>
      </c>
      <c r="T41" s="182">
        <v>2000.5370540618896</v>
      </c>
      <c r="U41" s="204">
        <v>2256.2222452163696</v>
      </c>
      <c r="V41" s="204">
        <v>2511.9074363708496</v>
      </c>
      <c r="W41" s="204">
        <v>2767.5926275253296</v>
      </c>
      <c r="X41" s="204">
        <v>3023.2778186798096</v>
      </c>
      <c r="Y41" s="204">
        <v>3278.9630098342896</v>
      </c>
    </row>
    <row r="42" spans="1:25" x14ac:dyDescent="0.25">
      <c r="A42" s="146" t="s">
        <v>302</v>
      </c>
      <c r="B42" s="146" t="s">
        <v>58</v>
      </c>
      <c r="C42" s="146" t="s">
        <v>107</v>
      </c>
      <c r="D42" s="146" t="s">
        <v>301</v>
      </c>
      <c r="E42" s="146" t="s">
        <v>68</v>
      </c>
      <c r="F42" s="146">
        <v>2004</v>
      </c>
      <c r="G42" s="146">
        <v>2011</v>
      </c>
      <c r="H42" s="150">
        <v>648</v>
      </c>
      <c r="I42" s="183"/>
      <c r="J42" s="183"/>
      <c r="K42" s="183"/>
      <c r="L42" s="183"/>
      <c r="M42" s="183"/>
      <c r="N42" s="183"/>
      <c r="O42" s="183"/>
      <c r="P42" s="183"/>
      <c r="Q42" s="150"/>
      <c r="R42" s="150"/>
      <c r="S42" s="150"/>
      <c r="T42" s="182"/>
      <c r="U42" s="204"/>
      <c r="V42" s="204"/>
      <c r="W42" s="204"/>
      <c r="X42" s="204"/>
      <c r="Y42" s="204"/>
    </row>
    <row r="43" spans="1:25" x14ac:dyDescent="0.25">
      <c r="A43" s="183" t="s">
        <v>109</v>
      </c>
      <c r="B43" s="183" t="s">
        <v>58</v>
      </c>
      <c r="C43" s="183" t="s">
        <v>110</v>
      </c>
      <c r="D43" s="183" t="s">
        <v>60</v>
      </c>
      <c r="E43" s="183" t="s">
        <v>300</v>
      </c>
      <c r="F43" s="183">
        <v>1997</v>
      </c>
      <c r="G43" s="183"/>
      <c r="H43" s="154">
        <v>168</v>
      </c>
      <c r="I43" s="183"/>
      <c r="J43" s="183" t="s">
        <v>65</v>
      </c>
      <c r="K43" s="183" t="s">
        <v>66</v>
      </c>
      <c r="L43" s="183"/>
      <c r="M43" s="183"/>
      <c r="N43" s="183"/>
      <c r="O43" s="183"/>
      <c r="P43" s="183"/>
      <c r="Q43" s="154">
        <v>47.999999523162842</v>
      </c>
      <c r="R43" s="154">
        <v>51.199999570846558</v>
      </c>
      <c r="S43" s="154">
        <v>51.266666412353516</v>
      </c>
      <c r="T43" s="182">
        <v>52.711110847967639</v>
      </c>
      <c r="U43" s="204">
        <v>59.933333026038255</v>
      </c>
      <c r="V43" s="204">
        <v>67.155555204108893</v>
      </c>
      <c r="W43" s="204">
        <v>74.377777382179545</v>
      </c>
      <c r="X43" s="204">
        <v>81.599999560250197</v>
      </c>
      <c r="Y43" s="204">
        <v>88.822221738320849</v>
      </c>
    </row>
    <row r="44" spans="1:25" ht="15.75" customHeight="1" x14ac:dyDescent="0.25">
      <c r="A44" s="147" t="s">
        <v>111</v>
      </c>
      <c r="B44" s="147" t="s">
        <v>58</v>
      </c>
      <c r="C44" s="147" t="s">
        <v>112</v>
      </c>
      <c r="D44" s="147" t="s">
        <v>60</v>
      </c>
      <c r="E44" s="147" t="s">
        <v>68</v>
      </c>
      <c r="F44" s="147">
        <v>2000</v>
      </c>
      <c r="G44" s="147">
        <v>2025</v>
      </c>
      <c r="H44" s="151">
        <v>640</v>
      </c>
      <c r="I44" s="183"/>
      <c r="J44" s="183" t="s">
        <v>65</v>
      </c>
      <c r="K44" s="183" t="s">
        <v>98</v>
      </c>
      <c r="L44" s="183"/>
      <c r="M44" s="183"/>
      <c r="N44" s="183"/>
      <c r="O44" s="183"/>
      <c r="P44" s="183"/>
      <c r="Q44" s="151">
        <v>488.39999294281006</v>
      </c>
      <c r="R44" s="151">
        <v>544.39999580383301</v>
      </c>
      <c r="S44" s="151">
        <v>559.49999618530273</v>
      </c>
      <c r="T44" s="182">
        <v>590</v>
      </c>
      <c r="U44" s="204">
        <v>640</v>
      </c>
      <c r="V44" s="204">
        <v>640</v>
      </c>
      <c r="W44" s="204">
        <v>640</v>
      </c>
      <c r="X44" s="204">
        <v>640</v>
      </c>
      <c r="Y44" s="204">
        <v>640</v>
      </c>
    </row>
    <row r="45" spans="1:25" x14ac:dyDescent="0.25">
      <c r="A45" s="147" t="s">
        <v>113</v>
      </c>
      <c r="B45" s="147" t="s">
        <v>58</v>
      </c>
      <c r="C45" s="147" t="s">
        <v>112</v>
      </c>
      <c r="D45" s="147" t="s">
        <v>60</v>
      </c>
      <c r="E45" s="147" t="s">
        <v>68</v>
      </c>
      <c r="F45" s="147">
        <v>2000</v>
      </c>
      <c r="G45" s="147">
        <v>2025</v>
      </c>
      <c r="H45" s="151">
        <v>960</v>
      </c>
      <c r="I45" s="183"/>
      <c r="J45" s="183" t="s">
        <v>65</v>
      </c>
      <c r="K45" s="183" t="s">
        <v>66</v>
      </c>
      <c r="L45" s="183"/>
      <c r="M45" s="183"/>
      <c r="N45" s="183"/>
      <c r="O45" s="183"/>
      <c r="P45" s="183"/>
      <c r="Q45" s="151">
        <v>719.9000004529953</v>
      </c>
      <c r="R45" s="151">
        <v>738.80000598728657</v>
      </c>
      <c r="S45" s="151">
        <v>898.1333235502243</v>
      </c>
      <c r="T45" s="182">
        <v>785</v>
      </c>
      <c r="U45" s="204">
        <v>955.32156863048976</v>
      </c>
      <c r="V45" s="204">
        <v>960</v>
      </c>
      <c r="W45" s="204">
        <v>960</v>
      </c>
      <c r="X45" s="204">
        <v>960</v>
      </c>
      <c r="Y45" s="204">
        <v>960</v>
      </c>
    </row>
    <row r="46" spans="1:25" s="128" customFormat="1" x14ac:dyDescent="0.25">
      <c r="A46" s="183" t="s">
        <v>142</v>
      </c>
      <c r="B46" s="183" t="s">
        <v>58</v>
      </c>
      <c r="C46" s="183" t="s">
        <v>303</v>
      </c>
      <c r="D46" s="183" t="s">
        <v>119</v>
      </c>
      <c r="E46" s="183" t="s">
        <v>300</v>
      </c>
      <c r="F46" s="183">
        <v>2025</v>
      </c>
      <c r="G46" s="183"/>
      <c r="H46" s="154">
        <v>689</v>
      </c>
      <c r="I46" s="183"/>
      <c r="J46" s="183" t="s">
        <v>65</v>
      </c>
      <c r="K46" s="183" t="s">
        <v>66</v>
      </c>
      <c r="L46" s="183"/>
      <c r="M46" s="183"/>
      <c r="N46" s="184">
        <v>18800000</v>
      </c>
      <c r="O46" s="184">
        <v>967</v>
      </c>
      <c r="P46" s="183" t="s">
        <v>225</v>
      </c>
      <c r="Q46" s="154"/>
      <c r="R46" s="154"/>
      <c r="S46" s="154"/>
      <c r="T46" s="182">
        <v>0</v>
      </c>
      <c r="U46" s="204">
        <v>0</v>
      </c>
      <c r="V46" s="204">
        <v>364.34320000000002</v>
      </c>
      <c r="W46" s="204">
        <v>465.94438317473612</v>
      </c>
      <c r="X46" s="204">
        <v>500.31513207544975</v>
      </c>
      <c r="Y46" s="204">
        <v>521.56201171799012</v>
      </c>
    </row>
    <row r="47" spans="1:25" x14ac:dyDescent="0.25">
      <c r="A47" s="183" t="s">
        <v>304</v>
      </c>
      <c r="B47" s="183" t="s">
        <v>58</v>
      </c>
      <c r="C47" s="183" t="s">
        <v>305</v>
      </c>
      <c r="D47" s="183" t="s">
        <v>301</v>
      </c>
      <c r="E47" s="183" t="s">
        <v>300</v>
      </c>
      <c r="F47" s="183">
        <v>1997</v>
      </c>
      <c r="G47" s="183"/>
      <c r="H47" s="154">
        <v>28</v>
      </c>
      <c r="I47" s="183"/>
      <c r="J47" s="183"/>
      <c r="K47" s="183"/>
      <c r="L47" s="183"/>
      <c r="M47" s="183"/>
      <c r="N47" s="183"/>
      <c r="O47" s="184"/>
      <c r="P47" s="183"/>
      <c r="Q47" s="154">
        <v>0</v>
      </c>
      <c r="R47" s="154"/>
      <c r="S47" s="154">
        <v>0</v>
      </c>
      <c r="T47" s="182"/>
      <c r="U47" s="204"/>
      <c r="V47" s="204"/>
      <c r="W47" s="204"/>
      <c r="X47" s="204"/>
      <c r="Y47" s="204"/>
    </row>
    <row r="48" spans="1:25" s="176" customFormat="1" x14ac:dyDescent="0.25">
      <c r="A48" s="183" t="s">
        <v>114</v>
      </c>
      <c r="B48" s="183" t="s">
        <v>58</v>
      </c>
      <c r="C48" s="183" t="s">
        <v>326</v>
      </c>
      <c r="D48" s="183" t="s">
        <v>60</v>
      </c>
      <c r="E48" s="183" t="s">
        <v>300</v>
      </c>
      <c r="F48" s="183">
        <v>2006</v>
      </c>
      <c r="G48" s="183"/>
      <c r="H48" s="154">
        <v>1520</v>
      </c>
      <c r="I48" s="183"/>
      <c r="J48" s="183" t="s">
        <v>65</v>
      </c>
      <c r="K48" s="183" t="s">
        <v>66</v>
      </c>
      <c r="L48" s="183"/>
      <c r="M48" s="183"/>
      <c r="N48" s="183"/>
      <c r="O48" s="184"/>
      <c r="P48" s="183"/>
      <c r="Q48" s="154">
        <v>221.39999938011169</v>
      </c>
      <c r="R48" s="154">
        <v>124.7000013589859</v>
      </c>
      <c r="S48" s="154">
        <v>165.86666712909937</v>
      </c>
      <c r="T48" s="182">
        <v>500</v>
      </c>
      <c r="U48" s="204">
        <v>850</v>
      </c>
      <c r="V48" s="204">
        <v>850</v>
      </c>
      <c r="W48" s="204">
        <v>850</v>
      </c>
      <c r="X48" s="204">
        <v>850</v>
      </c>
      <c r="Y48" s="204">
        <v>850</v>
      </c>
    </row>
    <row r="49" spans="1:25" x14ac:dyDescent="0.25">
      <c r="A49" s="183" t="s">
        <v>146</v>
      </c>
      <c r="B49" s="183" t="s">
        <v>58</v>
      </c>
      <c r="C49" s="183" t="s">
        <v>147</v>
      </c>
      <c r="D49" s="183" t="s">
        <v>137</v>
      </c>
      <c r="E49" s="183" t="s">
        <v>300</v>
      </c>
      <c r="F49" s="183">
        <v>2025</v>
      </c>
      <c r="G49" s="183"/>
      <c r="H49" s="154">
        <v>84.000000000000014</v>
      </c>
      <c r="I49" s="183"/>
      <c r="J49" s="183" t="s">
        <v>65</v>
      </c>
      <c r="K49" s="183" t="s">
        <v>66</v>
      </c>
      <c r="L49" s="183"/>
      <c r="M49" s="183"/>
      <c r="N49" s="158">
        <v>3750000</v>
      </c>
      <c r="O49" s="158">
        <f>ROUND(250000/84,-2)</f>
        <v>3000</v>
      </c>
      <c r="P49" s="183"/>
      <c r="Q49" s="154"/>
      <c r="R49" s="154"/>
      <c r="S49" s="154"/>
      <c r="T49" s="182">
        <v>0</v>
      </c>
      <c r="U49" s="204">
        <v>0</v>
      </c>
      <c r="V49" s="204">
        <v>44.419200000000004</v>
      </c>
      <c r="W49" s="204">
        <v>56.805991562667394</v>
      </c>
      <c r="X49" s="204">
        <v>60.9963295999097</v>
      </c>
      <c r="Y49" s="204">
        <v>63.586660354588055</v>
      </c>
    </row>
    <row r="50" spans="1:25" x14ac:dyDescent="0.25">
      <c r="A50" s="183" t="s">
        <v>148</v>
      </c>
      <c r="B50" s="183" t="s">
        <v>58</v>
      </c>
      <c r="C50" s="183" t="s">
        <v>149</v>
      </c>
      <c r="D50" s="183" t="s">
        <v>137</v>
      </c>
      <c r="E50" s="183" t="s">
        <v>300</v>
      </c>
      <c r="F50" s="183">
        <v>2020</v>
      </c>
      <c r="G50" s="183"/>
      <c r="H50" s="154">
        <v>140</v>
      </c>
      <c r="I50" s="183"/>
      <c r="J50" s="183" t="s">
        <v>65</v>
      </c>
      <c r="K50" s="183" t="s">
        <v>66</v>
      </c>
      <c r="L50" s="183"/>
      <c r="M50" s="183"/>
      <c r="N50" s="183"/>
      <c r="O50" s="184"/>
      <c r="P50" s="183"/>
      <c r="Q50" s="154"/>
      <c r="R50" s="154"/>
      <c r="S50" s="154"/>
      <c r="T50" s="182">
        <v>0</v>
      </c>
      <c r="U50" s="204">
        <v>74.032000000000011</v>
      </c>
      <c r="V50" s="204">
        <v>94.67665260444565</v>
      </c>
      <c r="W50" s="204">
        <v>101.66054933318283</v>
      </c>
      <c r="X50" s="204">
        <v>105.97776725764676</v>
      </c>
      <c r="Y50" s="204">
        <v>109.11098752744928</v>
      </c>
    </row>
    <row r="51" spans="1:25" x14ac:dyDescent="0.25">
      <c r="A51" s="183" t="s">
        <v>150</v>
      </c>
      <c r="B51" s="183" t="s">
        <v>58</v>
      </c>
      <c r="C51" s="183" t="s">
        <v>242</v>
      </c>
      <c r="D51" s="183" t="s">
        <v>137</v>
      </c>
      <c r="E51" s="183" t="s">
        <v>300</v>
      </c>
      <c r="F51" s="183">
        <v>2020</v>
      </c>
      <c r="G51" s="183"/>
      <c r="H51" s="154">
        <v>280</v>
      </c>
      <c r="I51" s="183"/>
      <c r="J51" s="183" t="s">
        <v>62</v>
      </c>
      <c r="K51" s="183" t="s">
        <v>63</v>
      </c>
      <c r="L51" s="183"/>
      <c r="M51" s="183"/>
      <c r="N51" s="158">
        <v>20000000</v>
      </c>
      <c r="O51" s="158">
        <f>ROUND(1425000/280,-2)</f>
        <v>5100</v>
      </c>
      <c r="P51" s="183"/>
      <c r="Q51" s="154"/>
      <c r="R51" s="154"/>
      <c r="S51" s="154"/>
      <c r="T51" s="182">
        <v>0</v>
      </c>
      <c r="U51" s="204">
        <v>148.06400000000002</v>
      </c>
      <c r="V51" s="204">
        <v>189.3533052088913</v>
      </c>
      <c r="W51" s="204">
        <v>203.32109866636566</v>
      </c>
      <c r="X51" s="204">
        <v>211.95553451529352</v>
      </c>
      <c r="Y51" s="204">
        <v>218.22197505489856</v>
      </c>
    </row>
    <row r="52" spans="1:25" x14ac:dyDescent="0.25">
      <c r="A52" s="183" t="s">
        <v>216</v>
      </c>
      <c r="B52" s="183" t="s">
        <v>58</v>
      </c>
      <c r="C52" s="183" t="s">
        <v>310</v>
      </c>
      <c r="D52" s="183" t="s">
        <v>60</v>
      </c>
      <c r="E52" s="183" t="s">
        <v>300</v>
      </c>
      <c r="F52" s="183">
        <v>1974</v>
      </c>
      <c r="G52" s="183"/>
      <c r="H52" s="154">
        <v>492.80000000000007</v>
      </c>
      <c r="I52" s="183"/>
      <c r="J52" s="183" t="s">
        <v>62</v>
      </c>
      <c r="K52" s="183" t="s">
        <v>63</v>
      </c>
      <c r="L52" s="183"/>
      <c r="M52" s="183"/>
      <c r="N52" s="183"/>
      <c r="O52" s="184">
        <v>3000</v>
      </c>
      <c r="P52" s="183"/>
      <c r="Q52" s="154">
        <v>335.49999809265137</v>
      </c>
      <c r="R52" s="154">
        <v>345.60000038146973</v>
      </c>
      <c r="S52" s="154">
        <v>340.0333309173584</v>
      </c>
      <c r="T52" s="182">
        <v>344.10370113231517</v>
      </c>
      <c r="U52" s="204">
        <v>364.455552207099</v>
      </c>
      <c r="V52" s="204">
        <v>384.80740328188284</v>
      </c>
      <c r="W52" s="204">
        <v>405.15925435666668</v>
      </c>
      <c r="X52" s="204">
        <v>425.51110543145052</v>
      </c>
      <c r="Y52" s="204">
        <v>445.86295650623435</v>
      </c>
    </row>
    <row r="53" spans="1:25" x14ac:dyDescent="0.25">
      <c r="A53" s="183" t="s">
        <v>129</v>
      </c>
      <c r="B53" s="183" t="s">
        <v>58</v>
      </c>
      <c r="C53" s="183" t="s">
        <v>130</v>
      </c>
      <c r="D53" s="183" t="s">
        <v>181</v>
      </c>
      <c r="E53" s="183" t="s">
        <v>300</v>
      </c>
      <c r="F53" s="183">
        <v>2020</v>
      </c>
      <c r="G53" s="183"/>
      <c r="H53" s="154">
        <v>196.22400000000005</v>
      </c>
      <c r="I53" s="183"/>
      <c r="J53" s="183" t="s">
        <v>65</v>
      </c>
      <c r="K53" s="183" t="s">
        <v>66</v>
      </c>
      <c r="L53" s="183"/>
      <c r="M53" s="183"/>
      <c r="N53" s="158">
        <v>17240000</v>
      </c>
      <c r="O53" s="158">
        <f>ROUND(900000/196,-2)</f>
        <v>4600</v>
      </c>
      <c r="P53" s="183"/>
      <c r="Q53" s="154"/>
      <c r="R53" s="154"/>
      <c r="S53" s="154"/>
      <c r="T53" s="182">
        <v>0</v>
      </c>
      <c r="U53" s="204">
        <v>103.7632512</v>
      </c>
      <c r="V53" s="204">
        <v>132.69879629039102</v>
      </c>
      <c r="W53" s="204">
        <v>142.48742594538905</v>
      </c>
      <c r="X53" s="204">
        <v>148.53843858831769</v>
      </c>
      <c r="Y53" s="204">
        <v>152.92996011847291</v>
      </c>
    </row>
    <row r="54" spans="1:25" x14ac:dyDescent="0.25">
      <c r="A54" s="183" t="s">
        <v>153</v>
      </c>
      <c r="B54" s="183" t="s">
        <v>58</v>
      </c>
      <c r="C54" s="183" t="s">
        <v>311</v>
      </c>
      <c r="D54" s="183" t="s">
        <v>137</v>
      </c>
      <c r="E54" s="183" t="s">
        <v>300</v>
      </c>
      <c r="F54" s="183">
        <v>2020</v>
      </c>
      <c r="G54" s="183"/>
      <c r="H54" s="154">
        <v>179.20000000000002</v>
      </c>
      <c r="I54" s="183"/>
      <c r="J54" s="183" t="s">
        <v>65</v>
      </c>
      <c r="K54" s="183" t="s">
        <v>66</v>
      </c>
      <c r="L54" s="183"/>
      <c r="M54" s="183"/>
      <c r="N54" s="158">
        <v>7500000</v>
      </c>
      <c r="O54" s="158">
        <f>ROUND(600000/179,-2)</f>
        <v>3400</v>
      </c>
      <c r="P54" s="183"/>
      <c r="Q54" s="154"/>
      <c r="R54" s="154"/>
      <c r="S54" s="154"/>
      <c r="T54" s="182">
        <v>0</v>
      </c>
      <c r="U54" s="204">
        <v>94.760959999999997</v>
      </c>
      <c r="V54" s="204">
        <v>121.18611533369042</v>
      </c>
      <c r="W54" s="204">
        <v>130.12550314647402</v>
      </c>
      <c r="X54" s="204">
        <v>135.65154208978785</v>
      </c>
      <c r="Y54" s="204">
        <v>139.66206403513507</v>
      </c>
    </row>
    <row r="55" spans="1:25" x14ac:dyDescent="0.25">
      <c r="A55" s="183" t="s">
        <v>217</v>
      </c>
      <c r="B55" s="183" t="s">
        <v>58</v>
      </c>
      <c r="C55" s="183" t="s">
        <v>234</v>
      </c>
      <c r="D55" s="183" t="s">
        <v>60</v>
      </c>
      <c r="E55" s="183" t="s">
        <v>300</v>
      </c>
      <c r="F55" s="183">
        <v>2005</v>
      </c>
      <c r="G55" s="183"/>
      <c r="H55" s="154">
        <v>84.000000000000014</v>
      </c>
      <c r="I55" s="183"/>
      <c r="J55" s="183" t="s">
        <v>65</v>
      </c>
      <c r="K55" s="183" t="s">
        <v>66</v>
      </c>
      <c r="L55" s="183"/>
      <c r="M55" s="183"/>
      <c r="N55" s="183"/>
      <c r="O55" s="184">
        <v>4000</v>
      </c>
      <c r="P55" s="183">
        <v>0</v>
      </c>
      <c r="Q55" s="154">
        <v>46.999999523162842</v>
      </c>
      <c r="R55" s="154">
        <v>45.5</v>
      </c>
      <c r="S55" s="154">
        <v>45.800000190734863</v>
      </c>
      <c r="T55" s="182">
        <v>47.77666686375936</v>
      </c>
      <c r="U55" s="204">
        <v>57.660000228881842</v>
      </c>
      <c r="V55" s="204">
        <v>67.543333594004324</v>
      </c>
      <c r="W55" s="204">
        <v>77.426666959126806</v>
      </c>
      <c r="X55" s="204">
        <v>84</v>
      </c>
      <c r="Y55" s="204">
        <v>84</v>
      </c>
    </row>
    <row r="56" spans="1:25" x14ac:dyDescent="0.25">
      <c r="A56" s="152" t="s">
        <v>116</v>
      </c>
      <c r="B56" s="152" t="s">
        <v>58</v>
      </c>
      <c r="C56" s="152" t="s">
        <v>117</v>
      </c>
      <c r="D56" s="152" t="s">
        <v>60</v>
      </c>
      <c r="E56" s="152" t="s">
        <v>300</v>
      </c>
      <c r="F56" s="152">
        <v>1997</v>
      </c>
      <c r="G56" s="152"/>
      <c r="H56" s="207">
        <v>269</v>
      </c>
      <c r="I56" s="183"/>
      <c r="J56" s="183" t="s">
        <v>65</v>
      </c>
      <c r="K56" s="183" t="s">
        <v>98</v>
      </c>
      <c r="L56" s="183"/>
      <c r="M56" s="183"/>
      <c r="N56" s="183"/>
      <c r="O56" s="184"/>
      <c r="P56" s="183"/>
      <c r="Q56" s="207">
        <v>258.59999847412109</v>
      </c>
      <c r="R56" s="207">
        <v>208.89999771118164</v>
      </c>
      <c r="S56" s="207">
        <v>117.1999979019165</v>
      </c>
      <c r="T56" s="182">
        <v>119.1277755756897</v>
      </c>
      <c r="U56" s="204">
        <v>128.76666394455566</v>
      </c>
      <c r="V56" s="204">
        <v>138.40555231342162</v>
      </c>
      <c r="W56" s="204">
        <v>148.04444068228759</v>
      </c>
      <c r="X56" s="204">
        <v>157.68332905115355</v>
      </c>
      <c r="Y56" s="204">
        <v>167.32221742001951</v>
      </c>
    </row>
    <row r="57" spans="1:25" x14ac:dyDescent="0.25">
      <c r="A57" s="183" t="s">
        <v>118</v>
      </c>
      <c r="B57" s="183" t="s">
        <v>58</v>
      </c>
      <c r="C57" s="183" t="s">
        <v>117</v>
      </c>
      <c r="D57" s="183" t="s">
        <v>60</v>
      </c>
      <c r="E57" s="183" t="s">
        <v>300</v>
      </c>
      <c r="F57" s="183">
        <v>1997</v>
      </c>
      <c r="G57" s="183"/>
      <c r="H57" s="154">
        <v>179</v>
      </c>
      <c r="I57" s="183"/>
      <c r="J57" s="183" t="s">
        <v>62</v>
      </c>
      <c r="K57" s="183" t="s">
        <v>63</v>
      </c>
      <c r="L57" s="183"/>
      <c r="M57" s="183"/>
      <c r="N57" s="183"/>
      <c r="O57" s="184"/>
      <c r="P57" s="183"/>
      <c r="Q57" s="154">
        <v>49.79999977350235</v>
      </c>
      <c r="R57" s="154">
        <v>156.39999866485596</v>
      </c>
      <c r="S57" s="154">
        <v>229.36666584014893</v>
      </c>
      <c r="T57" s="182">
        <v>179</v>
      </c>
      <c r="U57" s="204">
        <v>179</v>
      </c>
      <c r="V57" s="204">
        <v>179</v>
      </c>
      <c r="W57" s="204">
        <v>179</v>
      </c>
      <c r="X57" s="204">
        <v>179</v>
      </c>
      <c r="Y57" s="204">
        <v>179</v>
      </c>
    </row>
    <row r="58" spans="1:25" x14ac:dyDescent="0.25">
      <c r="A58" s="183" t="s">
        <v>258</v>
      </c>
      <c r="B58" s="183" t="s">
        <v>58</v>
      </c>
      <c r="C58" s="219" t="s">
        <v>187</v>
      </c>
      <c r="D58" s="183" t="s">
        <v>165</v>
      </c>
      <c r="E58" s="183" t="s">
        <v>61</v>
      </c>
      <c r="F58" s="183">
        <v>2025</v>
      </c>
      <c r="G58" s="183"/>
      <c r="H58" s="150">
        <v>5000</v>
      </c>
      <c r="I58" s="183"/>
      <c r="J58" s="146" t="s">
        <v>62</v>
      </c>
      <c r="K58" s="146" t="s">
        <v>66</v>
      </c>
      <c r="L58" s="146"/>
      <c r="M58" s="146"/>
      <c r="N58" s="159">
        <v>98000000</v>
      </c>
      <c r="O58" s="184"/>
      <c r="P58" s="146"/>
      <c r="Q58" s="183">
        <v>0</v>
      </c>
      <c r="R58" s="183">
        <v>0</v>
      </c>
      <c r="S58" s="183">
        <v>0</v>
      </c>
      <c r="T58" s="182"/>
      <c r="U58" s="204">
        <v>0</v>
      </c>
      <c r="V58" s="204">
        <v>1791</v>
      </c>
      <c r="W58" s="204">
        <v>2860.680403129149</v>
      </c>
      <c r="X58" s="204">
        <v>3222.5434778606277</v>
      </c>
      <c r="Y58" s="204">
        <v>3446.2354671771495</v>
      </c>
    </row>
    <row r="59" spans="1:25" s="176" customFormat="1" x14ac:dyDescent="0.25">
      <c r="A59" s="183" t="s">
        <v>258</v>
      </c>
      <c r="B59" s="183" t="s">
        <v>58</v>
      </c>
      <c r="C59" s="183" t="s">
        <v>317</v>
      </c>
      <c r="D59" s="183" t="s">
        <v>132</v>
      </c>
      <c r="E59" s="183" t="s">
        <v>68</v>
      </c>
      <c r="F59" s="183">
        <v>2022</v>
      </c>
      <c r="G59" s="183"/>
      <c r="H59" s="154">
        <v>33630</v>
      </c>
      <c r="I59" s="183"/>
      <c r="J59" s="183" t="s">
        <v>62</v>
      </c>
      <c r="K59" s="183" t="s">
        <v>66</v>
      </c>
      <c r="L59" s="183"/>
      <c r="M59" s="183"/>
      <c r="N59" s="184">
        <v>1039000000</v>
      </c>
      <c r="O59" s="184"/>
      <c r="P59" s="183"/>
      <c r="Q59" s="183">
        <v>0</v>
      </c>
      <c r="R59" s="183">
        <v>0</v>
      </c>
      <c r="S59" s="183">
        <v>0</v>
      </c>
      <c r="T59" s="182">
        <v>0</v>
      </c>
      <c r="U59" s="204">
        <v>0</v>
      </c>
      <c r="V59" s="204">
        <v>33630</v>
      </c>
      <c r="W59" s="204">
        <v>33630</v>
      </c>
      <c r="X59" s="204">
        <v>33630</v>
      </c>
      <c r="Y59" s="204">
        <v>33630</v>
      </c>
    </row>
    <row r="60" spans="1:25" s="176" customFormat="1" x14ac:dyDescent="0.25">
      <c r="A60" s="183" t="s">
        <v>258</v>
      </c>
      <c r="B60" s="183" t="s">
        <v>58</v>
      </c>
      <c r="C60" s="183" t="s">
        <v>318</v>
      </c>
      <c r="D60" s="183" t="s">
        <v>137</v>
      </c>
      <c r="E60" s="183" t="s">
        <v>68</v>
      </c>
      <c r="F60" s="183">
        <v>2035</v>
      </c>
      <c r="G60" s="183"/>
      <c r="H60" s="154">
        <v>42598</v>
      </c>
      <c r="I60" s="183"/>
      <c r="J60" s="183" t="s">
        <v>62</v>
      </c>
      <c r="K60" s="183" t="s">
        <v>66</v>
      </c>
      <c r="L60" s="183"/>
      <c r="M60" s="183"/>
      <c r="N60" s="183"/>
      <c r="O60" s="184"/>
      <c r="P60" s="183"/>
      <c r="Q60" s="183">
        <v>0</v>
      </c>
      <c r="R60" s="183">
        <v>0</v>
      </c>
      <c r="S60" s="183">
        <v>0</v>
      </c>
      <c r="T60" s="182">
        <v>0</v>
      </c>
      <c r="U60" s="204">
        <v>0</v>
      </c>
      <c r="V60" s="204">
        <v>0</v>
      </c>
      <c r="W60" s="204">
        <v>0</v>
      </c>
      <c r="X60" s="204">
        <v>42598</v>
      </c>
      <c r="Y60" s="204">
        <v>42598</v>
      </c>
    </row>
    <row r="61" spans="1:25" s="176" customFormat="1" x14ac:dyDescent="0.25">
      <c r="A61" s="183" t="s">
        <v>258</v>
      </c>
      <c r="B61" s="183" t="s">
        <v>58</v>
      </c>
      <c r="C61" s="183" t="s">
        <v>319</v>
      </c>
      <c r="D61" s="183" t="s">
        <v>137</v>
      </c>
      <c r="E61" s="183" t="s">
        <v>68</v>
      </c>
      <c r="F61" s="183">
        <v>2035</v>
      </c>
      <c r="G61" s="183"/>
      <c r="H61" s="154">
        <v>16815</v>
      </c>
      <c r="I61" s="183"/>
      <c r="J61" s="183" t="s">
        <v>62</v>
      </c>
      <c r="K61" s="183" t="s">
        <v>66</v>
      </c>
      <c r="L61" s="183"/>
      <c r="M61" s="183"/>
      <c r="N61" s="183"/>
      <c r="O61" s="184"/>
      <c r="P61" s="183"/>
      <c r="Q61" s="183">
        <v>0</v>
      </c>
      <c r="R61" s="183">
        <v>0</v>
      </c>
      <c r="S61" s="183">
        <v>0</v>
      </c>
      <c r="T61" s="182">
        <v>0</v>
      </c>
      <c r="U61" s="204">
        <v>0</v>
      </c>
      <c r="V61" s="204">
        <v>0</v>
      </c>
      <c r="W61" s="204">
        <v>0</v>
      </c>
      <c r="X61" s="204">
        <v>16815</v>
      </c>
      <c r="Y61" s="204">
        <v>16815</v>
      </c>
    </row>
    <row r="62" spans="1:25" x14ac:dyDescent="0.25">
      <c r="A62" s="183" t="s">
        <v>258</v>
      </c>
      <c r="B62" s="183" t="s">
        <v>58</v>
      </c>
      <c r="C62" s="183" t="s">
        <v>228</v>
      </c>
      <c r="D62" s="183" t="s">
        <v>137</v>
      </c>
      <c r="E62" s="183" t="s">
        <v>61</v>
      </c>
      <c r="F62" s="183">
        <v>2030</v>
      </c>
      <c r="G62" s="183"/>
      <c r="H62" s="154">
        <v>1100</v>
      </c>
      <c r="I62" s="183"/>
      <c r="J62" s="183" t="s">
        <v>62</v>
      </c>
      <c r="K62" s="183" t="s">
        <v>66</v>
      </c>
      <c r="L62" s="183"/>
      <c r="M62" s="183"/>
      <c r="N62" s="183"/>
      <c r="O62" s="184"/>
      <c r="P62" s="183" t="s">
        <v>229</v>
      </c>
      <c r="Q62" s="183"/>
      <c r="R62" s="183"/>
      <c r="S62" s="183"/>
      <c r="T62" s="182"/>
      <c r="U62" s="204">
        <v>0</v>
      </c>
      <c r="V62" s="204">
        <v>0</v>
      </c>
      <c r="W62" s="204">
        <v>394.02000000000004</v>
      </c>
      <c r="X62" s="204">
        <v>629.3496886884127</v>
      </c>
      <c r="Y62" s="204">
        <v>708.9595651293381</v>
      </c>
    </row>
    <row r="63" spans="1:25" x14ac:dyDescent="0.25">
      <c r="A63" s="183" t="s">
        <v>258</v>
      </c>
      <c r="B63" s="183" t="s">
        <v>58</v>
      </c>
      <c r="C63" s="183" t="s">
        <v>226</v>
      </c>
      <c r="D63" s="183" t="s">
        <v>119</v>
      </c>
      <c r="E63" s="183" t="s">
        <v>61</v>
      </c>
      <c r="F63" s="183">
        <v>2020</v>
      </c>
      <c r="G63" s="183"/>
      <c r="H63" s="154">
        <v>111</v>
      </c>
      <c r="I63" s="183"/>
      <c r="J63" s="183" t="s">
        <v>65</v>
      </c>
      <c r="K63" s="183" t="s">
        <v>66</v>
      </c>
      <c r="L63" s="183"/>
      <c r="M63" s="183"/>
      <c r="N63" s="159">
        <v>2900000</v>
      </c>
      <c r="O63" s="184">
        <v>1500</v>
      </c>
      <c r="P63" s="183" t="s">
        <v>227</v>
      </c>
      <c r="Q63" s="183"/>
      <c r="R63" s="183"/>
      <c r="S63" s="183"/>
      <c r="T63" s="182"/>
      <c r="U63" s="204">
        <v>58.696800000000003</v>
      </c>
      <c r="V63" s="204">
        <v>75.065060279239049</v>
      </c>
      <c r="W63" s="204">
        <v>80.602292685594961</v>
      </c>
      <c r="X63" s="204">
        <v>84.025229754277078</v>
      </c>
      <c r="Y63" s="204">
        <v>86.509425825334787</v>
      </c>
    </row>
    <row r="64" spans="1:25" x14ac:dyDescent="0.25">
      <c r="A64" s="183" t="s">
        <v>258</v>
      </c>
      <c r="B64" s="183" t="s">
        <v>58</v>
      </c>
      <c r="C64" s="183" t="s">
        <v>211</v>
      </c>
      <c r="D64" s="183" t="s">
        <v>119</v>
      </c>
      <c r="E64" s="183" t="s">
        <v>61</v>
      </c>
      <c r="F64" s="183">
        <v>2020</v>
      </c>
      <c r="G64" s="183">
        <v>2025</v>
      </c>
      <c r="H64" s="154">
        <v>2500</v>
      </c>
      <c r="I64" s="183"/>
      <c r="J64" s="183"/>
      <c r="K64" s="183"/>
      <c r="L64" s="183"/>
      <c r="M64" s="183"/>
      <c r="N64" s="183"/>
      <c r="O64" s="184"/>
      <c r="P64" s="183"/>
      <c r="Q64" s="183">
        <v>0</v>
      </c>
      <c r="R64" s="183">
        <v>0</v>
      </c>
      <c r="S64" s="183">
        <v>0</v>
      </c>
      <c r="T64" s="182"/>
      <c r="U64" s="204">
        <v>895.5</v>
      </c>
      <c r="V64" s="204">
        <v>1430.3402015645745</v>
      </c>
      <c r="W64" s="204">
        <v>1611.2717389303139</v>
      </c>
      <c r="X64" s="204">
        <v>1723.1177335885748</v>
      </c>
      <c r="Y64" s="212">
        <v>1804.2899476604418</v>
      </c>
    </row>
    <row r="65" spans="1:74" x14ac:dyDescent="0.25">
      <c r="A65" s="146" t="s">
        <v>258</v>
      </c>
      <c r="B65" s="146" t="s">
        <v>58</v>
      </c>
      <c r="C65" s="146" t="s">
        <v>306</v>
      </c>
      <c r="D65" s="146" t="s">
        <v>181</v>
      </c>
      <c r="E65" s="146" t="s">
        <v>68</v>
      </c>
      <c r="F65" s="146">
        <v>2017</v>
      </c>
      <c r="G65" s="146">
        <v>2029</v>
      </c>
      <c r="H65" s="150">
        <v>1258</v>
      </c>
      <c r="I65" s="183"/>
      <c r="J65" s="183" t="s">
        <v>65</v>
      </c>
      <c r="K65" s="183" t="s">
        <v>98</v>
      </c>
      <c r="L65" s="183"/>
      <c r="M65" s="183"/>
      <c r="N65" s="159">
        <v>56875000</v>
      </c>
      <c r="O65" s="184"/>
      <c r="P65" s="183"/>
      <c r="Q65" s="146"/>
      <c r="R65" s="146"/>
      <c r="S65" s="146"/>
      <c r="T65" s="182"/>
      <c r="U65" s="204">
        <v>658.84422177088538</v>
      </c>
      <c r="V65" s="204">
        <v>780.65015708370231</v>
      </c>
      <c r="W65" s="204">
        <v>847.01573400632583</v>
      </c>
      <c r="X65" s="204">
        <v>892.88564575349096</v>
      </c>
      <c r="Y65" s="212">
        <v>927.97581119817926</v>
      </c>
    </row>
    <row r="66" spans="1:74" x14ac:dyDescent="0.25">
      <c r="A66" s="146" t="s">
        <v>258</v>
      </c>
      <c r="B66" s="146" t="s">
        <v>58</v>
      </c>
      <c r="C66" s="146" t="s">
        <v>307</v>
      </c>
      <c r="D66" s="146" t="s">
        <v>132</v>
      </c>
      <c r="E66" s="146" t="s">
        <v>61</v>
      </c>
      <c r="F66" s="146">
        <v>2019</v>
      </c>
      <c r="G66" s="146"/>
      <c r="H66" s="150">
        <v>2492</v>
      </c>
      <c r="I66" s="183"/>
      <c r="J66" s="146" t="s">
        <v>65</v>
      </c>
      <c r="K66" s="146" t="s">
        <v>189</v>
      </c>
      <c r="L66" s="146"/>
      <c r="M66" s="146"/>
      <c r="N66" s="159">
        <v>126300000</v>
      </c>
      <c r="O66" s="184"/>
      <c r="P66" s="146"/>
      <c r="Q66" s="146">
        <v>0</v>
      </c>
      <c r="R66" s="146">
        <v>0</v>
      </c>
      <c r="S66" s="146">
        <v>0</v>
      </c>
      <c r="T66" s="182"/>
      <c r="U66" s="204">
        <v>1098.8767392102729</v>
      </c>
      <c r="V66" s="204">
        <v>1471.6298461186334</v>
      </c>
      <c r="W66" s="204">
        <v>1632.0054521298407</v>
      </c>
      <c r="X66" s="204">
        <v>1735.6422978145383</v>
      </c>
      <c r="Y66" s="212">
        <v>1812.3580085760098</v>
      </c>
    </row>
    <row r="67" spans="1:74" x14ac:dyDescent="0.25">
      <c r="A67" s="183" t="s">
        <v>161</v>
      </c>
      <c r="B67" s="183" t="s">
        <v>156</v>
      </c>
      <c r="C67" s="183" t="s">
        <v>162</v>
      </c>
      <c r="D67" s="183" t="s">
        <v>181</v>
      </c>
      <c r="E67" s="183" t="s">
        <v>300</v>
      </c>
      <c r="F67" s="183">
        <v>2017</v>
      </c>
      <c r="G67" s="183"/>
      <c r="H67" s="183">
        <v>5200</v>
      </c>
      <c r="I67" s="183"/>
      <c r="J67" s="183">
        <v>0</v>
      </c>
      <c r="K67" s="183" t="s">
        <v>66</v>
      </c>
      <c r="L67" s="183"/>
      <c r="M67" s="183"/>
      <c r="N67" s="154">
        <v>40000000</v>
      </c>
      <c r="O67" s="184">
        <v>325</v>
      </c>
      <c r="P67" s="183"/>
      <c r="Q67" s="154"/>
      <c r="R67" s="154"/>
      <c r="S67" s="154"/>
      <c r="T67" s="182">
        <v>0</v>
      </c>
      <c r="U67" s="204">
        <v>5200</v>
      </c>
      <c r="V67" s="204">
        <v>5200</v>
      </c>
      <c r="W67" s="204">
        <v>5200</v>
      </c>
      <c r="X67" s="204">
        <v>5200</v>
      </c>
      <c r="Y67" s="212">
        <v>5200</v>
      </c>
    </row>
    <row r="68" spans="1:74" x14ac:dyDescent="0.25">
      <c r="A68" s="146" t="s">
        <v>155</v>
      </c>
      <c r="B68" s="146" t="s">
        <v>156</v>
      </c>
      <c r="C68" s="146" t="s">
        <v>157</v>
      </c>
      <c r="D68" s="146" t="s">
        <v>60</v>
      </c>
      <c r="E68" s="146" t="s">
        <v>158</v>
      </c>
      <c r="F68" s="146">
        <v>2000</v>
      </c>
      <c r="G68" s="146">
        <v>2020</v>
      </c>
      <c r="H68" s="146">
        <v>3600</v>
      </c>
      <c r="I68" s="183"/>
      <c r="J68" s="183">
        <v>0</v>
      </c>
      <c r="K68" s="183" t="s">
        <v>66</v>
      </c>
      <c r="L68" s="183"/>
      <c r="M68" s="183"/>
      <c r="N68" s="183"/>
      <c r="O68" s="184"/>
      <c r="P68" s="183"/>
      <c r="Q68" s="150">
        <v>2923.8999756574631</v>
      </c>
      <c r="R68" s="150">
        <v>3211.2999877929687</v>
      </c>
      <c r="S68" s="150">
        <v>3118.0999603271484</v>
      </c>
      <c r="T68" s="182">
        <v>3200</v>
      </c>
      <c r="U68" s="204">
        <v>3600</v>
      </c>
      <c r="V68" s="204">
        <v>3600</v>
      </c>
      <c r="W68" s="204">
        <v>3600</v>
      </c>
      <c r="X68" s="204">
        <v>3600</v>
      </c>
      <c r="Y68" s="212">
        <v>3600</v>
      </c>
    </row>
    <row r="69" spans="1:74" x14ac:dyDescent="0.25">
      <c r="A69" s="183" t="s">
        <v>164</v>
      </c>
      <c r="B69" s="147" t="s">
        <v>156</v>
      </c>
      <c r="C69" s="146" t="s">
        <v>297</v>
      </c>
      <c r="D69" s="146" t="s">
        <v>119</v>
      </c>
      <c r="E69" s="146"/>
      <c r="F69" s="146">
        <v>2025</v>
      </c>
      <c r="G69" s="146"/>
      <c r="H69" s="150">
        <v>1500</v>
      </c>
      <c r="I69" s="146"/>
      <c r="J69" s="147" t="s">
        <v>198</v>
      </c>
      <c r="K69" s="183" t="s">
        <v>66</v>
      </c>
      <c r="L69" s="183"/>
      <c r="M69" s="183"/>
      <c r="N69" s="183"/>
      <c r="O69" s="184"/>
      <c r="P69" s="183"/>
      <c r="Q69" s="154"/>
      <c r="R69" s="154"/>
      <c r="S69" s="154"/>
      <c r="T69" s="182">
        <v>0</v>
      </c>
      <c r="U69" s="204">
        <v>0</v>
      </c>
      <c r="V69" s="204">
        <v>469.5</v>
      </c>
      <c r="W69" s="204">
        <v>765.14031242262899</v>
      </c>
      <c r="X69" s="204">
        <v>865.15272001173116</v>
      </c>
      <c r="Y69" s="212">
        <v>926.97713916956388</v>
      </c>
    </row>
    <row r="70" spans="1:74" s="176" customFormat="1" x14ac:dyDescent="0.25">
      <c r="A70" s="183" t="s">
        <v>167</v>
      </c>
      <c r="B70" s="183" t="s">
        <v>156</v>
      </c>
      <c r="C70" s="183" t="s">
        <v>206</v>
      </c>
      <c r="D70" s="183" t="s">
        <v>119</v>
      </c>
      <c r="E70" s="183" t="s">
        <v>300</v>
      </c>
      <c r="F70" s="183">
        <v>2025</v>
      </c>
      <c r="G70" s="183"/>
      <c r="H70" s="183">
        <v>1680</v>
      </c>
      <c r="I70" s="183"/>
      <c r="J70" s="183"/>
      <c r="K70" s="183"/>
      <c r="L70" s="183"/>
      <c r="M70" s="183"/>
      <c r="N70" s="183"/>
      <c r="O70" s="184"/>
      <c r="P70" s="183"/>
      <c r="Q70" s="154"/>
      <c r="R70" s="154"/>
      <c r="S70" s="154"/>
      <c r="T70" s="182">
        <v>0</v>
      </c>
      <c r="U70" s="204">
        <v>0</v>
      </c>
      <c r="V70" s="204">
        <v>840</v>
      </c>
      <c r="W70" s="204">
        <v>1680</v>
      </c>
      <c r="X70" s="204">
        <v>1680</v>
      </c>
      <c r="Y70" s="212">
        <v>1680</v>
      </c>
      <c r="Z70" s="208"/>
      <c r="AA70" s="208"/>
      <c r="AB70" s="208"/>
      <c r="AC70" s="208"/>
      <c r="AD70" s="208"/>
      <c r="AE70" s="208"/>
      <c r="AF70" s="208"/>
      <c r="AG70" s="208"/>
      <c r="AH70" s="208"/>
      <c r="AI70" s="208"/>
      <c r="AJ70" s="208"/>
      <c r="AK70" s="208"/>
      <c r="AL70" s="208"/>
      <c r="AM70" s="208"/>
      <c r="AN70" s="208"/>
      <c r="AO70" s="208"/>
      <c r="AP70" s="208"/>
      <c r="AQ70" s="208"/>
      <c r="AR70" s="208"/>
      <c r="AS70" s="208"/>
      <c r="AT70" s="208"/>
      <c r="AU70" s="208"/>
      <c r="AV70" s="208"/>
      <c r="AW70" s="208"/>
      <c r="AX70" s="208"/>
      <c r="AY70" s="208"/>
      <c r="AZ70" s="208"/>
      <c r="BA70" s="208"/>
      <c r="BB70" s="208"/>
      <c r="BC70" s="208"/>
      <c r="BD70" s="208"/>
      <c r="BE70" s="208"/>
      <c r="BF70" s="208"/>
      <c r="BG70" s="208"/>
      <c r="BH70" s="208"/>
      <c r="BI70" s="208"/>
      <c r="BJ70" s="208"/>
      <c r="BK70" s="208"/>
      <c r="BL70" s="208"/>
      <c r="BM70" s="208"/>
      <c r="BN70" s="208"/>
      <c r="BO70" s="208"/>
      <c r="BP70" s="208"/>
      <c r="BQ70" s="208"/>
      <c r="BR70" s="208"/>
      <c r="BS70" s="208"/>
      <c r="BT70" s="208"/>
      <c r="BU70" s="208"/>
      <c r="BV70" s="208"/>
    </row>
    <row r="71" spans="1:74" x14ac:dyDescent="0.25">
      <c r="A71" s="146" t="s">
        <v>159</v>
      </c>
      <c r="B71" s="146" t="s">
        <v>156</v>
      </c>
      <c r="C71" s="146" t="s">
        <v>160</v>
      </c>
      <c r="D71" s="146" t="s">
        <v>60</v>
      </c>
      <c r="E71" s="146" t="s">
        <v>158</v>
      </c>
      <c r="F71" s="146">
        <v>2003</v>
      </c>
      <c r="G71" s="146">
        <v>2023</v>
      </c>
      <c r="H71" s="146">
        <v>7800</v>
      </c>
      <c r="I71" s="183"/>
      <c r="J71" s="183"/>
      <c r="K71" s="183" t="s">
        <v>66</v>
      </c>
      <c r="L71" s="183"/>
      <c r="M71" s="183"/>
      <c r="N71" s="183"/>
      <c r="O71" s="184"/>
      <c r="P71" s="183"/>
      <c r="Q71" s="150">
        <v>3703.8999786376953</v>
      </c>
      <c r="R71" s="150">
        <v>4294.5000305175781</v>
      </c>
      <c r="S71" s="150">
        <v>3541.166748046875</v>
      </c>
      <c r="T71" s="182">
        <v>4600</v>
      </c>
      <c r="U71" s="204">
        <v>5294.4753603727913</v>
      </c>
      <c r="V71" s="204">
        <v>6037.5695608387805</v>
      </c>
      <c r="W71" s="204">
        <v>6780.6637613047697</v>
      </c>
      <c r="X71" s="204">
        <v>7523.7579617707588</v>
      </c>
      <c r="Y71" s="212">
        <v>7800</v>
      </c>
      <c r="Z71" s="208"/>
      <c r="AA71" s="208"/>
      <c r="AB71" s="208"/>
      <c r="AC71" s="208"/>
      <c r="AD71" s="208"/>
      <c r="AE71" s="208"/>
      <c r="AF71" s="208"/>
      <c r="AG71" s="208"/>
      <c r="AH71" s="208"/>
      <c r="AI71" s="208"/>
      <c r="AJ71" s="208"/>
      <c r="AK71" s="208"/>
      <c r="AL71" s="208"/>
      <c r="AM71" s="208"/>
      <c r="AN71" s="208"/>
      <c r="AO71" s="208"/>
      <c r="AP71" s="208"/>
      <c r="AQ71" s="208"/>
      <c r="AR71" s="208"/>
      <c r="AS71" s="208"/>
      <c r="AT71" s="208"/>
      <c r="AU71" s="208"/>
      <c r="AV71" s="208"/>
      <c r="AW71" s="208"/>
      <c r="AX71" s="208"/>
      <c r="AY71" s="208"/>
      <c r="AZ71" s="208"/>
      <c r="BA71" s="208"/>
      <c r="BB71" s="208"/>
      <c r="BC71" s="208"/>
      <c r="BD71" s="208"/>
      <c r="BE71" s="208"/>
      <c r="BF71" s="208"/>
      <c r="BG71" s="208"/>
      <c r="BH71" s="208"/>
      <c r="BI71" s="208"/>
      <c r="BJ71" s="208"/>
      <c r="BK71" s="208"/>
      <c r="BL71" s="208"/>
      <c r="BM71" s="208"/>
      <c r="BN71" s="208"/>
      <c r="BO71" s="208"/>
      <c r="BP71" s="208"/>
      <c r="BQ71" s="208"/>
      <c r="BR71" s="208"/>
      <c r="BS71" s="208"/>
      <c r="BT71" s="208"/>
      <c r="BU71" s="208"/>
      <c r="BV71" s="208"/>
    </row>
    <row r="72" spans="1:74" x14ac:dyDescent="0.25">
      <c r="A72" s="183" t="s">
        <v>168</v>
      </c>
      <c r="B72" s="183" t="s">
        <v>156</v>
      </c>
      <c r="C72" s="183" t="s">
        <v>169</v>
      </c>
      <c r="D72" s="183" t="s">
        <v>119</v>
      </c>
      <c r="E72" s="183" t="s">
        <v>300</v>
      </c>
      <c r="F72" s="183">
        <v>2025</v>
      </c>
      <c r="G72" s="183"/>
      <c r="H72" s="183">
        <v>5600</v>
      </c>
      <c r="I72" s="183"/>
      <c r="J72" s="183"/>
      <c r="K72" s="183" t="s">
        <v>66</v>
      </c>
      <c r="L72" s="183"/>
      <c r="M72" s="183"/>
      <c r="N72" s="183"/>
      <c r="O72" s="183"/>
      <c r="P72" s="183"/>
      <c r="Q72" s="154"/>
      <c r="R72" s="154"/>
      <c r="S72" s="154"/>
      <c r="T72" s="182">
        <v>0</v>
      </c>
      <c r="U72" s="204">
        <v>0</v>
      </c>
      <c r="V72" s="204">
        <v>2629.2</v>
      </c>
      <c r="W72" s="204">
        <v>4284.7857495667222</v>
      </c>
      <c r="X72" s="204">
        <v>4844.8552320656945</v>
      </c>
      <c r="Y72" s="212">
        <v>5191.0719793495582</v>
      </c>
      <c r="Z72" s="208"/>
      <c r="AA72" s="208"/>
      <c r="AB72" s="208"/>
      <c r="AC72" s="208"/>
      <c r="AD72" s="208"/>
      <c r="AE72" s="208"/>
      <c r="AF72" s="208"/>
      <c r="AG72" s="208"/>
      <c r="AH72" s="208"/>
      <c r="AI72" s="208"/>
      <c r="AJ72" s="208"/>
      <c r="AK72" s="208"/>
      <c r="AL72" s="208"/>
      <c r="AM72" s="208"/>
      <c r="AN72" s="208"/>
      <c r="AO72" s="208"/>
      <c r="AP72" s="208"/>
      <c r="AQ72" s="208"/>
      <c r="AR72" s="208"/>
      <c r="AS72" s="208"/>
      <c r="AT72" s="208"/>
      <c r="AU72" s="208"/>
      <c r="AV72" s="208"/>
      <c r="AW72" s="208"/>
      <c r="AX72" s="208"/>
      <c r="AY72" s="208"/>
      <c r="AZ72" s="208"/>
      <c r="BA72" s="208"/>
      <c r="BB72" s="208"/>
      <c r="BC72" s="208"/>
      <c r="BD72" s="208"/>
      <c r="BE72" s="208"/>
      <c r="BF72" s="208"/>
      <c r="BG72" s="208"/>
      <c r="BH72" s="208"/>
      <c r="BI72" s="208"/>
      <c r="BJ72" s="208"/>
      <c r="BK72" s="208"/>
      <c r="BL72" s="208"/>
      <c r="BM72" s="208"/>
      <c r="BN72" s="208"/>
      <c r="BO72" s="208"/>
      <c r="BP72" s="208"/>
      <c r="BQ72" s="208"/>
      <c r="BR72" s="208"/>
      <c r="BS72" s="208"/>
      <c r="BT72" s="208"/>
      <c r="BU72" s="208"/>
      <c r="BV72" s="208"/>
    </row>
    <row r="73" spans="1:74" x14ac:dyDescent="0.25">
      <c r="A73" s="183" t="s">
        <v>170</v>
      </c>
      <c r="B73" s="183" t="s">
        <v>156</v>
      </c>
      <c r="C73" s="183" t="s">
        <v>201</v>
      </c>
      <c r="D73" s="183" t="s">
        <v>119</v>
      </c>
      <c r="E73" s="183" t="s">
        <v>300</v>
      </c>
      <c r="F73" s="183">
        <v>2025</v>
      </c>
      <c r="G73" s="183"/>
      <c r="H73" s="183">
        <v>400</v>
      </c>
      <c r="I73" s="183"/>
      <c r="J73" s="183" t="s">
        <v>198</v>
      </c>
      <c r="K73" s="183" t="s">
        <v>66</v>
      </c>
      <c r="L73" s="183"/>
      <c r="M73" s="183"/>
      <c r="N73" s="183"/>
      <c r="O73" s="183"/>
      <c r="P73" s="183"/>
      <c r="Q73" s="154"/>
      <c r="R73" s="154"/>
      <c r="S73" s="154"/>
      <c r="T73" s="182">
        <v>0</v>
      </c>
      <c r="U73" s="204">
        <v>0</v>
      </c>
      <c r="V73" s="204">
        <v>187.79999999999998</v>
      </c>
      <c r="W73" s="204">
        <v>306.05612496905161</v>
      </c>
      <c r="X73" s="204">
        <v>346.06108800469246</v>
      </c>
      <c r="Y73" s="212">
        <v>370.79085566782555</v>
      </c>
      <c r="Z73" s="208"/>
      <c r="AA73" s="208"/>
      <c r="AB73" s="208"/>
      <c r="AC73" s="208"/>
      <c r="AD73" s="208"/>
      <c r="AE73" s="208"/>
      <c r="AF73" s="208"/>
      <c r="AG73" s="208"/>
      <c r="AH73" s="208"/>
      <c r="AI73" s="208"/>
      <c r="AJ73" s="208"/>
      <c r="AK73" s="208"/>
      <c r="AL73" s="208"/>
      <c r="AM73" s="208"/>
      <c r="AN73" s="208"/>
      <c r="AO73" s="208"/>
      <c r="AP73" s="208"/>
      <c r="AQ73" s="208"/>
      <c r="AR73" s="208"/>
      <c r="AS73" s="208"/>
      <c r="AT73" s="208"/>
      <c r="AU73" s="208"/>
      <c r="AV73" s="208"/>
      <c r="AW73" s="208"/>
      <c r="AX73" s="208"/>
      <c r="AY73" s="208"/>
      <c r="AZ73" s="208"/>
      <c r="BA73" s="208"/>
      <c r="BB73" s="208"/>
      <c r="BC73" s="208"/>
      <c r="BD73" s="208"/>
      <c r="BE73" s="208"/>
      <c r="BF73" s="208"/>
      <c r="BG73" s="208"/>
      <c r="BH73" s="208"/>
      <c r="BI73" s="208"/>
      <c r="BJ73" s="208"/>
      <c r="BK73" s="208"/>
      <c r="BL73" s="208"/>
      <c r="BM73" s="208"/>
      <c r="BN73" s="208"/>
      <c r="BO73" s="208"/>
      <c r="BP73" s="208"/>
      <c r="BQ73" s="208"/>
      <c r="BR73" s="208"/>
      <c r="BS73" s="208"/>
      <c r="BT73" s="208"/>
      <c r="BU73" s="208"/>
      <c r="BV73" s="208"/>
    </row>
    <row r="74" spans="1:74" x14ac:dyDescent="0.25">
      <c r="A74" s="183" t="s">
        <v>166</v>
      </c>
      <c r="B74" s="183" t="s">
        <v>156</v>
      </c>
      <c r="C74" s="183" t="s">
        <v>202</v>
      </c>
      <c r="D74" s="183" t="s">
        <v>132</v>
      </c>
      <c r="E74" s="183" t="s">
        <v>300</v>
      </c>
      <c r="F74" s="183">
        <v>2025</v>
      </c>
      <c r="G74" s="183"/>
      <c r="H74" s="183">
        <v>400</v>
      </c>
      <c r="I74" s="183"/>
      <c r="J74" s="183" t="s">
        <v>198</v>
      </c>
      <c r="K74" s="183" t="s">
        <v>66</v>
      </c>
      <c r="L74" s="183"/>
      <c r="M74" s="183"/>
      <c r="N74" s="183"/>
      <c r="O74" s="183"/>
      <c r="P74" s="183"/>
      <c r="Q74" s="154"/>
      <c r="R74" s="154"/>
      <c r="S74" s="154"/>
      <c r="T74" s="182">
        <v>0</v>
      </c>
      <c r="U74" s="204">
        <v>0</v>
      </c>
      <c r="V74" s="204">
        <v>234.75</v>
      </c>
      <c r="W74" s="204">
        <v>382.5701562113145</v>
      </c>
      <c r="X74" s="204">
        <v>432.57636000586558</v>
      </c>
      <c r="Y74" s="212">
        <v>463.48856958478194</v>
      </c>
      <c r="Z74" s="208"/>
      <c r="AA74" s="208"/>
      <c r="AB74" s="208"/>
      <c r="AC74" s="208"/>
      <c r="AD74" s="208"/>
      <c r="AE74" s="208"/>
      <c r="AF74" s="208"/>
      <c r="AG74" s="208"/>
      <c r="AH74" s="208"/>
      <c r="AI74" s="208"/>
      <c r="AJ74" s="208"/>
      <c r="AK74" s="208"/>
      <c r="AL74" s="208"/>
      <c r="AM74" s="208"/>
      <c r="AN74" s="208"/>
      <c r="AO74" s="208"/>
      <c r="AP74" s="208"/>
      <c r="AQ74" s="208"/>
      <c r="AR74" s="208"/>
      <c r="AS74" s="208"/>
      <c r="AT74" s="208"/>
      <c r="AU74" s="208"/>
      <c r="AV74" s="208"/>
      <c r="AW74" s="208"/>
      <c r="AX74" s="208"/>
      <c r="AY74" s="208"/>
      <c r="AZ74" s="208"/>
      <c r="BA74" s="208"/>
      <c r="BB74" s="208"/>
      <c r="BC74" s="208"/>
      <c r="BD74" s="208"/>
      <c r="BE74" s="208"/>
      <c r="BF74" s="208"/>
      <c r="BG74" s="208"/>
      <c r="BH74" s="208"/>
      <c r="BI74" s="208"/>
      <c r="BJ74" s="208"/>
      <c r="BK74" s="208"/>
      <c r="BL74" s="208"/>
      <c r="BM74" s="208"/>
      <c r="BN74" s="208"/>
      <c r="BO74" s="208"/>
      <c r="BP74" s="208"/>
      <c r="BQ74" s="208"/>
      <c r="BR74" s="208"/>
      <c r="BS74" s="208"/>
      <c r="BT74" s="208"/>
      <c r="BU74" s="208"/>
      <c r="BV74" s="208"/>
    </row>
    <row r="75" spans="1:74" s="176" customFormat="1" x14ac:dyDescent="0.25">
      <c r="A75" s="183" t="s">
        <v>171</v>
      </c>
      <c r="B75" s="183" t="s">
        <v>156</v>
      </c>
      <c r="C75" s="183" t="s">
        <v>308</v>
      </c>
      <c r="D75" s="183" t="s">
        <v>119</v>
      </c>
      <c r="E75" s="183" t="s">
        <v>300</v>
      </c>
      <c r="F75" s="183">
        <v>2025</v>
      </c>
      <c r="G75" s="183"/>
      <c r="H75" s="183" t="s">
        <v>314</v>
      </c>
      <c r="I75" s="183"/>
      <c r="J75" s="183"/>
      <c r="K75" s="183"/>
      <c r="L75" s="183"/>
      <c r="M75" s="183"/>
      <c r="N75" s="183"/>
      <c r="O75" s="183"/>
      <c r="P75" s="183"/>
      <c r="Q75" s="154"/>
      <c r="R75" s="154"/>
      <c r="S75" s="154"/>
      <c r="T75" s="182">
        <v>0</v>
      </c>
      <c r="U75" s="204">
        <v>0</v>
      </c>
      <c r="V75" s="204">
        <v>800</v>
      </c>
      <c r="W75" s="204">
        <v>1600</v>
      </c>
      <c r="X75" s="204">
        <v>1600</v>
      </c>
      <c r="Y75" s="212">
        <v>1600</v>
      </c>
      <c r="Z75" s="208"/>
      <c r="AA75" s="208"/>
      <c r="AB75" s="208"/>
      <c r="AC75" s="208"/>
      <c r="AD75" s="208"/>
      <c r="AE75" s="208"/>
      <c r="AF75" s="208"/>
      <c r="AG75" s="208"/>
      <c r="AH75" s="208"/>
      <c r="AI75" s="208"/>
      <c r="AJ75" s="208"/>
      <c r="AK75" s="208"/>
      <c r="AL75" s="208"/>
      <c r="AM75" s="208"/>
      <c r="AN75" s="208"/>
      <c r="AO75" s="208"/>
      <c r="AP75" s="208"/>
      <c r="AQ75" s="208"/>
      <c r="AR75" s="208"/>
      <c r="AS75" s="208"/>
      <c r="AT75" s="208"/>
      <c r="AU75" s="208"/>
      <c r="AV75" s="208"/>
      <c r="AW75" s="208"/>
      <c r="AX75" s="208"/>
      <c r="AY75" s="208"/>
      <c r="AZ75" s="208"/>
      <c r="BA75" s="208"/>
      <c r="BB75" s="208"/>
      <c r="BC75" s="208"/>
      <c r="BD75" s="208"/>
      <c r="BE75" s="208"/>
      <c r="BF75" s="208"/>
      <c r="BG75" s="208"/>
      <c r="BH75" s="208"/>
      <c r="BI75" s="208"/>
      <c r="BJ75" s="208"/>
      <c r="BK75" s="208"/>
      <c r="BL75" s="208"/>
      <c r="BM75" s="208"/>
      <c r="BN75" s="208"/>
      <c r="BO75" s="208"/>
      <c r="BP75" s="208"/>
      <c r="BQ75" s="208"/>
      <c r="BR75" s="208"/>
      <c r="BS75" s="208"/>
      <c r="BT75" s="208"/>
      <c r="BU75" s="208"/>
      <c r="BV75" s="208"/>
    </row>
    <row r="76" spans="1:74" x14ac:dyDescent="0.25">
      <c r="A76" s="183" t="s">
        <v>177</v>
      </c>
      <c r="B76" s="183" t="s">
        <v>156</v>
      </c>
      <c r="C76" s="183" t="s">
        <v>312</v>
      </c>
      <c r="D76" s="183" t="s">
        <v>137</v>
      </c>
      <c r="E76" s="183" t="s">
        <v>300</v>
      </c>
      <c r="F76" s="183">
        <v>2015</v>
      </c>
      <c r="G76" s="183"/>
      <c r="H76" s="183">
        <v>1500</v>
      </c>
      <c r="I76" s="183"/>
      <c r="J76" s="183"/>
      <c r="K76" s="183" t="s">
        <v>66</v>
      </c>
      <c r="L76" s="183"/>
      <c r="M76" s="183"/>
      <c r="N76" s="184">
        <v>18000000</v>
      </c>
      <c r="O76" s="183"/>
      <c r="P76" s="183"/>
      <c r="Q76" s="154"/>
      <c r="R76" s="154"/>
      <c r="S76" s="154"/>
      <c r="T76" s="182">
        <v>704.25</v>
      </c>
      <c r="U76" s="204">
        <v>1147.7104686339435</v>
      </c>
      <c r="V76" s="204">
        <v>1297.7290800175967</v>
      </c>
      <c r="W76" s="204">
        <v>1390.465708754346</v>
      </c>
      <c r="X76" s="204">
        <v>1457.7693033365472</v>
      </c>
      <c r="Y76" s="212">
        <v>1500</v>
      </c>
      <c r="Z76" s="208"/>
      <c r="AA76" s="208"/>
      <c r="AB76" s="208"/>
      <c r="AC76" s="208"/>
      <c r="AD76" s="208"/>
      <c r="AE76" s="208"/>
      <c r="AF76" s="208"/>
      <c r="AG76" s="208"/>
      <c r="AH76" s="208"/>
      <c r="AI76" s="208"/>
      <c r="AJ76" s="208"/>
      <c r="AK76" s="208"/>
      <c r="AL76" s="208"/>
      <c r="AM76" s="208"/>
      <c r="AN76" s="208"/>
      <c r="AO76" s="208"/>
      <c r="AP76" s="208"/>
      <c r="AQ76" s="208"/>
      <c r="AR76" s="208"/>
      <c r="AS76" s="208"/>
      <c r="AT76" s="208"/>
      <c r="AU76" s="208"/>
      <c r="AV76" s="208"/>
      <c r="AW76" s="208"/>
      <c r="AX76" s="208"/>
      <c r="AY76" s="208"/>
      <c r="AZ76" s="208"/>
      <c r="BA76" s="208"/>
      <c r="BB76" s="208"/>
      <c r="BC76" s="208"/>
      <c r="BD76" s="208"/>
      <c r="BE76" s="208"/>
      <c r="BF76" s="208"/>
      <c r="BG76" s="208"/>
      <c r="BH76" s="208"/>
      <c r="BI76" s="208"/>
      <c r="BJ76" s="208"/>
      <c r="BK76" s="208"/>
      <c r="BL76" s="208"/>
      <c r="BM76" s="208"/>
      <c r="BN76" s="208"/>
      <c r="BO76" s="208"/>
      <c r="BP76" s="208"/>
      <c r="BQ76" s="208"/>
      <c r="BR76" s="208"/>
      <c r="BS76" s="208"/>
      <c r="BT76" s="208"/>
      <c r="BU76" s="208"/>
      <c r="BV76" s="208"/>
    </row>
    <row r="77" spans="1:74" s="176" customFormat="1" x14ac:dyDescent="0.25">
      <c r="A77" s="183" t="s">
        <v>174</v>
      </c>
      <c r="B77" s="183" t="s">
        <v>156</v>
      </c>
      <c r="C77" s="183" t="s">
        <v>208</v>
      </c>
      <c r="D77" s="183" t="s">
        <v>119</v>
      </c>
      <c r="E77" s="183" t="s">
        <v>300</v>
      </c>
      <c r="F77" s="183">
        <v>2016</v>
      </c>
      <c r="G77" s="183"/>
      <c r="H77" s="183">
        <v>1619</v>
      </c>
      <c r="I77" s="183"/>
      <c r="J77" s="183"/>
      <c r="K77" s="183"/>
      <c r="L77" s="183"/>
      <c r="M77" s="183"/>
      <c r="N77" s="183"/>
      <c r="O77" s="183"/>
      <c r="P77" s="183"/>
      <c r="Q77" s="154"/>
      <c r="R77" s="154"/>
      <c r="S77" s="154"/>
      <c r="T77" s="182">
        <v>0</v>
      </c>
      <c r="U77" s="204">
        <v>0</v>
      </c>
      <c r="V77" s="204">
        <v>1235</v>
      </c>
      <c r="W77" s="204">
        <v>1427</v>
      </c>
      <c r="X77" s="204">
        <v>1539</v>
      </c>
      <c r="Y77" s="212">
        <v>1619</v>
      </c>
      <c r="Z77" s="208"/>
      <c r="AA77" s="208"/>
      <c r="AB77" s="208"/>
      <c r="AC77" s="208"/>
      <c r="AD77" s="208"/>
      <c r="AE77" s="208"/>
      <c r="AF77" s="208"/>
      <c r="AG77" s="208"/>
      <c r="AH77" s="208"/>
      <c r="AI77" s="208"/>
      <c r="AJ77" s="208"/>
      <c r="AK77" s="208"/>
      <c r="AL77" s="208"/>
      <c r="AM77" s="208"/>
      <c r="AN77" s="208"/>
      <c r="AO77" s="208"/>
      <c r="AP77" s="208"/>
      <c r="AQ77" s="208"/>
      <c r="AR77" s="208"/>
      <c r="AS77" s="208"/>
      <c r="AT77" s="208"/>
      <c r="AU77" s="208"/>
      <c r="AV77" s="208"/>
      <c r="AW77" s="208"/>
      <c r="AX77" s="208"/>
      <c r="AY77" s="208"/>
      <c r="AZ77" s="208"/>
      <c r="BA77" s="208"/>
      <c r="BB77" s="208"/>
      <c r="BC77" s="208"/>
      <c r="BD77" s="208"/>
      <c r="BE77" s="208"/>
      <c r="BF77" s="208"/>
      <c r="BG77" s="208"/>
      <c r="BH77" s="208"/>
      <c r="BI77" s="208"/>
      <c r="BJ77" s="208"/>
      <c r="BK77" s="208"/>
      <c r="BL77" s="208"/>
      <c r="BM77" s="208"/>
      <c r="BN77" s="208"/>
      <c r="BO77" s="208"/>
      <c r="BP77" s="208"/>
      <c r="BQ77" s="208"/>
      <c r="BR77" s="208"/>
      <c r="BS77" s="208"/>
      <c r="BT77" s="208"/>
      <c r="BU77" s="208"/>
      <c r="BV77" s="208"/>
    </row>
    <row r="78" spans="1:74" s="176" customFormat="1" x14ac:dyDescent="0.25">
      <c r="A78" s="183" t="s">
        <v>175</v>
      </c>
      <c r="B78" s="183" t="s">
        <v>156</v>
      </c>
      <c r="C78" s="183" t="s">
        <v>313</v>
      </c>
      <c r="D78" s="183" t="s">
        <v>60</v>
      </c>
      <c r="E78" s="183" t="s">
        <v>300</v>
      </c>
      <c r="F78" s="183">
        <v>2015</v>
      </c>
      <c r="G78" s="183"/>
      <c r="H78" s="183">
        <v>500</v>
      </c>
      <c r="I78" s="183"/>
      <c r="J78" s="183"/>
      <c r="K78" s="183"/>
      <c r="L78" s="183"/>
      <c r="M78" s="183"/>
      <c r="N78" s="183"/>
      <c r="O78" s="183"/>
      <c r="P78" s="183"/>
      <c r="Q78" s="154"/>
      <c r="R78" s="154"/>
      <c r="S78" s="154"/>
      <c r="T78" s="182">
        <v>500</v>
      </c>
      <c r="U78" s="204">
        <v>500</v>
      </c>
      <c r="V78" s="204">
        <v>500</v>
      </c>
      <c r="W78" s="204">
        <v>500</v>
      </c>
      <c r="X78" s="204">
        <v>500</v>
      </c>
      <c r="Y78" s="212">
        <v>500</v>
      </c>
      <c r="Z78" s="208"/>
      <c r="AA78" s="208"/>
      <c r="AB78" s="208"/>
      <c r="AC78" s="208"/>
      <c r="AD78" s="208"/>
      <c r="AE78" s="208"/>
      <c r="AF78" s="208"/>
      <c r="AG78" s="208"/>
      <c r="AH78" s="208"/>
      <c r="AI78" s="208"/>
      <c r="AJ78" s="208"/>
      <c r="AK78" s="208"/>
      <c r="AL78" s="208"/>
      <c r="AM78" s="208"/>
      <c r="AN78" s="208"/>
      <c r="AO78" s="208"/>
      <c r="AP78" s="208"/>
      <c r="AQ78" s="208"/>
      <c r="AR78" s="208"/>
      <c r="AS78" s="208"/>
      <c r="AT78" s="208"/>
      <c r="AU78" s="208"/>
      <c r="AV78" s="208"/>
      <c r="AW78" s="208"/>
      <c r="AX78" s="208"/>
      <c r="AY78" s="208"/>
      <c r="AZ78" s="208"/>
      <c r="BA78" s="208"/>
      <c r="BB78" s="208"/>
      <c r="BC78" s="208"/>
      <c r="BD78" s="208"/>
      <c r="BE78" s="208"/>
      <c r="BF78" s="208"/>
      <c r="BG78" s="208"/>
      <c r="BH78" s="208"/>
      <c r="BI78" s="208"/>
      <c r="BJ78" s="208"/>
      <c r="BK78" s="208"/>
      <c r="BL78" s="208"/>
      <c r="BM78" s="208"/>
      <c r="BN78" s="208"/>
      <c r="BO78" s="208"/>
      <c r="BP78" s="208"/>
      <c r="BQ78" s="208"/>
      <c r="BR78" s="208"/>
      <c r="BS78" s="208"/>
      <c r="BT78" s="208"/>
      <c r="BU78" s="208"/>
      <c r="BV78" s="208"/>
    </row>
    <row r="79" spans="1:74" x14ac:dyDescent="0.25">
      <c r="A79" s="183" t="s">
        <v>176</v>
      </c>
      <c r="B79" s="183" t="s">
        <v>156</v>
      </c>
      <c r="C79" s="183" t="s">
        <v>252</v>
      </c>
      <c r="D79" s="183" t="s">
        <v>119</v>
      </c>
      <c r="E79" s="183" t="s">
        <v>300</v>
      </c>
      <c r="F79" s="183">
        <v>2025</v>
      </c>
      <c r="G79" s="183"/>
      <c r="H79" s="183">
        <v>3900</v>
      </c>
      <c r="I79" s="183"/>
      <c r="J79" s="183" t="s">
        <v>198</v>
      </c>
      <c r="K79" s="183" t="s">
        <v>66</v>
      </c>
      <c r="L79" s="183"/>
      <c r="M79" s="183"/>
      <c r="N79" s="183"/>
      <c r="O79" s="183"/>
      <c r="P79" s="183"/>
      <c r="Q79" s="154"/>
      <c r="R79" s="154"/>
      <c r="S79" s="154"/>
      <c r="T79" s="182">
        <v>0</v>
      </c>
      <c r="U79" s="204">
        <v>0</v>
      </c>
      <c r="V79" s="204">
        <v>1831</v>
      </c>
      <c r="W79" s="204">
        <v>2984</v>
      </c>
      <c r="X79" s="204">
        <v>3374</v>
      </c>
      <c r="Y79" s="212">
        <v>3615</v>
      </c>
      <c r="Z79" s="208"/>
      <c r="AA79" s="208"/>
      <c r="AB79" s="208"/>
      <c r="AC79" s="208"/>
      <c r="AD79" s="208"/>
      <c r="AE79" s="208"/>
      <c r="AF79" s="208"/>
      <c r="AG79" s="208"/>
      <c r="AH79" s="208"/>
      <c r="AI79" s="208"/>
      <c r="AJ79" s="208"/>
      <c r="AK79" s="208"/>
      <c r="AL79" s="208"/>
      <c r="AM79" s="208"/>
      <c r="AN79" s="208"/>
      <c r="AO79" s="208"/>
      <c r="AP79" s="208"/>
      <c r="AQ79" s="208"/>
      <c r="AR79" s="208"/>
      <c r="AS79" s="208"/>
      <c r="AT79" s="208"/>
      <c r="AU79" s="208"/>
      <c r="AV79" s="208"/>
      <c r="AW79" s="208"/>
      <c r="AX79" s="208"/>
      <c r="AY79" s="208"/>
      <c r="AZ79" s="208"/>
      <c r="BA79" s="208"/>
      <c r="BB79" s="208"/>
      <c r="BC79" s="208"/>
      <c r="BD79" s="208"/>
      <c r="BE79" s="208"/>
      <c r="BF79" s="208"/>
      <c r="BG79" s="208"/>
      <c r="BH79" s="208"/>
      <c r="BI79" s="208"/>
      <c r="BJ79" s="208"/>
      <c r="BK79" s="208"/>
      <c r="BL79" s="208"/>
      <c r="BM79" s="208"/>
      <c r="BN79" s="208"/>
      <c r="BO79" s="208"/>
      <c r="BP79" s="208"/>
      <c r="BQ79" s="208"/>
      <c r="BR79" s="208"/>
      <c r="BS79" s="208"/>
      <c r="BT79" s="208"/>
      <c r="BU79" s="208"/>
      <c r="BV79" s="208"/>
    </row>
    <row r="80" spans="1:74" x14ac:dyDescent="0.25">
      <c r="A80" s="209" t="s">
        <v>183</v>
      </c>
      <c r="B80" s="147" t="s">
        <v>179</v>
      </c>
      <c r="C80" s="147" t="s">
        <v>184</v>
      </c>
      <c r="D80" s="147" t="s">
        <v>137</v>
      </c>
      <c r="E80" s="147" t="s">
        <v>185</v>
      </c>
      <c r="F80" s="147">
        <v>2035</v>
      </c>
      <c r="G80" s="146"/>
      <c r="H80" s="151">
        <v>56000</v>
      </c>
      <c r="I80" s="146"/>
      <c r="J80" s="146" t="s">
        <v>198</v>
      </c>
      <c r="K80" s="146" t="s">
        <v>66</v>
      </c>
      <c r="L80" s="146"/>
      <c r="M80" s="146"/>
      <c r="N80" s="146"/>
      <c r="O80" s="146"/>
      <c r="P80" s="146"/>
      <c r="Q80" s="210"/>
      <c r="R80" s="210"/>
      <c r="S80" s="210"/>
      <c r="T80" s="182"/>
      <c r="U80" s="204"/>
      <c r="V80" s="204"/>
      <c r="W80" s="204"/>
      <c r="X80" s="204">
        <v>56000</v>
      </c>
      <c r="Y80" s="212">
        <v>56000</v>
      </c>
    </row>
    <row r="81" spans="1:25" x14ac:dyDescent="0.25">
      <c r="A81" s="209" t="s">
        <v>178</v>
      </c>
      <c r="B81" s="147" t="s">
        <v>179</v>
      </c>
      <c r="C81" s="147" t="s">
        <v>180</v>
      </c>
      <c r="D81" s="147" t="s">
        <v>181</v>
      </c>
      <c r="E81" s="147" t="s">
        <v>182</v>
      </c>
      <c r="F81" s="147">
        <v>2015</v>
      </c>
      <c r="G81" s="146"/>
      <c r="H81" s="151">
        <v>56000</v>
      </c>
      <c r="I81" s="146"/>
      <c r="J81" s="146" t="s">
        <v>198</v>
      </c>
      <c r="K81" s="146" t="s">
        <v>66</v>
      </c>
      <c r="L81" s="146"/>
      <c r="M81" s="146"/>
      <c r="N81" s="146"/>
      <c r="O81" s="146"/>
      <c r="P81" s="146"/>
      <c r="Q81" s="210"/>
      <c r="R81" s="210"/>
      <c r="S81" s="210"/>
      <c r="T81" s="182">
        <v>56000</v>
      </c>
      <c r="U81" s="204">
        <v>56000</v>
      </c>
      <c r="V81" s="204">
        <v>56000</v>
      </c>
      <c r="W81" s="204">
        <v>56000</v>
      </c>
      <c r="X81" s="204">
        <v>56000</v>
      </c>
      <c r="Y81" s="212">
        <v>56000</v>
      </c>
    </row>
    <row r="82" spans="1:25" x14ac:dyDescent="0.25">
      <c r="A82" s="209" t="s">
        <v>186</v>
      </c>
      <c r="B82" s="147" t="s">
        <v>179</v>
      </c>
      <c r="C82" s="147" t="s">
        <v>203</v>
      </c>
      <c r="D82" s="147" t="s">
        <v>119</v>
      </c>
      <c r="E82" s="147" t="s">
        <v>185</v>
      </c>
      <c r="F82" s="147">
        <v>2025</v>
      </c>
      <c r="G82" s="146"/>
      <c r="H82" s="151">
        <v>28000</v>
      </c>
      <c r="I82" s="146"/>
      <c r="J82" s="146" t="s">
        <v>198</v>
      </c>
      <c r="K82" s="146" t="s">
        <v>66</v>
      </c>
      <c r="L82" s="146"/>
      <c r="M82" s="146"/>
      <c r="N82" s="211">
        <v>30000000</v>
      </c>
      <c r="O82" s="146"/>
      <c r="P82" s="146"/>
      <c r="Q82" s="210"/>
      <c r="R82" s="210"/>
      <c r="S82" s="210"/>
      <c r="T82" s="182"/>
      <c r="U82" s="204"/>
      <c r="V82" s="204">
        <v>28000</v>
      </c>
      <c r="W82" s="204">
        <v>28000</v>
      </c>
      <c r="X82" s="204">
        <v>28000</v>
      </c>
      <c r="Y82" s="212">
        <v>28000</v>
      </c>
    </row>
    <row r="83" spans="1:25" s="203" customFormat="1" ht="15.75" thickBot="1" x14ac:dyDescent="0.3">
      <c r="A83" s="183"/>
      <c r="B83" s="183" t="s">
        <v>324</v>
      </c>
      <c r="C83" s="183" t="s">
        <v>325</v>
      </c>
      <c r="D83" s="183" t="s">
        <v>188</v>
      </c>
      <c r="E83" s="183" t="s">
        <v>300</v>
      </c>
      <c r="F83" s="183">
        <v>2016</v>
      </c>
      <c r="G83" s="183"/>
      <c r="H83" s="154"/>
      <c r="I83" s="183"/>
      <c r="J83" s="183"/>
      <c r="K83" s="183"/>
      <c r="L83" s="183"/>
      <c r="M83" s="183"/>
      <c r="N83" s="158">
        <v>4200000</v>
      </c>
      <c r="O83" s="158">
        <v>420000</v>
      </c>
      <c r="P83" s="183"/>
      <c r="Q83" s="154"/>
      <c r="R83" s="154"/>
      <c r="S83" s="154"/>
      <c r="T83" s="182">
        <v>1880</v>
      </c>
      <c r="U83" s="204">
        <v>1880</v>
      </c>
      <c r="V83" s="204">
        <v>2050</v>
      </c>
      <c r="W83" s="204">
        <v>2170</v>
      </c>
      <c r="X83" s="204">
        <v>2120</v>
      </c>
      <c r="Y83" s="213">
        <v>2120</v>
      </c>
    </row>
    <row r="84" spans="1:25" ht="18.75" x14ac:dyDescent="0.3">
      <c r="A84" s="44" t="s">
        <v>270</v>
      </c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6"/>
    </row>
    <row r="85" spans="1:25" x14ac:dyDescent="0.25">
      <c r="A85" s="126"/>
      <c r="B85" s="48" t="s">
        <v>58</v>
      </c>
      <c r="C85" s="160" t="s">
        <v>271</v>
      </c>
      <c r="D85" s="160" t="s">
        <v>165</v>
      </c>
      <c r="E85" s="126"/>
      <c r="F85" s="161">
        <v>2012</v>
      </c>
      <c r="G85" s="161"/>
      <c r="H85" s="127">
        <v>42</v>
      </c>
      <c r="I85" s="161"/>
      <c r="J85" s="160"/>
      <c r="K85" s="48"/>
      <c r="L85" s="48"/>
      <c r="M85" s="48"/>
      <c r="N85" s="48"/>
      <c r="O85" s="48"/>
      <c r="P85" s="48"/>
      <c r="Q85" s="49"/>
      <c r="R85" s="49"/>
      <c r="S85" s="49"/>
      <c r="T85" s="49"/>
      <c r="U85" s="49"/>
      <c r="V85" s="49"/>
      <c r="W85" s="49"/>
      <c r="X85" s="49"/>
      <c r="Y85" s="50"/>
    </row>
    <row r="86" spans="1:25" x14ac:dyDescent="0.25">
      <c r="A86" s="126"/>
      <c r="B86" s="48" t="s">
        <v>58</v>
      </c>
      <c r="C86" s="160" t="s">
        <v>272</v>
      </c>
      <c r="D86" s="160" t="s">
        <v>165</v>
      </c>
      <c r="E86" s="126"/>
      <c r="F86" s="161">
        <v>2014</v>
      </c>
      <c r="G86" s="161"/>
      <c r="H86" s="127">
        <v>1200</v>
      </c>
      <c r="I86" s="161"/>
      <c r="J86" s="160"/>
      <c r="K86" s="48"/>
      <c r="L86" s="48"/>
      <c r="M86" s="48"/>
      <c r="N86" s="48"/>
      <c r="O86" s="48"/>
      <c r="P86" s="48"/>
      <c r="Q86" s="49"/>
      <c r="R86" s="49"/>
      <c r="S86" s="49"/>
      <c r="T86" s="49"/>
      <c r="U86" s="49"/>
      <c r="V86" s="49"/>
      <c r="W86" s="49"/>
      <c r="X86" s="49"/>
      <c r="Y86" s="50"/>
    </row>
    <row r="87" spans="1:25" s="185" customFormat="1" x14ac:dyDescent="0.25">
      <c r="B87" s="187" t="s">
        <v>58</v>
      </c>
      <c r="C87" s="188" t="s">
        <v>273</v>
      </c>
      <c r="D87" s="188" t="s">
        <v>165</v>
      </c>
      <c r="F87" s="189">
        <v>2011</v>
      </c>
      <c r="G87" s="189"/>
      <c r="H87" s="190">
        <v>933</v>
      </c>
      <c r="I87" s="189"/>
      <c r="J87" s="188"/>
      <c r="K87" s="187"/>
      <c r="L87" s="187"/>
      <c r="M87" s="187"/>
      <c r="N87" s="187"/>
      <c r="O87" s="187"/>
      <c r="P87" s="187"/>
      <c r="Q87" s="191"/>
      <c r="R87" s="191"/>
      <c r="S87" s="191"/>
      <c r="T87" s="191"/>
      <c r="U87" s="191"/>
      <c r="V87" s="191"/>
      <c r="W87" s="191"/>
      <c r="X87" s="191"/>
      <c r="Y87" s="192"/>
    </row>
    <row r="88" spans="1:25" s="185" customFormat="1" x14ac:dyDescent="0.25">
      <c r="B88" s="187" t="s">
        <v>58</v>
      </c>
      <c r="C88" s="188" t="s">
        <v>274</v>
      </c>
      <c r="D88" s="188" t="s">
        <v>165</v>
      </c>
      <c r="F88" s="189">
        <v>2011</v>
      </c>
      <c r="G88" s="189"/>
      <c r="H88" s="190">
        <v>201</v>
      </c>
      <c r="I88" s="189"/>
      <c r="J88" s="188"/>
      <c r="K88" s="187"/>
      <c r="L88" s="187"/>
      <c r="M88" s="187"/>
      <c r="N88" s="187"/>
      <c r="O88" s="187"/>
      <c r="P88" s="187"/>
      <c r="Q88" s="191"/>
      <c r="R88" s="191"/>
      <c r="S88" s="191"/>
      <c r="T88" s="191"/>
      <c r="U88" s="191"/>
      <c r="V88" s="191"/>
      <c r="W88" s="191"/>
      <c r="X88" s="191"/>
      <c r="Y88" s="192"/>
    </row>
    <row r="89" spans="1:25" s="172" customFormat="1" x14ac:dyDescent="0.25">
      <c r="B89" s="171" t="s">
        <v>58</v>
      </c>
      <c r="C89" s="180" t="s">
        <v>275</v>
      </c>
      <c r="D89" s="180" t="s">
        <v>137</v>
      </c>
      <c r="F89" s="181">
        <v>2020</v>
      </c>
      <c r="G89" s="181"/>
      <c r="H89" s="173">
        <v>1000</v>
      </c>
      <c r="I89" s="181"/>
      <c r="J89" s="180"/>
      <c r="K89" s="171"/>
      <c r="L89" s="171"/>
      <c r="M89" s="171"/>
      <c r="N89" s="171"/>
      <c r="O89" s="171"/>
      <c r="P89" s="171"/>
      <c r="Q89" s="174"/>
      <c r="R89" s="174"/>
      <c r="S89" s="174"/>
      <c r="T89" s="174"/>
      <c r="U89" s="174"/>
      <c r="V89" s="174"/>
      <c r="W89" s="174"/>
      <c r="X89" s="174"/>
      <c r="Y89" s="175"/>
    </row>
    <row r="90" spans="1:25" x14ac:dyDescent="0.25">
      <c r="A90" s="126"/>
      <c r="B90" s="48" t="s">
        <v>58</v>
      </c>
      <c r="C90" s="160" t="s">
        <v>276</v>
      </c>
      <c r="D90" s="160" t="s">
        <v>137</v>
      </c>
      <c r="E90" s="126"/>
      <c r="F90" s="161">
        <v>2016</v>
      </c>
      <c r="G90" s="161"/>
      <c r="H90" s="127">
        <v>440</v>
      </c>
      <c r="I90" s="161"/>
      <c r="J90" s="126"/>
      <c r="K90" s="48"/>
      <c r="L90" s="48"/>
      <c r="M90" s="48"/>
      <c r="N90" s="48"/>
      <c r="O90" s="48"/>
      <c r="P90" s="48"/>
      <c r="Q90" s="49"/>
      <c r="R90" s="49"/>
      <c r="S90" s="49"/>
      <c r="T90" s="49"/>
      <c r="U90" s="49"/>
      <c r="V90" s="49"/>
      <c r="W90" s="49"/>
      <c r="X90" s="49"/>
      <c r="Y90" s="50"/>
    </row>
    <row r="91" spans="1:25" s="185" customFormat="1" x14ac:dyDescent="0.25">
      <c r="B91" s="187" t="s">
        <v>58</v>
      </c>
      <c r="C91" s="188" t="s">
        <v>277</v>
      </c>
      <c r="D91" s="188" t="s">
        <v>137</v>
      </c>
      <c r="F91" s="189">
        <v>2016</v>
      </c>
      <c r="G91" s="189"/>
      <c r="H91" s="190">
        <v>672</v>
      </c>
      <c r="I91" s="189"/>
      <c r="K91" s="187"/>
      <c r="L91" s="187"/>
      <c r="M91" s="187"/>
      <c r="N91" s="187"/>
      <c r="O91" s="187"/>
      <c r="P91" s="187"/>
      <c r="Q91" s="191"/>
      <c r="R91" s="191"/>
      <c r="S91" s="191"/>
      <c r="T91" s="191"/>
      <c r="U91" s="191"/>
      <c r="V91" s="191"/>
      <c r="W91" s="191"/>
      <c r="X91" s="191"/>
      <c r="Y91" s="192"/>
    </row>
    <row r="92" spans="1:25" s="185" customFormat="1" x14ac:dyDescent="0.25">
      <c r="B92" s="187" t="s">
        <v>58</v>
      </c>
      <c r="C92" s="188" t="s">
        <v>278</v>
      </c>
      <c r="D92" s="188" t="s">
        <v>137</v>
      </c>
      <c r="F92" s="189">
        <v>2016</v>
      </c>
      <c r="G92" s="189"/>
      <c r="H92" s="190">
        <v>252</v>
      </c>
      <c r="I92" s="189"/>
      <c r="K92" s="187"/>
      <c r="L92" s="187"/>
      <c r="M92" s="187"/>
      <c r="N92" s="187"/>
      <c r="O92" s="187"/>
      <c r="P92" s="187"/>
      <c r="Q92" s="191"/>
      <c r="R92" s="191"/>
      <c r="S92" s="191"/>
      <c r="T92" s="191"/>
      <c r="U92" s="191"/>
      <c r="V92" s="191"/>
      <c r="W92" s="191"/>
      <c r="X92" s="191"/>
      <c r="Y92" s="192"/>
    </row>
    <row r="93" spans="1:25" s="185" customFormat="1" x14ac:dyDescent="0.25">
      <c r="B93" s="187" t="s">
        <v>58</v>
      </c>
      <c r="C93" s="188" t="s">
        <v>279</v>
      </c>
      <c r="D93" s="188" t="s">
        <v>137</v>
      </c>
      <c r="F93" s="189">
        <v>2016</v>
      </c>
      <c r="G93" s="189"/>
      <c r="H93" s="190">
        <v>2016</v>
      </c>
      <c r="I93" s="189"/>
      <c r="K93" s="187"/>
      <c r="L93" s="187"/>
      <c r="M93" s="187"/>
      <c r="N93" s="187"/>
      <c r="O93" s="187"/>
      <c r="P93" s="187"/>
      <c r="Q93" s="191"/>
      <c r="R93" s="191"/>
      <c r="S93" s="191"/>
      <c r="T93" s="191"/>
      <c r="U93" s="191"/>
      <c r="V93" s="191"/>
      <c r="W93" s="191"/>
      <c r="X93" s="191"/>
      <c r="Y93" s="192"/>
    </row>
    <row r="94" spans="1:25" s="185" customFormat="1" x14ac:dyDescent="0.25">
      <c r="B94" s="187" t="s">
        <v>58</v>
      </c>
      <c r="C94" s="188" t="s">
        <v>280</v>
      </c>
      <c r="D94" s="188" t="s">
        <v>137</v>
      </c>
      <c r="F94" s="189">
        <v>2020</v>
      </c>
      <c r="G94" s="189"/>
      <c r="H94" s="190">
        <v>2501</v>
      </c>
      <c r="I94" s="189"/>
      <c r="K94" s="187"/>
      <c r="L94" s="187"/>
      <c r="M94" s="187"/>
      <c r="N94" s="187"/>
      <c r="O94" s="187"/>
      <c r="P94" s="187"/>
      <c r="Q94" s="191"/>
      <c r="R94" s="191"/>
      <c r="S94" s="191"/>
      <c r="T94" s="191"/>
      <c r="U94" s="191"/>
      <c r="V94" s="191"/>
      <c r="W94" s="191"/>
      <c r="X94" s="191"/>
      <c r="Y94" s="192"/>
    </row>
    <row r="95" spans="1:25" s="185" customFormat="1" x14ac:dyDescent="0.25">
      <c r="A95" s="186"/>
      <c r="B95" s="187" t="s">
        <v>58</v>
      </c>
      <c r="C95" s="188" t="s">
        <v>281</v>
      </c>
      <c r="D95" s="188" t="s">
        <v>137</v>
      </c>
      <c r="F95" s="189">
        <v>2012</v>
      </c>
      <c r="G95" s="189"/>
      <c r="H95" s="190">
        <v>1200</v>
      </c>
      <c r="I95" s="189"/>
      <c r="J95" s="205"/>
      <c r="K95" s="187"/>
      <c r="L95" s="187"/>
      <c r="M95" s="187"/>
      <c r="N95" s="187"/>
      <c r="O95" s="187"/>
      <c r="P95" s="187"/>
      <c r="Q95" s="191"/>
      <c r="R95" s="191"/>
      <c r="S95" s="191"/>
      <c r="T95" s="191"/>
      <c r="U95" s="191"/>
      <c r="V95" s="191"/>
      <c r="W95" s="191"/>
      <c r="X95" s="191"/>
      <c r="Y95" s="192"/>
    </row>
    <row r="96" spans="1:25" s="185" customFormat="1" x14ac:dyDescent="0.25">
      <c r="A96" s="186"/>
      <c r="B96" s="187" t="s">
        <v>58</v>
      </c>
      <c r="C96" s="188" t="s">
        <v>282</v>
      </c>
      <c r="D96" s="188" t="s">
        <v>119</v>
      </c>
      <c r="F96" s="189">
        <v>2018</v>
      </c>
      <c r="G96" s="189"/>
      <c r="H96" s="190">
        <v>6720</v>
      </c>
      <c r="I96" s="189"/>
      <c r="J96" s="205"/>
      <c r="K96" s="187"/>
      <c r="L96" s="187"/>
      <c r="M96" s="187"/>
      <c r="N96" s="187"/>
      <c r="O96" s="187"/>
      <c r="P96" s="187"/>
      <c r="Q96" s="191"/>
      <c r="R96" s="191"/>
      <c r="S96" s="191"/>
      <c r="T96" s="191"/>
      <c r="U96" s="191"/>
      <c r="V96" s="191"/>
      <c r="W96" s="191"/>
      <c r="X96" s="191"/>
      <c r="Y96" s="192"/>
    </row>
    <row r="97" spans="1:25" s="165" customFormat="1" x14ac:dyDescent="0.25">
      <c r="A97" s="162"/>
      <c r="B97" s="163" t="s">
        <v>58</v>
      </c>
      <c r="C97" s="164" t="s">
        <v>283</v>
      </c>
      <c r="D97" s="164" t="s">
        <v>119</v>
      </c>
      <c r="F97" s="166">
        <v>2011</v>
      </c>
      <c r="G97" s="166"/>
      <c r="H97" s="167">
        <v>1120</v>
      </c>
      <c r="I97" s="166"/>
      <c r="J97" s="163"/>
      <c r="K97" s="163"/>
      <c r="L97" s="163"/>
      <c r="M97" s="163"/>
      <c r="N97" s="163"/>
      <c r="O97" s="163"/>
      <c r="P97" s="163"/>
      <c r="Q97" s="168"/>
      <c r="R97" s="168"/>
      <c r="S97" s="168"/>
      <c r="T97" s="168"/>
      <c r="U97" s="168"/>
      <c r="V97" s="168"/>
      <c r="W97" s="168"/>
      <c r="X97" s="168"/>
      <c r="Y97" s="169"/>
    </row>
    <row r="98" spans="1:25" s="185" customFormat="1" x14ac:dyDescent="0.25">
      <c r="A98" s="186"/>
      <c r="B98" s="187" t="s">
        <v>58</v>
      </c>
      <c r="C98" s="188" t="s">
        <v>284</v>
      </c>
      <c r="D98" s="188" t="s">
        <v>119</v>
      </c>
      <c r="F98" s="189">
        <v>2014</v>
      </c>
      <c r="G98" s="189"/>
      <c r="H98" s="190">
        <v>5000</v>
      </c>
      <c r="I98" s="189"/>
      <c r="J98" s="187"/>
      <c r="K98" s="187"/>
      <c r="L98" s="187"/>
      <c r="M98" s="187"/>
      <c r="N98" s="187"/>
      <c r="O98" s="187"/>
      <c r="P98" s="187"/>
      <c r="Q98" s="191"/>
      <c r="R98" s="191"/>
      <c r="S98" s="191"/>
      <c r="T98" s="191"/>
      <c r="U98" s="191"/>
      <c r="V98" s="191"/>
      <c r="W98" s="191"/>
      <c r="X98" s="191"/>
      <c r="Y98" s="192"/>
    </row>
    <row r="99" spans="1:25" s="185" customFormat="1" x14ac:dyDescent="0.25">
      <c r="A99" s="186"/>
      <c r="B99" s="187" t="s">
        <v>58</v>
      </c>
      <c r="C99" s="188" t="s">
        <v>285</v>
      </c>
      <c r="D99" s="188" t="s">
        <v>119</v>
      </c>
      <c r="F99" s="189">
        <v>2016</v>
      </c>
      <c r="G99" s="189"/>
      <c r="H99" s="190">
        <v>98</v>
      </c>
      <c r="I99" s="189"/>
      <c r="J99" s="187"/>
      <c r="K99" s="187"/>
      <c r="L99" s="187"/>
      <c r="M99" s="187"/>
      <c r="N99" s="187"/>
      <c r="O99" s="187"/>
      <c r="P99" s="187"/>
      <c r="Q99" s="191"/>
      <c r="R99" s="191"/>
      <c r="S99" s="191"/>
      <c r="T99" s="191"/>
      <c r="U99" s="191"/>
      <c r="V99" s="191"/>
      <c r="W99" s="191"/>
      <c r="X99" s="191"/>
      <c r="Y99" s="192"/>
    </row>
    <row r="100" spans="1:25" s="185" customFormat="1" x14ac:dyDescent="0.25">
      <c r="A100" s="186"/>
      <c r="B100" s="187" t="s">
        <v>58</v>
      </c>
      <c r="C100" s="188" t="s">
        <v>286</v>
      </c>
      <c r="D100" s="188" t="s">
        <v>119</v>
      </c>
      <c r="F100" s="189">
        <v>2018</v>
      </c>
      <c r="G100" s="189"/>
      <c r="H100" s="190">
        <v>500</v>
      </c>
      <c r="I100" s="189"/>
      <c r="J100" s="187"/>
      <c r="K100" s="187"/>
      <c r="L100" s="187"/>
      <c r="M100" s="187"/>
      <c r="N100" s="187"/>
      <c r="O100" s="187"/>
      <c r="P100" s="187"/>
      <c r="Q100" s="191"/>
      <c r="R100" s="191"/>
      <c r="S100" s="191"/>
      <c r="T100" s="191"/>
      <c r="U100" s="191"/>
      <c r="V100" s="191"/>
      <c r="W100" s="191"/>
      <c r="X100" s="191"/>
      <c r="Y100" s="192"/>
    </row>
    <row r="101" spans="1:25" s="185" customFormat="1" x14ac:dyDescent="0.25">
      <c r="A101" s="186"/>
      <c r="B101" s="187" t="s">
        <v>58</v>
      </c>
      <c r="C101" s="188" t="s">
        <v>287</v>
      </c>
      <c r="D101" s="188" t="s">
        <v>119</v>
      </c>
      <c r="F101" s="189">
        <v>2011</v>
      </c>
      <c r="G101" s="189"/>
      <c r="H101" s="190">
        <v>500</v>
      </c>
      <c r="I101" s="189"/>
      <c r="J101" s="187"/>
      <c r="K101" s="187"/>
      <c r="L101" s="187"/>
      <c r="M101" s="187"/>
      <c r="N101" s="187"/>
      <c r="O101" s="187"/>
      <c r="P101" s="187"/>
      <c r="Q101" s="191"/>
      <c r="R101" s="191"/>
      <c r="S101" s="191"/>
      <c r="T101" s="191"/>
      <c r="U101" s="191"/>
      <c r="V101" s="191"/>
      <c r="W101" s="191"/>
      <c r="X101" s="191"/>
      <c r="Y101" s="192"/>
    </row>
    <row r="102" spans="1:25" s="185" customFormat="1" x14ac:dyDescent="0.25">
      <c r="A102" s="193"/>
      <c r="B102" s="194" t="s">
        <v>58</v>
      </c>
      <c r="C102" s="195" t="s">
        <v>288</v>
      </c>
      <c r="D102" s="195" t="s">
        <v>119</v>
      </c>
      <c r="E102" s="196"/>
      <c r="F102" s="197">
        <v>2011</v>
      </c>
      <c r="G102" s="197"/>
      <c r="H102" s="198">
        <v>159</v>
      </c>
      <c r="I102" s="197"/>
      <c r="J102" s="194"/>
      <c r="K102" s="194"/>
      <c r="L102" s="194"/>
      <c r="M102" s="194"/>
      <c r="N102" s="194"/>
      <c r="O102" s="194"/>
      <c r="P102" s="194"/>
      <c r="Q102" s="199"/>
      <c r="R102" s="199"/>
      <c r="S102" s="199"/>
      <c r="T102" s="199"/>
      <c r="U102" s="199"/>
      <c r="V102" s="199"/>
      <c r="W102" s="199"/>
      <c r="X102" s="199"/>
      <c r="Y102" s="200"/>
    </row>
    <row r="103" spans="1:25" s="185" customFormat="1" x14ac:dyDescent="0.25">
      <c r="A103" s="193"/>
      <c r="B103" s="194" t="s">
        <v>58</v>
      </c>
      <c r="C103" s="195" t="s">
        <v>289</v>
      </c>
      <c r="D103" s="195" t="s">
        <v>119</v>
      </c>
      <c r="E103" s="196"/>
      <c r="F103" s="197">
        <v>2011</v>
      </c>
      <c r="G103" s="197"/>
      <c r="H103" s="198">
        <v>560</v>
      </c>
      <c r="I103" s="197"/>
      <c r="J103" s="194"/>
      <c r="K103" s="194"/>
      <c r="L103" s="194"/>
      <c r="M103" s="194"/>
      <c r="N103" s="194"/>
      <c r="O103" s="194"/>
      <c r="P103" s="194"/>
      <c r="Q103" s="199"/>
      <c r="R103" s="199"/>
      <c r="S103" s="199"/>
      <c r="T103" s="199"/>
      <c r="U103" s="199"/>
      <c r="V103" s="199"/>
      <c r="W103" s="199"/>
      <c r="X103" s="199"/>
      <c r="Y103" s="200"/>
    </row>
    <row r="104" spans="1:25" s="185" customFormat="1" x14ac:dyDescent="0.25">
      <c r="A104" s="193"/>
      <c r="B104" s="194" t="s">
        <v>58</v>
      </c>
      <c r="C104" s="195" t="s">
        <v>290</v>
      </c>
      <c r="D104" s="195" t="s">
        <v>119</v>
      </c>
      <c r="E104" s="196"/>
      <c r="F104" s="197">
        <v>2011</v>
      </c>
      <c r="G104" s="197"/>
      <c r="H104" s="198">
        <v>61</v>
      </c>
      <c r="I104" s="197"/>
      <c r="J104" s="194"/>
      <c r="K104" s="194"/>
      <c r="L104" s="194"/>
      <c r="M104" s="194"/>
      <c r="N104" s="194"/>
      <c r="O104" s="194"/>
      <c r="P104" s="194"/>
      <c r="Q104" s="199"/>
      <c r="R104" s="199"/>
      <c r="S104" s="199"/>
      <c r="T104" s="199"/>
      <c r="U104" s="199"/>
      <c r="V104" s="199"/>
      <c r="W104" s="199"/>
      <c r="X104" s="199"/>
      <c r="Y104" s="200"/>
    </row>
    <row r="105" spans="1:25" s="185" customFormat="1" x14ac:dyDescent="0.25">
      <c r="A105" s="193"/>
      <c r="B105" s="194" t="s">
        <v>58</v>
      </c>
      <c r="C105" s="195" t="s">
        <v>291</v>
      </c>
      <c r="D105" s="195" t="s">
        <v>119</v>
      </c>
      <c r="E105" s="196"/>
      <c r="F105" s="197">
        <v>2015</v>
      </c>
      <c r="G105" s="197"/>
      <c r="H105" s="198">
        <v>2240</v>
      </c>
      <c r="I105" s="197"/>
      <c r="J105" s="194"/>
      <c r="K105" s="194"/>
      <c r="L105" s="194"/>
      <c r="M105" s="194"/>
      <c r="N105" s="194"/>
      <c r="O105" s="194"/>
      <c r="P105" s="194"/>
      <c r="Q105" s="199"/>
      <c r="R105" s="199"/>
      <c r="S105" s="199"/>
      <c r="T105" s="199"/>
      <c r="U105" s="199"/>
      <c r="V105" s="199"/>
      <c r="W105" s="199"/>
      <c r="X105" s="199"/>
      <c r="Y105" s="200"/>
    </row>
    <row r="106" spans="1:25" s="185" customFormat="1" x14ac:dyDescent="0.25">
      <c r="A106" s="186"/>
      <c r="B106" s="187" t="s">
        <v>58</v>
      </c>
      <c r="C106" s="188" t="s">
        <v>292</v>
      </c>
      <c r="D106" s="188" t="s">
        <v>119</v>
      </c>
      <c r="F106" s="189">
        <v>2011</v>
      </c>
      <c r="G106" s="189"/>
      <c r="H106" s="190">
        <v>112</v>
      </c>
      <c r="I106" s="189"/>
      <c r="J106" s="187"/>
      <c r="K106" s="187"/>
      <c r="L106" s="187"/>
      <c r="M106" s="187"/>
      <c r="N106" s="187"/>
      <c r="O106" s="187"/>
      <c r="P106" s="187"/>
      <c r="Q106" s="191"/>
      <c r="R106" s="191"/>
      <c r="S106" s="191"/>
      <c r="T106" s="191"/>
      <c r="U106" s="191"/>
      <c r="V106" s="191"/>
      <c r="W106" s="191"/>
      <c r="X106" s="191"/>
      <c r="Y106" s="192"/>
    </row>
    <row r="107" spans="1:25" s="185" customFormat="1" x14ac:dyDescent="0.25">
      <c r="A107" s="186"/>
      <c r="B107" s="187" t="s">
        <v>58</v>
      </c>
      <c r="C107" s="188" t="s">
        <v>293</v>
      </c>
      <c r="D107" s="188" t="s">
        <v>132</v>
      </c>
      <c r="F107" s="189">
        <v>2016</v>
      </c>
      <c r="G107" s="189"/>
      <c r="H107" s="190">
        <v>116</v>
      </c>
      <c r="I107" s="189"/>
      <c r="J107" s="187"/>
      <c r="K107" s="187"/>
      <c r="L107" s="187"/>
      <c r="M107" s="187"/>
      <c r="N107" s="187"/>
      <c r="O107" s="187"/>
      <c r="P107" s="187"/>
      <c r="Q107" s="191"/>
      <c r="R107" s="191"/>
      <c r="S107" s="191"/>
      <c r="T107" s="191"/>
      <c r="U107" s="191"/>
      <c r="V107" s="191"/>
      <c r="W107" s="191"/>
      <c r="X107" s="191"/>
      <c r="Y107" s="192"/>
    </row>
    <row r="108" spans="1:25" s="185" customFormat="1" x14ac:dyDescent="0.25">
      <c r="A108" s="186"/>
      <c r="B108" s="187" t="s">
        <v>58</v>
      </c>
      <c r="C108" s="188" t="s">
        <v>294</v>
      </c>
      <c r="D108" s="188" t="s">
        <v>132</v>
      </c>
      <c r="F108" s="189">
        <v>2010</v>
      </c>
      <c r="G108" s="189"/>
      <c r="H108" s="190">
        <v>500</v>
      </c>
      <c r="I108" s="189"/>
      <c r="J108" s="187"/>
      <c r="K108" s="187"/>
      <c r="L108" s="187"/>
      <c r="M108" s="187"/>
      <c r="N108" s="187"/>
      <c r="O108" s="187"/>
      <c r="P108" s="187"/>
      <c r="Q108" s="191"/>
      <c r="R108" s="191"/>
      <c r="S108" s="191"/>
      <c r="T108" s="191"/>
      <c r="U108" s="191"/>
      <c r="V108" s="191"/>
      <c r="W108" s="191"/>
      <c r="X108" s="191"/>
      <c r="Y108" s="192"/>
    </row>
    <row r="109" spans="1:25" s="165" customFormat="1" x14ac:dyDescent="0.25">
      <c r="A109" s="162"/>
      <c r="B109" s="163" t="s">
        <v>156</v>
      </c>
      <c r="C109" s="165" t="s">
        <v>295</v>
      </c>
      <c r="D109" s="165" t="s">
        <v>165</v>
      </c>
      <c r="F109" s="165">
        <v>2016</v>
      </c>
      <c r="H109" s="167">
        <v>2200</v>
      </c>
      <c r="J109" s="163"/>
      <c r="K109" s="163"/>
      <c r="L109" s="163"/>
      <c r="M109" s="163"/>
      <c r="N109" s="163"/>
      <c r="O109" s="163"/>
      <c r="P109" s="163"/>
      <c r="Q109" s="168"/>
      <c r="R109" s="168"/>
      <c r="S109" s="168"/>
      <c r="T109" s="168"/>
      <c r="U109" s="168"/>
      <c r="V109" s="168"/>
      <c r="W109" s="168"/>
      <c r="X109" s="168"/>
      <c r="Y109" s="169"/>
    </row>
    <row r="110" spans="1:25" s="165" customFormat="1" x14ac:dyDescent="0.25">
      <c r="A110" s="162"/>
      <c r="B110" s="163" t="s">
        <v>156</v>
      </c>
      <c r="C110" s="165" t="s">
        <v>296</v>
      </c>
      <c r="D110" s="165" t="s">
        <v>119</v>
      </c>
      <c r="F110" s="165">
        <v>2018</v>
      </c>
      <c r="H110" s="167">
        <v>1100</v>
      </c>
      <c r="J110" s="163"/>
      <c r="K110" s="163"/>
      <c r="L110" s="163"/>
      <c r="M110" s="163"/>
      <c r="N110" s="163"/>
      <c r="O110" s="163"/>
      <c r="P110" s="163"/>
      <c r="Q110" s="168"/>
      <c r="R110" s="168"/>
      <c r="S110" s="168"/>
      <c r="T110" s="168"/>
      <c r="U110" s="168"/>
      <c r="V110" s="168"/>
      <c r="W110" s="168"/>
      <c r="X110" s="168"/>
      <c r="Y110" s="169"/>
    </row>
    <row r="111" spans="1:25" s="185" customFormat="1" x14ac:dyDescent="0.25">
      <c r="A111" s="186"/>
      <c r="B111" s="187" t="s">
        <v>156</v>
      </c>
      <c r="C111" s="185" t="s">
        <v>297</v>
      </c>
      <c r="D111" s="185" t="s">
        <v>119</v>
      </c>
      <c r="F111" s="185">
        <v>2018</v>
      </c>
      <c r="H111" s="190">
        <v>1500</v>
      </c>
      <c r="J111" s="187"/>
      <c r="K111" s="187"/>
      <c r="L111" s="187"/>
      <c r="M111" s="187"/>
      <c r="N111" s="187"/>
      <c r="O111" s="187"/>
      <c r="P111" s="187"/>
      <c r="Q111" s="191"/>
      <c r="R111" s="191"/>
      <c r="S111" s="191"/>
      <c r="T111" s="191"/>
      <c r="U111" s="191"/>
      <c r="V111" s="191"/>
      <c r="W111" s="191"/>
      <c r="X111" s="191"/>
      <c r="Y111" s="192"/>
    </row>
    <row r="112" spans="1:25" s="185" customFormat="1" x14ac:dyDescent="0.25">
      <c r="A112" s="186"/>
      <c r="B112" s="187" t="s">
        <v>156</v>
      </c>
      <c r="C112" s="185" t="s">
        <v>246</v>
      </c>
      <c r="D112" s="185" t="s">
        <v>132</v>
      </c>
      <c r="F112" s="185">
        <v>2016</v>
      </c>
      <c r="H112" s="190">
        <v>500</v>
      </c>
      <c r="J112" s="187"/>
      <c r="K112" s="187"/>
      <c r="L112" s="187"/>
      <c r="M112" s="187"/>
      <c r="N112" s="187"/>
      <c r="O112" s="187"/>
      <c r="P112" s="187"/>
      <c r="Q112" s="191"/>
      <c r="R112" s="191"/>
      <c r="S112" s="191"/>
      <c r="T112" s="191"/>
      <c r="U112" s="191"/>
      <c r="V112" s="191"/>
      <c r="W112" s="191"/>
      <c r="X112" s="191"/>
      <c r="Y112" s="192"/>
    </row>
    <row r="113" spans="1:25" s="185" customFormat="1" x14ac:dyDescent="0.25">
      <c r="A113" s="186"/>
      <c r="B113" s="187" t="s">
        <v>156</v>
      </c>
      <c r="C113" s="185" t="s">
        <v>244</v>
      </c>
      <c r="D113" s="185" t="s">
        <v>132</v>
      </c>
      <c r="F113" s="202">
        <v>2025</v>
      </c>
      <c r="H113" s="201">
        <v>500</v>
      </c>
      <c r="J113" s="187"/>
      <c r="K113" s="187"/>
      <c r="L113" s="187"/>
      <c r="M113" s="187"/>
      <c r="N113" s="187"/>
      <c r="O113" s="187"/>
      <c r="P113" s="187"/>
      <c r="Q113" s="191"/>
      <c r="R113" s="191"/>
      <c r="S113" s="191"/>
      <c r="T113" s="191"/>
      <c r="U113" s="191"/>
      <c r="V113" s="191"/>
      <c r="W113" s="191"/>
      <c r="X113" s="191"/>
      <c r="Y113" s="192"/>
    </row>
    <row r="114" spans="1:25" s="172" customFormat="1" x14ac:dyDescent="0.25">
      <c r="A114" s="170"/>
      <c r="B114" s="171" t="s">
        <v>156</v>
      </c>
      <c r="C114" s="172" t="s">
        <v>298</v>
      </c>
      <c r="D114" s="172" t="s">
        <v>132</v>
      </c>
      <c r="F114" s="172">
        <v>2016</v>
      </c>
      <c r="H114" s="173">
        <v>5000</v>
      </c>
      <c r="J114" s="171"/>
      <c r="K114" s="171"/>
      <c r="L114" s="171"/>
      <c r="M114" s="171"/>
      <c r="N114" s="171"/>
      <c r="O114" s="171"/>
      <c r="P114" s="171"/>
      <c r="Q114" s="174"/>
      <c r="R114" s="174"/>
      <c r="S114" s="174"/>
      <c r="T114" s="174"/>
      <c r="U114" s="174"/>
      <c r="V114" s="174"/>
      <c r="W114" s="174"/>
      <c r="X114" s="174"/>
      <c r="Y114" s="175"/>
    </row>
    <row r="115" spans="1:25" s="176" customFormat="1" x14ac:dyDescent="0.25">
      <c r="B115" s="177" t="s">
        <v>315</v>
      </c>
      <c r="C115" s="178" t="s">
        <v>316</v>
      </c>
      <c r="D115" s="178" t="s">
        <v>137</v>
      </c>
      <c r="F115" s="178">
        <v>2020</v>
      </c>
      <c r="H115" s="179">
        <v>500</v>
      </c>
    </row>
    <row r="116" spans="1:25" x14ac:dyDescent="0.25">
      <c r="B116" s="48"/>
    </row>
    <row r="117" spans="1:25" x14ac:dyDescent="0.25">
      <c r="B117" s="48"/>
    </row>
    <row r="118" spans="1:25" x14ac:dyDescent="0.25">
      <c r="B118" s="48"/>
    </row>
    <row r="119" spans="1:25" x14ac:dyDescent="0.25">
      <c r="B119" s="48"/>
    </row>
    <row r="120" spans="1:25" x14ac:dyDescent="0.25">
      <c r="B120" s="48"/>
    </row>
    <row r="121" spans="1:25" x14ac:dyDescent="0.25">
      <c r="B121" s="48"/>
    </row>
    <row r="122" spans="1:25" x14ac:dyDescent="0.25">
      <c r="B122" s="48"/>
    </row>
    <row r="123" spans="1:25" x14ac:dyDescent="0.25">
      <c r="B123" s="48"/>
    </row>
    <row r="124" spans="1:25" x14ac:dyDescent="0.25">
      <c r="B124" s="48"/>
    </row>
    <row r="125" spans="1:25" x14ac:dyDescent="0.25">
      <c r="B125" s="48"/>
    </row>
    <row r="126" spans="1:25" x14ac:dyDescent="0.25">
      <c r="B126" s="48"/>
    </row>
    <row r="127" spans="1:25" x14ac:dyDescent="0.25">
      <c r="B127" s="48"/>
    </row>
    <row r="128" spans="1:25" x14ac:dyDescent="0.25">
      <c r="B128" s="48"/>
    </row>
    <row r="129" spans="2:2" x14ac:dyDescent="0.25">
      <c r="B129" s="48"/>
    </row>
    <row r="130" spans="2:2" x14ac:dyDescent="0.25">
      <c r="B130" s="48"/>
    </row>
    <row r="131" spans="2:2" x14ac:dyDescent="0.25">
      <c r="B131" s="48"/>
    </row>
    <row r="132" spans="2:2" x14ac:dyDescent="0.25">
      <c r="B132" s="48"/>
    </row>
    <row r="133" spans="2:2" x14ac:dyDescent="0.25">
      <c r="B133" s="48"/>
    </row>
    <row r="134" spans="2:2" x14ac:dyDescent="0.25">
      <c r="B134" s="48"/>
    </row>
    <row r="135" spans="2:2" x14ac:dyDescent="0.25">
      <c r="B135" s="48"/>
    </row>
    <row r="136" spans="2:2" x14ac:dyDescent="0.25">
      <c r="B136" s="48"/>
    </row>
    <row r="137" spans="2:2" x14ac:dyDescent="0.25">
      <c r="B137" s="48"/>
    </row>
    <row r="138" spans="2:2" x14ac:dyDescent="0.25">
      <c r="B138" s="48"/>
    </row>
    <row r="139" spans="2:2" x14ac:dyDescent="0.25">
      <c r="B139" s="48"/>
    </row>
  </sheetData>
  <autoFilter ref="A5:Z7"/>
  <mergeCells count="6">
    <mergeCell ref="T6:Y6"/>
    <mergeCell ref="E6:I6"/>
    <mergeCell ref="J6:K6"/>
    <mergeCell ref="L6:M6"/>
    <mergeCell ref="N6:O6"/>
    <mergeCell ref="Q6:S6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7:W12"/>
  <sheetViews>
    <sheetView topLeftCell="A13" workbookViewId="0">
      <selection activeCell="R20" sqref="R20"/>
    </sheetView>
  </sheetViews>
  <sheetFormatPr defaultRowHeight="15" x14ac:dyDescent="0.25"/>
  <cols>
    <col min="20" max="20" width="34.85546875" customWidth="1"/>
    <col min="21" max="21" width="23.85546875" style="126" customWidth="1"/>
    <col min="23" max="23" width="27.42578125" bestFit="1" customWidth="1"/>
  </cols>
  <sheetData>
    <row r="7" spans="2:23" x14ac:dyDescent="0.25">
      <c r="B7" t="s">
        <v>261</v>
      </c>
    </row>
    <row r="9" spans="2:23" x14ac:dyDescent="0.25">
      <c r="T9" s="135" t="s">
        <v>14</v>
      </c>
      <c r="U9" s="135" t="s">
        <v>17</v>
      </c>
      <c r="V9" s="135" t="s">
        <v>265</v>
      </c>
      <c r="W9" s="135" t="s">
        <v>266</v>
      </c>
    </row>
    <row r="10" spans="2:23" x14ac:dyDescent="0.25">
      <c r="T10" s="136" t="s">
        <v>262</v>
      </c>
      <c r="U10" s="136" t="s">
        <v>205</v>
      </c>
      <c r="V10" s="137">
        <v>2022</v>
      </c>
      <c r="W10" s="136" t="s">
        <v>267</v>
      </c>
    </row>
    <row r="11" spans="2:23" x14ac:dyDescent="0.25">
      <c r="T11" s="136" t="s">
        <v>263</v>
      </c>
      <c r="U11" s="136" t="s">
        <v>269</v>
      </c>
      <c r="V11" s="137" t="s">
        <v>268</v>
      </c>
      <c r="W11" s="136" t="s">
        <v>268</v>
      </c>
    </row>
    <row r="12" spans="2:23" x14ac:dyDescent="0.25">
      <c r="T12" s="136" t="s">
        <v>264</v>
      </c>
      <c r="U12" s="136" t="s">
        <v>269</v>
      </c>
      <c r="V12" s="137" t="s">
        <v>268</v>
      </c>
      <c r="W12" s="136" t="s">
        <v>268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5:DB250"/>
  <sheetViews>
    <sheetView topLeftCell="A22" workbookViewId="0">
      <selection activeCell="E52" sqref="E52"/>
    </sheetView>
  </sheetViews>
  <sheetFormatPr defaultRowHeight="15" x14ac:dyDescent="0.25"/>
  <cols>
    <col min="1" max="1" width="9.140625" style="48"/>
    <col min="2" max="3" width="9.140625" style="203"/>
    <col min="4" max="4" width="58.42578125" style="203" customWidth="1"/>
    <col min="5" max="5" width="41.140625" style="203" customWidth="1"/>
    <col min="6" max="16384" width="9.140625" style="203"/>
  </cols>
  <sheetData>
    <row r="5" spans="1:105" s="160" customFormat="1" x14ac:dyDescent="0.25">
      <c r="A5" s="221"/>
      <c r="B5" s="222" t="s">
        <v>327</v>
      </c>
      <c r="C5" s="222" t="s">
        <v>328</v>
      </c>
      <c r="D5" s="222" t="s">
        <v>329</v>
      </c>
      <c r="E5" s="222" t="s">
        <v>330</v>
      </c>
      <c r="F5" s="222" t="s">
        <v>331</v>
      </c>
      <c r="G5" s="222" t="s">
        <v>332</v>
      </c>
      <c r="H5" s="222" t="s">
        <v>333</v>
      </c>
      <c r="I5" s="222" t="s">
        <v>334</v>
      </c>
      <c r="J5" s="222"/>
      <c r="K5" s="222" t="s">
        <v>335</v>
      </c>
      <c r="L5" s="222" t="s">
        <v>336</v>
      </c>
      <c r="M5" s="223">
        <v>1975</v>
      </c>
      <c r="N5" s="223">
        <v>1976</v>
      </c>
      <c r="O5" s="223">
        <v>1977</v>
      </c>
      <c r="P5" s="223">
        <v>1978</v>
      </c>
      <c r="Q5" s="223">
        <v>1979</v>
      </c>
      <c r="R5" s="223">
        <v>1980</v>
      </c>
      <c r="S5" s="223">
        <v>1981</v>
      </c>
      <c r="T5" s="223">
        <v>1982</v>
      </c>
      <c r="U5" s="223">
        <v>1983</v>
      </c>
      <c r="V5" s="223">
        <v>1984</v>
      </c>
      <c r="W5" s="223">
        <v>1985</v>
      </c>
      <c r="X5" s="223">
        <v>1986</v>
      </c>
      <c r="Y5" s="223">
        <v>1987</v>
      </c>
      <c r="Z5" s="223">
        <v>1988</v>
      </c>
      <c r="AA5" s="223">
        <v>1989</v>
      </c>
      <c r="AB5" s="223">
        <v>1990</v>
      </c>
      <c r="AC5" s="223">
        <v>1991</v>
      </c>
      <c r="AD5" s="223">
        <v>1992</v>
      </c>
      <c r="AE5" s="224">
        <v>1993</v>
      </c>
      <c r="AF5" s="224">
        <v>1994</v>
      </c>
      <c r="AG5" s="224">
        <v>1995</v>
      </c>
      <c r="AH5" s="224">
        <v>1996</v>
      </c>
      <c r="AI5" s="224">
        <v>1997</v>
      </c>
      <c r="AJ5" s="225">
        <v>1998</v>
      </c>
      <c r="AK5" s="226">
        <v>1999</v>
      </c>
      <c r="AL5" s="226">
        <v>2000</v>
      </c>
      <c r="AM5" s="226">
        <v>2001</v>
      </c>
      <c r="AN5" s="226">
        <v>2002</v>
      </c>
      <c r="AO5" s="226">
        <v>2003</v>
      </c>
      <c r="AP5" s="226">
        <v>2004</v>
      </c>
      <c r="AQ5" s="226">
        <v>2005</v>
      </c>
      <c r="AR5" s="226">
        <v>2006</v>
      </c>
      <c r="AS5" s="226">
        <v>2007</v>
      </c>
      <c r="AT5" s="223">
        <v>2008</v>
      </c>
      <c r="AU5" s="223">
        <v>2009</v>
      </c>
      <c r="AV5" s="226">
        <v>2010</v>
      </c>
      <c r="AW5" s="226">
        <v>2011</v>
      </c>
      <c r="AX5" s="227">
        <v>2012</v>
      </c>
      <c r="AY5" s="227">
        <v>2013</v>
      </c>
      <c r="AZ5" s="227">
        <v>2014</v>
      </c>
      <c r="BA5" s="228">
        <v>2015</v>
      </c>
      <c r="BB5" s="228">
        <v>2016</v>
      </c>
      <c r="BC5" s="228">
        <v>2017</v>
      </c>
      <c r="BD5" s="228">
        <v>2018</v>
      </c>
      <c r="BE5" s="228">
        <v>2019</v>
      </c>
      <c r="BF5" s="228">
        <v>2020</v>
      </c>
      <c r="BG5" s="228">
        <v>2021</v>
      </c>
      <c r="BH5" s="228">
        <v>2022</v>
      </c>
      <c r="BI5" s="228">
        <v>2023</v>
      </c>
      <c r="BJ5" s="228">
        <v>2024</v>
      </c>
      <c r="BK5" s="228">
        <v>2025</v>
      </c>
      <c r="BL5" s="228">
        <v>2026</v>
      </c>
      <c r="BM5" s="228">
        <v>2027</v>
      </c>
      <c r="BN5" s="228">
        <v>2028</v>
      </c>
      <c r="BO5" s="228">
        <v>2029</v>
      </c>
      <c r="BP5" s="228">
        <v>2030</v>
      </c>
      <c r="BQ5" s="228">
        <v>2031</v>
      </c>
      <c r="BR5" s="228">
        <v>2032</v>
      </c>
      <c r="BS5" s="228">
        <v>2033</v>
      </c>
      <c r="BT5" s="228">
        <v>2034</v>
      </c>
      <c r="BU5" s="228">
        <v>2035</v>
      </c>
      <c r="BV5" s="228">
        <v>2036</v>
      </c>
      <c r="BW5" s="228">
        <v>2037</v>
      </c>
      <c r="BX5" s="228">
        <v>2038</v>
      </c>
      <c r="BY5" s="228">
        <v>2039</v>
      </c>
      <c r="BZ5" s="228">
        <v>2040</v>
      </c>
      <c r="CA5" s="228">
        <v>2041</v>
      </c>
      <c r="CB5" s="228">
        <v>2042</v>
      </c>
      <c r="CC5" s="228">
        <v>2043</v>
      </c>
      <c r="CD5" s="228">
        <v>2044</v>
      </c>
      <c r="CE5" s="228">
        <v>2045</v>
      </c>
      <c r="CF5" s="228">
        <v>2046</v>
      </c>
      <c r="CG5" s="228">
        <v>2047</v>
      </c>
      <c r="CH5" s="228">
        <v>2048</v>
      </c>
      <c r="CI5" s="228">
        <v>2049</v>
      </c>
      <c r="CJ5" s="228">
        <v>2050</v>
      </c>
      <c r="CK5" s="160" t="s">
        <v>337</v>
      </c>
      <c r="CL5" s="229"/>
    </row>
    <row r="6" spans="1:105" s="48" customFormat="1" x14ac:dyDescent="0.25">
      <c r="A6" s="48" t="s">
        <v>338</v>
      </c>
      <c r="B6" s="48" t="s">
        <v>161</v>
      </c>
      <c r="C6" s="48" t="s">
        <v>156</v>
      </c>
      <c r="D6" s="48" t="s">
        <v>54</v>
      </c>
      <c r="E6" s="48" t="s">
        <v>339</v>
      </c>
      <c r="F6" s="48" t="s">
        <v>340</v>
      </c>
      <c r="G6" s="48" t="s">
        <v>66</v>
      </c>
      <c r="H6" s="48" t="s">
        <v>300</v>
      </c>
      <c r="I6" s="48">
        <v>2017</v>
      </c>
      <c r="K6" s="48" t="s">
        <v>181</v>
      </c>
      <c r="L6" s="48">
        <v>5200</v>
      </c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230">
        <v>0</v>
      </c>
      <c r="BB6" s="230">
        <v>0</v>
      </c>
      <c r="BC6" s="230">
        <v>2441.3999999999996</v>
      </c>
      <c r="BD6" s="230">
        <v>3036.1202809204333</v>
      </c>
      <c r="BE6" s="230">
        <v>3384.0093436772381</v>
      </c>
      <c r="BF6" s="230">
        <v>3630.840561840866</v>
      </c>
      <c r="BG6" s="230">
        <v>3822.2977288684579</v>
      </c>
      <c r="BH6" s="230">
        <v>3978.7296245976709</v>
      </c>
      <c r="BI6" s="230">
        <v>4110.9909078894589</v>
      </c>
      <c r="BJ6" s="230">
        <v>4225.5608427612988</v>
      </c>
      <c r="BK6" s="230">
        <v>4326.6186873544766</v>
      </c>
      <c r="BL6" s="230">
        <v>4417.0180097888915</v>
      </c>
      <c r="BM6" s="230">
        <v>4498.794144061002</v>
      </c>
      <c r="BN6" s="230">
        <v>4573.4499055181041</v>
      </c>
      <c r="BO6" s="230">
        <v>4642.1265487019982</v>
      </c>
      <c r="BP6" s="230">
        <v>4705.7111888098916</v>
      </c>
      <c r="BQ6" s="230">
        <v>4764.9070725456959</v>
      </c>
      <c r="BR6" s="230">
        <v>4820.2811236817324</v>
      </c>
      <c r="BS6" s="230">
        <v>4872.2970492002332</v>
      </c>
      <c r="BT6" s="230">
        <v>4921.3389682749084</v>
      </c>
      <c r="BU6" s="230">
        <v>4967.7286441248052</v>
      </c>
      <c r="BV6" s="230">
        <v>5011.7382907093242</v>
      </c>
      <c r="BW6" s="230">
        <v>5053.6002515666969</v>
      </c>
      <c r="BX6" s="230">
        <v>5093.5144249814348</v>
      </c>
      <c r="BY6" s="230">
        <v>5131.6540372672107</v>
      </c>
      <c r="BZ6" s="230">
        <v>5168.1701864385377</v>
      </c>
      <c r="CA6" s="230">
        <v>5200</v>
      </c>
      <c r="CB6" s="230">
        <v>5200</v>
      </c>
      <c r="CC6" s="230">
        <v>5200</v>
      </c>
      <c r="CD6" s="230">
        <v>5200</v>
      </c>
      <c r="CE6" s="230">
        <v>5200</v>
      </c>
      <c r="CF6" s="230">
        <v>5200</v>
      </c>
      <c r="CG6" s="230">
        <v>5200</v>
      </c>
      <c r="CH6" s="230">
        <v>5200</v>
      </c>
      <c r="CI6" s="230">
        <v>5200</v>
      </c>
      <c r="CJ6" s="230">
        <v>5200</v>
      </c>
      <c r="CK6" s="231"/>
      <c r="CL6" s="231"/>
      <c r="CM6" s="231"/>
      <c r="CN6" s="231"/>
      <c r="CO6" s="231"/>
      <c r="CP6" s="231"/>
      <c r="CQ6" s="231"/>
      <c r="CR6" s="231"/>
      <c r="CS6" s="231"/>
      <c r="CT6" s="231"/>
      <c r="CU6" s="231"/>
      <c r="CV6" s="231"/>
      <c r="CW6" s="231"/>
      <c r="CX6" s="231"/>
      <c r="CY6" s="231"/>
      <c r="CZ6" s="231"/>
      <c r="DA6" s="231"/>
    </row>
    <row r="7" spans="1:105" s="42" customFormat="1" x14ac:dyDescent="0.25">
      <c r="A7" s="232" t="s">
        <v>341</v>
      </c>
      <c r="B7" s="152" t="s">
        <v>161</v>
      </c>
      <c r="C7" s="152" t="s">
        <v>156</v>
      </c>
      <c r="D7" s="152" t="s">
        <v>162</v>
      </c>
      <c r="E7" s="152" t="s">
        <v>181</v>
      </c>
      <c r="F7" s="152" t="s">
        <v>300</v>
      </c>
      <c r="G7" s="152">
        <v>2017</v>
      </c>
      <c r="H7" s="152"/>
      <c r="I7" s="152">
        <v>5200</v>
      </c>
      <c r="J7" s="152"/>
      <c r="K7" s="152">
        <v>0</v>
      </c>
      <c r="L7" s="152" t="s">
        <v>66</v>
      </c>
      <c r="M7" s="233" t="b">
        <f>E7=K6</f>
        <v>1</v>
      </c>
      <c r="N7" s="233" t="b">
        <f>I7=L6</f>
        <v>1</v>
      </c>
      <c r="O7" s="207">
        <v>40000000</v>
      </c>
      <c r="P7" s="234">
        <v>325</v>
      </c>
      <c r="Q7" s="152"/>
      <c r="R7" s="207"/>
      <c r="S7" s="207"/>
      <c r="T7" s="207"/>
      <c r="U7" s="235">
        <v>0</v>
      </c>
      <c r="V7" s="236">
        <v>5200</v>
      </c>
      <c r="W7" s="236">
        <v>5200</v>
      </c>
      <c r="X7" s="236">
        <v>5200</v>
      </c>
      <c r="Y7" s="236">
        <v>5200</v>
      </c>
      <c r="Z7" s="236">
        <v>5200</v>
      </c>
    </row>
    <row r="8" spans="1:105" s="48" customFormat="1" x14ac:dyDescent="0.25">
      <c r="A8" s="48" t="s">
        <v>342</v>
      </c>
      <c r="B8" s="48" t="s">
        <v>164</v>
      </c>
      <c r="C8" s="48" t="s">
        <v>156</v>
      </c>
      <c r="D8" s="48" t="s">
        <v>54</v>
      </c>
      <c r="E8" s="89" t="s">
        <v>343</v>
      </c>
      <c r="F8" s="89" t="s">
        <v>343</v>
      </c>
      <c r="G8" s="48" t="s">
        <v>66</v>
      </c>
      <c r="H8" s="48" t="s">
        <v>300</v>
      </c>
      <c r="I8" s="89">
        <v>2025</v>
      </c>
      <c r="J8" s="89"/>
      <c r="K8" s="89" t="s">
        <v>119</v>
      </c>
      <c r="L8" s="237">
        <v>1500</v>
      </c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230">
        <v>0</v>
      </c>
      <c r="BB8" s="230">
        <v>0</v>
      </c>
      <c r="BC8" s="230">
        <v>0</v>
      </c>
      <c r="BD8" s="230">
        <v>0</v>
      </c>
      <c r="BE8" s="230">
        <v>0</v>
      </c>
      <c r="BF8" s="230">
        <v>0</v>
      </c>
      <c r="BG8" s="230">
        <v>0</v>
      </c>
      <c r="BH8" s="230">
        <v>0</v>
      </c>
      <c r="BI8" s="230">
        <v>0</v>
      </c>
      <c r="BJ8" s="230">
        <v>0</v>
      </c>
      <c r="BK8" s="230">
        <v>469.5</v>
      </c>
      <c r="BL8" s="230">
        <v>583.869284792391</v>
      </c>
      <c r="BM8" s="230">
        <v>650.77102763023811</v>
      </c>
      <c r="BN8" s="230">
        <v>698.23856958478189</v>
      </c>
      <c r="BO8" s="230">
        <v>735.05725555162644</v>
      </c>
      <c r="BP8" s="230">
        <v>765.14031242262899</v>
      </c>
      <c r="BQ8" s="230">
        <v>790.57517459412668</v>
      </c>
      <c r="BR8" s="230">
        <v>812.60785437717288</v>
      </c>
      <c r="BS8" s="230">
        <v>832.04205526047622</v>
      </c>
      <c r="BT8" s="230">
        <v>849.42654034401755</v>
      </c>
      <c r="BU8" s="230">
        <v>865.15272001173116</v>
      </c>
      <c r="BV8" s="230">
        <v>879.50959721502011</v>
      </c>
      <c r="BW8" s="230">
        <v>892.71664398115354</v>
      </c>
      <c r="BX8" s="230">
        <v>904.94445938651768</v>
      </c>
      <c r="BY8" s="230">
        <v>916.32828318186466</v>
      </c>
      <c r="BZ8" s="230">
        <v>926.97713916956388</v>
      </c>
      <c r="CA8" s="230">
        <v>936.98020176927571</v>
      </c>
      <c r="CB8" s="230">
        <v>946.4113400528671</v>
      </c>
      <c r="CC8" s="230">
        <v>955.3324315624626</v>
      </c>
      <c r="CD8" s="230">
        <v>963.79582513640844</v>
      </c>
      <c r="CE8" s="230">
        <v>971.84620222436479</v>
      </c>
      <c r="CF8" s="230">
        <v>979.52200480412205</v>
      </c>
      <c r="CG8" s="230">
        <v>986.85654562830973</v>
      </c>
      <c r="CH8" s="230">
        <v>993.87888200741099</v>
      </c>
      <c r="CI8" s="230">
        <v>1000</v>
      </c>
      <c r="CJ8" s="230">
        <v>1000</v>
      </c>
      <c r="CK8" s="231"/>
      <c r="CL8" s="231"/>
      <c r="CM8" s="231"/>
      <c r="CN8" s="231"/>
      <c r="CO8" s="231"/>
      <c r="CP8" s="231"/>
      <c r="CQ8" s="231"/>
      <c r="CR8" s="231"/>
      <c r="CS8" s="231"/>
      <c r="CT8" s="231"/>
      <c r="CU8" s="231"/>
      <c r="CV8" s="231"/>
      <c r="CW8" s="231"/>
      <c r="CX8" s="231"/>
      <c r="CY8" s="231"/>
      <c r="CZ8" s="231"/>
      <c r="DA8" s="231"/>
    </row>
    <row r="9" spans="1:105" s="42" customFormat="1" x14ac:dyDescent="0.25">
      <c r="A9" s="232" t="s">
        <v>344</v>
      </c>
      <c r="B9" s="152" t="s">
        <v>164</v>
      </c>
      <c r="C9" s="152" t="s">
        <v>156</v>
      </c>
      <c r="D9" s="152" t="s">
        <v>297</v>
      </c>
      <c r="E9" s="152" t="s">
        <v>119</v>
      </c>
      <c r="F9" s="152"/>
      <c r="G9" s="152">
        <v>2025</v>
      </c>
      <c r="H9" s="152"/>
      <c r="I9" s="207">
        <v>1500</v>
      </c>
      <c r="J9" s="152"/>
      <c r="K9" s="152" t="s">
        <v>198</v>
      </c>
      <c r="L9" s="152" t="s">
        <v>66</v>
      </c>
      <c r="M9" s="233" t="b">
        <f>E9=K8</f>
        <v>1</v>
      </c>
      <c r="N9" s="233" t="b">
        <f>I9=L8</f>
        <v>1</v>
      </c>
      <c r="O9" s="152"/>
      <c r="P9" s="234"/>
      <c r="Q9" s="152"/>
      <c r="R9" s="207"/>
      <c r="S9" s="207"/>
      <c r="T9" s="207"/>
      <c r="U9" s="235">
        <v>0</v>
      </c>
      <c r="V9" s="236">
        <v>0</v>
      </c>
      <c r="W9" s="236">
        <v>469.5</v>
      </c>
      <c r="X9" s="236">
        <v>765.14031242262899</v>
      </c>
      <c r="Y9" s="236">
        <v>865.15272001173116</v>
      </c>
      <c r="Z9" s="236">
        <v>926.97713916956388</v>
      </c>
    </row>
    <row r="10" spans="1:105" s="48" customFormat="1" x14ac:dyDescent="0.25">
      <c r="A10" s="48" t="s">
        <v>345</v>
      </c>
      <c r="B10" s="48" t="s">
        <v>167</v>
      </c>
      <c r="C10" s="48" t="s">
        <v>156</v>
      </c>
      <c r="D10" s="48" t="s">
        <v>54</v>
      </c>
      <c r="E10" s="89" t="s">
        <v>206</v>
      </c>
      <c r="F10" s="89" t="s">
        <v>206</v>
      </c>
      <c r="G10" s="48" t="s">
        <v>66</v>
      </c>
      <c r="H10" s="48" t="s">
        <v>300</v>
      </c>
      <c r="I10" s="89">
        <v>2025</v>
      </c>
      <c r="K10" s="48" t="s">
        <v>119</v>
      </c>
      <c r="L10" s="89">
        <v>1680</v>
      </c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230">
        <v>0</v>
      </c>
      <c r="BB10" s="230">
        <v>0</v>
      </c>
      <c r="BC10" s="230">
        <v>0</v>
      </c>
      <c r="BD10" s="230">
        <v>0</v>
      </c>
      <c r="BE10" s="230">
        <v>0</v>
      </c>
      <c r="BF10" s="230">
        <v>0</v>
      </c>
      <c r="BG10" s="230">
        <v>0</v>
      </c>
      <c r="BH10" s="230">
        <v>0</v>
      </c>
      <c r="BI10" s="230">
        <v>0</v>
      </c>
      <c r="BJ10" s="230">
        <v>0</v>
      </c>
      <c r="BK10" s="230">
        <v>788.76</v>
      </c>
      <c r="BL10" s="230">
        <v>980.9003984512168</v>
      </c>
      <c r="BM10" s="230">
        <v>1093.2953264188</v>
      </c>
      <c r="BN10" s="230">
        <v>1173.0407969024336</v>
      </c>
      <c r="BO10" s="230">
        <v>1234.8961893267326</v>
      </c>
      <c r="BP10" s="230">
        <v>1285.4357248700169</v>
      </c>
      <c r="BQ10" s="230">
        <v>1328.1662933181328</v>
      </c>
      <c r="BR10" s="230">
        <v>1365.1811953536503</v>
      </c>
      <c r="BS10" s="230">
        <v>1397.8306528376002</v>
      </c>
      <c r="BT10" s="230">
        <v>1427.0365877779495</v>
      </c>
      <c r="BU10" s="230">
        <v>1453.4565696197083</v>
      </c>
      <c r="BV10" s="230">
        <v>1477.5761233212338</v>
      </c>
      <c r="BW10" s="230">
        <v>1499.7639618883379</v>
      </c>
      <c r="BX10" s="230">
        <v>1520.3066917693498</v>
      </c>
      <c r="BY10" s="230">
        <v>1539.4315157455326</v>
      </c>
      <c r="BZ10" s="230">
        <v>1557.3215938048675</v>
      </c>
      <c r="CA10" s="230">
        <v>1574.126738972383</v>
      </c>
      <c r="CB10" s="230">
        <v>1589.9710512888166</v>
      </c>
      <c r="CC10" s="230">
        <v>1604.9584850249371</v>
      </c>
      <c r="CD10" s="230">
        <v>1619.1769862291662</v>
      </c>
      <c r="CE10" s="230">
        <v>1632.7016197369328</v>
      </c>
      <c r="CF10" s="230">
        <v>1645.5969680709252</v>
      </c>
      <c r="CG10" s="230">
        <v>1657.9189966555602</v>
      </c>
      <c r="CH10" s="230">
        <v>1669.7165217724505</v>
      </c>
      <c r="CI10" s="230">
        <v>1680</v>
      </c>
      <c r="CJ10" s="230">
        <v>1680</v>
      </c>
      <c r="CK10" s="231"/>
      <c r="CL10" s="231"/>
      <c r="CM10" s="231"/>
      <c r="CN10" s="231"/>
      <c r="CO10" s="231"/>
      <c r="CP10" s="231"/>
      <c r="CQ10" s="231"/>
      <c r="CR10" s="231"/>
      <c r="CS10" s="231"/>
      <c r="CT10" s="231"/>
      <c r="CU10" s="231"/>
      <c r="CV10" s="231"/>
      <c r="CW10" s="231"/>
      <c r="CX10" s="231"/>
      <c r="CY10" s="231"/>
      <c r="CZ10" s="231"/>
      <c r="DA10" s="231"/>
    </row>
    <row r="11" spans="1:105" s="42" customFormat="1" x14ac:dyDescent="0.25">
      <c r="A11" s="232" t="s">
        <v>346</v>
      </c>
      <c r="B11" s="152" t="s">
        <v>167</v>
      </c>
      <c r="C11" s="152" t="s">
        <v>156</v>
      </c>
      <c r="D11" s="152" t="s">
        <v>206</v>
      </c>
      <c r="E11" s="152" t="s">
        <v>119</v>
      </c>
      <c r="F11" s="152" t="s">
        <v>300</v>
      </c>
      <c r="G11" s="152">
        <v>2025</v>
      </c>
      <c r="H11" s="152"/>
      <c r="I11" s="152">
        <v>1680</v>
      </c>
      <c r="J11" s="152"/>
      <c r="K11" s="152"/>
      <c r="L11" s="152"/>
      <c r="M11" s="233" t="b">
        <f>E11=K10</f>
        <v>1</v>
      </c>
      <c r="N11" s="233" t="b">
        <f>I11=L10</f>
        <v>1</v>
      </c>
      <c r="O11" s="152"/>
      <c r="P11" s="234"/>
      <c r="Q11" s="152"/>
      <c r="R11" s="207"/>
      <c r="S11" s="207"/>
      <c r="T11" s="207"/>
      <c r="U11" s="235">
        <v>0</v>
      </c>
      <c r="V11" s="236">
        <v>0</v>
      </c>
      <c r="W11" s="236">
        <v>840</v>
      </c>
      <c r="X11" s="236">
        <v>1680</v>
      </c>
      <c r="Y11" s="236">
        <v>1680</v>
      </c>
      <c r="Z11" s="236">
        <v>1680</v>
      </c>
      <c r="AA11" s="232"/>
      <c r="AB11" s="232"/>
      <c r="AC11" s="232"/>
      <c r="AD11" s="232"/>
      <c r="AE11" s="232"/>
      <c r="AF11" s="232"/>
      <c r="AG11" s="232"/>
      <c r="AH11" s="232"/>
      <c r="AI11" s="232"/>
      <c r="AJ11" s="232"/>
      <c r="AK11" s="232"/>
      <c r="AL11" s="232"/>
      <c r="AM11" s="232"/>
      <c r="AN11" s="232"/>
      <c r="AO11" s="232"/>
      <c r="AP11" s="232"/>
      <c r="AQ11" s="232"/>
      <c r="AR11" s="232"/>
      <c r="AS11" s="232"/>
      <c r="AT11" s="232"/>
      <c r="AU11" s="232"/>
      <c r="AV11" s="232"/>
      <c r="AW11" s="232"/>
      <c r="AX11" s="232"/>
      <c r="AY11" s="232"/>
      <c r="AZ11" s="232"/>
      <c r="BA11" s="232"/>
      <c r="BB11" s="232"/>
      <c r="BC11" s="232"/>
      <c r="BD11" s="232"/>
      <c r="BE11" s="232"/>
      <c r="BF11" s="232"/>
      <c r="BG11" s="232"/>
      <c r="BH11" s="232"/>
      <c r="BI11" s="232"/>
      <c r="BJ11" s="232"/>
      <c r="BK11" s="232"/>
      <c r="BL11" s="232"/>
      <c r="BM11" s="232"/>
      <c r="BN11" s="232"/>
      <c r="BO11" s="232"/>
      <c r="BP11" s="232"/>
      <c r="BQ11" s="232"/>
      <c r="BR11" s="232"/>
      <c r="BS11" s="232"/>
      <c r="BT11" s="232"/>
      <c r="BU11" s="232"/>
      <c r="BV11" s="232"/>
      <c r="BW11" s="232"/>
      <c r="BX11" s="238"/>
      <c r="BY11" s="238"/>
      <c r="BZ11" s="238"/>
      <c r="CA11" s="238"/>
      <c r="CB11" s="238"/>
      <c r="CC11" s="238"/>
      <c r="CD11" s="238"/>
      <c r="CE11" s="238"/>
      <c r="CF11" s="238"/>
      <c r="CG11" s="238"/>
      <c r="CH11" s="238"/>
      <c r="CI11" s="238"/>
      <c r="CJ11" s="238"/>
      <c r="CK11" s="238"/>
      <c r="CL11" s="238"/>
      <c r="CM11" s="238"/>
      <c r="CN11" s="238"/>
      <c r="CO11" s="238"/>
      <c r="CP11" s="238"/>
      <c r="CQ11" s="238"/>
      <c r="CR11" s="238"/>
      <c r="CS11" s="238"/>
      <c r="CT11" s="238"/>
      <c r="CU11" s="238"/>
      <c r="CV11" s="238"/>
      <c r="CW11" s="238"/>
      <c r="CX11" s="238"/>
      <c r="CY11" s="238"/>
      <c r="CZ11" s="238"/>
      <c r="DA11" s="238"/>
    </row>
    <row r="12" spans="1:105" s="15" customFormat="1" x14ac:dyDescent="0.25">
      <c r="A12" s="48" t="s">
        <v>347</v>
      </c>
      <c r="B12" s="48" t="s">
        <v>170</v>
      </c>
      <c r="C12" s="48" t="s">
        <v>156</v>
      </c>
      <c r="D12" s="48" t="s">
        <v>54</v>
      </c>
      <c r="E12" s="89" t="s">
        <v>201</v>
      </c>
      <c r="F12" s="89" t="s">
        <v>201</v>
      </c>
      <c r="G12" s="48" t="s">
        <v>66</v>
      </c>
      <c r="H12" s="48" t="s">
        <v>300</v>
      </c>
      <c r="I12" s="89">
        <v>2025</v>
      </c>
      <c r="J12" s="48"/>
      <c r="K12" s="48" t="s">
        <v>119</v>
      </c>
      <c r="L12" s="48">
        <v>400</v>
      </c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230">
        <v>0</v>
      </c>
      <c r="BB12" s="230">
        <v>0</v>
      </c>
      <c r="BC12" s="230">
        <v>0</v>
      </c>
      <c r="BD12" s="230">
        <v>0</v>
      </c>
      <c r="BE12" s="230">
        <v>0</v>
      </c>
      <c r="BF12" s="230">
        <v>0</v>
      </c>
      <c r="BG12" s="230">
        <v>0</v>
      </c>
      <c r="BH12" s="230">
        <v>0</v>
      </c>
      <c r="BI12" s="230">
        <v>0</v>
      </c>
      <c r="BJ12" s="230">
        <v>0</v>
      </c>
      <c r="BK12" s="230">
        <v>187.79999999999998</v>
      </c>
      <c r="BL12" s="230">
        <v>233.54771391695638</v>
      </c>
      <c r="BM12" s="230">
        <v>260.30841105209521</v>
      </c>
      <c r="BN12" s="230">
        <v>279.29542783391275</v>
      </c>
      <c r="BO12" s="230">
        <v>294.02290222065062</v>
      </c>
      <c r="BP12" s="230">
        <v>306.05612496905161</v>
      </c>
      <c r="BQ12" s="230">
        <v>316.23006983765066</v>
      </c>
      <c r="BR12" s="230">
        <v>325.04314175086915</v>
      </c>
      <c r="BS12" s="230">
        <v>332.81682210419052</v>
      </c>
      <c r="BT12" s="230">
        <v>339.77061613760702</v>
      </c>
      <c r="BU12" s="230">
        <v>346.06108800469246</v>
      </c>
      <c r="BV12" s="230">
        <v>351.80383888600801</v>
      </c>
      <c r="BW12" s="230">
        <v>357.08665759246145</v>
      </c>
      <c r="BX12" s="230">
        <v>361.97778375460706</v>
      </c>
      <c r="BY12" s="230">
        <v>366.53131327274588</v>
      </c>
      <c r="BZ12" s="230">
        <v>370.79085566782555</v>
      </c>
      <c r="CA12" s="230">
        <v>374.79208070771028</v>
      </c>
      <c r="CB12" s="230">
        <v>378.56453602114686</v>
      </c>
      <c r="CC12" s="230">
        <v>382.13297262498503</v>
      </c>
      <c r="CD12" s="230">
        <v>385.51833005456342</v>
      </c>
      <c r="CE12" s="230">
        <v>388.73848088974592</v>
      </c>
      <c r="CF12" s="230">
        <v>391.80880192164886</v>
      </c>
      <c r="CG12" s="230">
        <v>394.7426182513239</v>
      </c>
      <c r="CH12" s="230">
        <v>397.55155280296441</v>
      </c>
      <c r="CI12" s="230">
        <v>400</v>
      </c>
      <c r="CJ12" s="230">
        <v>400</v>
      </c>
      <c r="CK12" s="231"/>
      <c r="CL12" s="239"/>
      <c r="CM12" s="239"/>
      <c r="CN12" s="239"/>
      <c r="CO12" s="239"/>
      <c r="CP12" s="239"/>
      <c r="CQ12" s="239"/>
      <c r="CR12" s="239"/>
      <c r="CS12" s="239"/>
      <c r="CT12" s="239"/>
      <c r="CU12" s="239"/>
      <c r="CV12" s="239"/>
      <c r="CW12" s="239"/>
      <c r="CX12" s="239"/>
      <c r="CY12" s="239"/>
      <c r="CZ12" s="239"/>
      <c r="DA12" s="239"/>
    </row>
    <row r="13" spans="1:105" s="42" customFormat="1" x14ac:dyDescent="0.25">
      <c r="A13" s="232" t="s">
        <v>348</v>
      </c>
      <c r="B13" s="152" t="s">
        <v>170</v>
      </c>
      <c r="C13" s="152" t="s">
        <v>156</v>
      </c>
      <c r="D13" s="152" t="s">
        <v>201</v>
      </c>
      <c r="E13" s="152" t="s">
        <v>119</v>
      </c>
      <c r="F13" s="152" t="s">
        <v>300</v>
      </c>
      <c r="G13" s="152">
        <v>2025</v>
      </c>
      <c r="H13" s="152"/>
      <c r="I13" s="152">
        <v>400</v>
      </c>
      <c r="J13" s="152"/>
      <c r="K13" s="152" t="s">
        <v>198</v>
      </c>
      <c r="L13" s="152" t="s">
        <v>66</v>
      </c>
      <c r="M13" s="233" t="b">
        <f>E13=K12</f>
        <v>1</v>
      </c>
      <c r="N13" s="233" t="b">
        <f>I13=L12</f>
        <v>1</v>
      </c>
      <c r="O13" s="152"/>
      <c r="P13" s="152"/>
      <c r="Q13" s="152"/>
      <c r="R13" s="207"/>
      <c r="S13" s="207"/>
      <c r="T13" s="207"/>
      <c r="U13" s="235">
        <v>0</v>
      </c>
      <c r="V13" s="236">
        <v>0</v>
      </c>
      <c r="W13" s="236">
        <v>187.79999999999998</v>
      </c>
      <c r="X13" s="236">
        <v>306.05612496905161</v>
      </c>
      <c r="Y13" s="236">
        <v>346.06108800469246</v>
      </c>
      <c r="Z13" s="236">
        <v>370.79085566782555</v>
      </c>
      <c r="AA13" s="232"/>
      <c r="AB13" s="232"/>
      <c r="AC13" s="232"/>
      <c r="AD13" s="232"/>
      <c r="AE13" s="232"/>
      <c r="AF13" s="232"/>
      <c r="AG13" s="232"/>
      <c r="AH13" s="232"/>
      <c r="AI13" s="232"/>
      <c r="AJ13" s="232"/>
      <c r="AK13" s="232"/>
      <c r="AL13" s="232"/>
      <c r="AM13" s="232"/>
      <c r="AN13" s="232"/>
      <c r="AO13" s="232"/>
      <c r="AP13" s="232"/>
      <c r="AQ13" s="232"/>
      <c r="AR13" s="232"/>
      <c r="AS13" s="232"/>
      <c r="AT13" s="232"/>
      <c r="AU13" s="232"/>
      <c r="AV13" s="232"/>
      <c r="AW13" s="232"/>
      <c r="AX13" s="232"/>
      <c r="AY13" s="232"/>
      <c r="AZ13" s="232"/>
      <c r="BA13" s="232"/>
      <c r="BB13" s="232"/>
      <c r="BC13" s="232"/>
      <c r="BD13" s="232"/>
      <c r="BE13" s="232"/>
      <c r="BF13" s="232"/>
      <c r="BG13" s="232"/>
      <c r="BH13" s="232"/>
      <c r="BI13" s="232"/>
      <c r="BJ13" s="232"/>
      <c r="BK13" s="232"/>
      <c r="BL13" s="232"/>
      <c r="BM13" s="232"/>
      <c r="BN13" s="232"/>
      <c r="BO13" s="232"/>
      <c r="BP13" s="232"/>
      <c r="BQ13" s="232"/>
      <c r="BR13" s="232"/>
      <c r="BS13" s="232"/>
      <c r="BT13" s="232"/>
      <c r="BU13" s="232"/>
      <c r="BV13" s="232"/>
      <c r="BW13" s="232"/>
    </row>
    <row r="14" spans="1:105" s="48" customFormat="1" x14ac:dyDescent="0.25">
      <c r="A14" s="48" t="s">
        <v>349</v>
      </c>
      <c r="B14" s="48" t="s">
        <v>166</v>
      </c>
      <c r="C14" s="48" t="s">
        <v>156</v>
      </c>
      <c r="D14" s="48" t="s">
        <v>54</v>
      </c>
      <c r="E14" s="89" t="s">
        <v>202</v>
      </c>
      <c r="F14" s="48" t="s">
        <v>244</v>
      </c>
      <c r="G14" s="48" t="s">
        <v>66</v>
      </c>
      <c r="H14" s="48" t="s">
        <v>300</v>
      </c>
      <c r="I14" s="89">
        <v>2025</v>
      </c>
      <c r="K14" s="233" t="s">
        <v>132</v>
      </c>
      <c r="L14" s="233">
        <v>400</v>
      </c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230">
        <v>0</v>
      </c>
      <c r="BB14" s="230">
        <v>0</v>
      </c>
      <c r="BC14" s="230">
        <v>0</v>
      </c>
      <c r="BD14" s="230">
        <v>0</v>
      </c>
      <c r="BE14" s="230">
        <v>0</v>
      </c>
      <c r="BF14" s="230">
        <v>0</v>
      </c>
      <c r="BG14" s="230">
        <v>0</v>
      </c>
      <c r="BH14" s="230">
        <v>0</v>
      </c>
      <c r="BI14" s="230">
        <v>0</v>
      </c>
      <c r="BJ14" s="230">
        <v>0</v>
      </c>
      <c r="BK14" s="230">
        <v>234.75</v>
      </c>
      <c r="BL14" s="230">
        <v>291.9346423961955</v>
      </c>
      <c r="BM14" s="230">
        <v>325.38551381511905</v>
      </c>
      <c r="BN14" s="230">
        <v>349.11928479239094</v>
      </c>
      <c r="BO14" s="230">
        <v>367.52862777581322</v>
      </c>
      <c r="BP14" s="230">
        <v>382.5701562113145</v>
      </c>
      <c r="BQ14" s="230">
        <v>395.28758729706334</v>
      </c>
      <c r="BR14" s="230">
        <v>406.30392718858644</v>
      </c>
      <c r="BS14" s="230">
        <v>416.02102763023811</v>
      </c>
      <c r="BT14" s="230">
        <v>424.71327017200878</v>
      </c>
      <c r="BU14" s="230">
        <v>432.57636000586558</v>
      </c>
      <c r="BV14" s="230">
        <v>439.75479860751005</v>
      </c>
      <c r="BW14" s="230">
        <v>446.35832199057677</v>
      </c>
      <c r="BX14" s="230">
        <v>452.47222969325884</v>
      </c>
      <c r="BY14" s="230">
        <v>458.16414159093233</v>
      </c>
      <c r="BZ14" s="230">
        <v>463.48856958478194</v>
      </c>
      <c r="CA14" s="230">
        <v>468.49010088463785</v>
      </c>
      <c r="CB14" s="230">
        <v>473.20567002643355</v>
      </c>
      <c r="CC14" s="230">
        <v>477.6662157812313</v>
      </c>
      <c r="CD14" s="230">
        <v>481.89791256820422</v>
      </c>
      <c r="CE14" s="230">
        <v>485.92310111218239</v>
      </c>
      <c r="CF14" s="230">
        <v>489.76100240206102</v>
      </c>
      <c r="CG14" s="230">
        <v>493.42827281415487</v>
      </c>
      <c r="CH14" s="230">
        <v>496.9394410037055</v>
      </c>
      <c r="CI14" s="230">
        <v>500</v>
      </c>
      <c r="CJ14" s="230">
        <v>500</v>
      </c>
      <c r="CK14" s="231"/>
      <c r="CL14" s="231"/>
      <c r="CM14" s="231"/>
      <c r="CN14" s="231"/>
      <c r="CO14" s="231"/>
      <c r="CP14" s="231"/>
      <c r="CQ14" s="231"/>
      <c r="CR14" s="231"/>
      <c r="CS14" s="231"/>
      <c r="CT14" s="231"/>
      <c r="CU14" s="231"/>
      <c r="CV14" s="231"/>
      <c r="CW14" s="231"/>
      <c r="CX14" s="231"/>
      <c r="CY14" s="231"/>
      <c r="CZ14" s="231"/>
      <c r="DA14" s="231"/>
    </row>
    <row r="15" spans="1:105" s="42" customFormat="1" x14ac:dyDescent="0.25">
      <c r="A15" s="232" t="s">
        <v>350</v>
      </c>
      <c r="B15" s="152" t="s">
        <v>166</v>
      </c>
      <c r="C15" s="152" t="s">
        <v>156</v>
      </c>
      <c r="D15" s="152" t="s">
        <v>202</v>
      </c>
      <c r="E15" s="152" t="s">
        <v>132</v>
      </c>
      <c r="F15" s="152" t="s">
        <v>300</v>
      </c>
      <c r="G15" s="152">
        <v>2025</v>
      </c>
      <c r="H15" s="152"/>
      <c r="I15" s="152">
        <v>400</v>
      </c>
      <c r="J15" s="152"/>
      <c r="K15" s="152" t="s">
        <v>198</v>
      </c>
      <c r="L15" s="152" t="s">
        <v>66</v>
      </c>
      <c r="M15" s="233" t="b">
        <f>E15=K14</f>
        <v>1</v>
      </c>
      <c r="N15" s="233" t="b">
        <f>I15=L14</f>
        <v>1</v>
      </c>
      <c r="O15" s="152"/>
      <c r="P15" s="152"/>
      <c r="Q15" s="152"/>
      <c r="R15" s="207"/>
      <c r="S15" s="207"/>
      <c r="T15" s="207"/>
      <c r="U15" s="235">
        <v>0</v>
      </c>
      <c r="V15" s="236">
        <v>0</v>
      </c>
      <c r="W15" s="236">
        <v>234.75</v>
      </c>
      <c r="X15" s="236">
        <v>382.5701562113145</v>
      </c>
      <c r="Y15" s="236">
        <v>432.57636000586558</v>
      </c>
      <c r="Z15" s="236">
        <v>463.48856958478194</v>
      </c>
      <c r="AA15" s="232"/>
      <c r="AB15" s="232"/>
      <c r="AC15" s="232"/>
      <c r="AD15" s="232"/>
      <c r="AE15" s="232"/>
      <c r="AF15" s="232"/>
      <c r="AG15" s="232"/>
      <c r="AH15" s="232"/>
      <c r="AI15" s="232"/>
      <c r="AJ15" s="232"/>
      <c r="AK15" s="232"/>
      <c r="AL15" s="232"/>
      <c r="AM15" s="232"/>
      <c r="AN15" s="232"/>
      <c r="AO15" s="232"/>
      <c r="AP15" s="232"/>
      <c r="AQ15" s="232"/>
      <c r="AR15" s="232"/>
      <c r="AS15" s="232"/>
      <c r="AT15" s="232"/>
      <c r="AU15" s="232"/>
      <c r="AV15" s="232"/>
      <c r="AW15" s="232"/>
      <c r="AX15" s="232"/>
      <c r="AY15" s="232"/>
      <c r="AZ15" s="232"/>
      <c r="BA15" s="232"/>
      <c r="BB15" s="232"/>
      <c r="BC15" s="232"/>
      <c r="BD15" s="232"/>
      <c r="BE15" s="232"/>
      <c r="BF15" s="232"/>
      <c r="BG15" s="232"/>
      <c r="BH15" s="232"/>
      <c r="BI15" s="232"/>
      <c r="BJ15" s="232"/>
      <c r="BK15" s="232"/>
      <c r="BL15" s="232"/>
      <c r="BM15" s="232"/>
      <c r="BN15" s="232"/>
      <c r="BO15" s="232"/>
      <c r="BP15" s="232"/>
      <c r="BQ15" s="232"/>
      <c r="BR15" s="232"/>
      <c r="BS15" s="232"/>
      <c r="BT15" s="232"/>
      <c r="BU15" s="232"/>
      <c r="BV15" s="232"/>
      <c r="BW15" s="232"/>
    </row>
    <row r="16" spans="1:105" s="48" customFormat="1" x14ac:dyDescent="0.25">
      <c r="A16" s="48" t="s">
        <v>351</v>
      </c>
      <c r="B16" s="48" t="s">
        <v>174</v>
      </c>
      <c r="C16" s="48" t="s">
        <v>156</v>
      </c>
      <c r="D16" s="48" t="s">
        <v>54</v>
      </c>
      <c r="E16" s="89" t="s">
        <v>208</v>
      </c>
      <c r="F16" s="89" t="s">
        <v>208</v>
      </c>
      <c r="G16" s="48" t="s">
        <v>66</v>
      </c>
      <c r="H16" s="48" t="s">
        <v>300</v>
      </c>
      <c r="I16" s="48">
        <v>2016</v>
      </c>
      <c r="K16" s="48" t="s">
        <v>119</v>
      </c>
      <c r="L16" s="233">
        <v>1619</v>
      </c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230">
        <v>0</v>
      </c>
      <c r="BB16" s="230">
        <v>525.83999999999992</v>
      </c>
      <c r="BC16" s="230">
        <v>653.93359896747791</v>
      </c>
      <c r="BD16" s="230">
        <v>728.86355094586668</v>
      </c>
      <c r="BE16" s="230">
        <v>782.02719793495578</v>
      </c>
      <c r="BF16" s="230">
        <v>823.26412621782163</v>
      </c>
      <c r="BG16" s="230">
        <v>856.95714991334455</v>
      </c>
      <c r="BH16" s="230">
        <v>885.44419554542185</v>
      </c>
      <c r="BI16" s="230">
        <v>910.12079690243365</v>
      </c>
      <c r="BJ16" s="230">
        <v>931.88710189173344</v>
      </c>
      <c r="BK16" s="230">
        <v>951.35772518529961</v>
      </c>
      <c r="BL16" s="230">
        <v>968.97104641313888</v>
      </c>
      <c r="BM16" s="230">
        <v>985.05074888082254</v>
      </c>
      <c r="BN16" s="230">
        <v>999.84264125889206</v>
      </c>
      <c r="BO16" s="230">
        <v>1013.5377945128998</v>
      </c>
      <c r="BP16" s="230">
        <v>1026.2876771636884</v>
      </c>
      <c r="BQ16" s="230">
        <v>1038.2143958699116</v>
      </c>
      <c r="BR16" s="230">
        <v>1049.4178259815887</v>
      </c>
      <c r="BS16" s="230">
        <v>1059.9807008592111</v>
      </c>
      <c r="BT16" s="230">
        <v>1069.9723233499581</v>
      </c>
      <c r="BU16" s="230">
        <v>1079.4513241527775</v>
      </c>
      <c r="BV16" s="230">
        <v>1088.4677464912886</v>
      </c>
      <c r="BW16" s="230">
        <v>1097.0646453806169</v>
      </c>
      <c r="BX16" s="230">
        <v>1105.2793311037069</v>
      </c>
      <c r="BY16" s="230">
        <v>1113.1443478483004</v>
      </c>
      <c r="BZ16" s="230">
        <v>1120</v>
      </c>
      <c r="CA16" s="230">
        <v>1120</v>
      </c>
      <c r="CB16" s="230">
        <v>1120</v>
      </c>
      <c r="CC16" s="230">
        <v>1120</v>
      </c>
      <c r="CD16" s="230">
        <v>1120</v>
      </c>
      <c r="CE16" s="230">
        <v>1120</v>
      </c>
      <c r="CF16" s="230">
        <v>1120</v>
      </c>
      <c r="CG16" s="230">
        <v>1120</v>
      </c>
      <c r="CH16" s="230">
        <v>1120</v>
      </c>
      <c r="CI16" s="230">
        <v>1120</v>
      </c>
      <c r="CJ16" s="230">
        <v>1120</v>
      </c>
      <c r="CK16" s="231"/>
      <c r="CL16" s="231"/>
      <c r="CM16" s="231"/>
      <c r="CN16" s="231"/>
      <c r="CO16" s="231"/>
      <c r="CP16" s="231"/>
      <c r="CQ16" s="231"/>
      <c r="CR16" s="231"/>
      <c r="CS16" s="231"/>
      <c r="CT16" s="231"/>
      <c r="CU16" s="231"/>
      <c r="CV16" s="231"/>
      <c r="CW16" s="231"/>
      <c r="CX16" s="231"/>
      <c r="CY16" s="231"/>
      <c r="CZ16" s="231"/>
      <c r="DA16" s="231"/>
    </row>
    <row r="17" spans="1:105" s="42" customFormat="1" x14ac:dyDescent="0.25">
      <c r="A17" s="232" t="s">
        <v>352</v>
      </c>
      <c r="B17" s="152" t="s">
        <v>174</v>
      </c>
      <c r="C17" s="152" t="s">
        <v>156</v>
      </c>
      <c r="D17" s="152" t="s">
        <v>208</v>
      </c>
      <c r="E17" s="152" t="s">
        <v>119</v>
      </c>
      <c r="F17" s="152" t="s">
        <v>300</v>
      </c>
      <c r="G17" s="152">
        <v>2016</v>
      </c>
      <c r="H17" s="152"/>
      <c r="I17" s="152">
        <v>1619</v>
      </c>
      <c r="J17" s="152"/>
      <c r="K17" s="152"/>
      <c r="L17" s="152"/>
      <c r="M17" s="233" t="b">
        <f>E17=K16</f>
        <v>1</v>
      </c>
      <c r="N17" s="233" t="b">
        <f>I17=L16</f>
        <v>1</v>
      </c>
      <c r="O17" s="152"/>
      <c r="P17" s="152"/>
      <c r="Q17" s="152"/>
      <c r="R17" s="207"/>
      <c r="S17" s="207"/>
      <c r="T17" s="207"/>
      <c r="U17" s="235">
        <v>0</v>
      </c>
      <c r="V17" s="236">
        <v>0</v>
      </c>
      <c r="W17" s="236">
        <v>1235</v>
      </c>
      <c r="X17" s="236">
        <v>1427</v>
      </c>
      <c r="Y17" s="236">
        <v>1539</v>
      </c>
      <c r="Z17" s="236">
        <v>1619</v>
      </c>
      <c r="AA17" s="232"/>
      <c r="AB17" s="232"/>
      <c r="AC17" s="232"/>
      <c r="AD17" s="232"/>
      <c r="AE17" s="232"/>
      <c r="AF17" s="232"/>
      <c r="AG17" s="232"/>
      <c r="AH17" s="232"/>
      <c r="AI17" s="232"/>
      <c r="AJ17" s="232"/>
      <c r="AK17" s="232"/>
      <c r="AL17" s="232"/>
      <c r="AM17" s="232"/>
      <c r="AN17" s="232"/>
      <c r="AO17" s="232"/>
      <c r="AP17" s="232"/>
      <c r="AQ17" s="232"/>
      <c r="AR17" s="232"/>
      <c r="AS17" s="232"/>
      <c r="AT17" s="232"/>
      <c r="AU17" s="232"/>
      <c r="AV17" s="232"/>
      <c r="AW17" s="232"/>
      <c r="AX17" s="232"/>
      <c r="AY17" s="232"/>
      <c r="AZ17" s="232"/>
      <c r="BA17" s="232"/>
      <c r="BB17" s="232"/>
      <c r="BC17" s="232"/>
      <c r="BD17" s="232"/>
      <c r="BE17" s="232"/>
      <c r="BF17" s="232"/>
      <c r="BG17" s="232"/>
      <c r="BH17" s="232"/>
      <c r="BI17" s="232"/>
      <c r="BJ17" s="232"/>
      <c r="BK17" s="232"/>
      <c r="BL17" s="232"/>
      <c r="BM17" s="232"/>
      <c r="BN17" s="232"/>
      <c r="BO17" s="232"/>
      <c r="BP17" s="232"/>
      <c r="BQ17" s="232"/>
      <c r="BR17" s="232"/>
      <c r="BS17" s="232"/>
      <c r="BT17" s="232"/>
      <c r="BU17" s="232"/>
      <c r="BV17" s="232"/>
      <c r="BW17" s="232"/>
      <c r="BX17" s="238"/>
      <c r="BY17" s="238"/>
      <c r="BZ17" s="238"/>
      <c r="CA17" s="238"/>
      <c r="CB17" s="238"/>
      <c r="CC17" s="238"/>
      <c r="CD17" s="238"/>
      <c r="CE17" s="238"/>
      <c r="CF17" s="238"/>
      <c r="CG17" s="238"/>
      <c r="CH17" s="238"/>
      <c r="CI17" s="238"/>
      <c r="CJ17" s="238"/>
      <c r="CK17" s="238"/>
      <c r="CL17" s="238"/>
      <c r="CM17" s="238"/>
      <c r="CN17" s="238"/>
      <c r="CO17" s="238"/>
      <c r="CP17" s="238"/>
      <c r="CQ17" s="238"/>
      <c r="CR17" s="238"/>
      <c r="CS17" s="238"/>
      <c r="CT17" s="238"/>
      <c r="CU17" s="238"/>
      <c r="CV17" s="238"/>
      <c r="CW17" s="238"/>
      <c r="CX17" s="238"/>
      <c r="CY17" s="238"/>
      <c r="CZ17" s="238"/>
      <c r="DA17" s="238"/>
    </row>
    <row r="18" spans="1:105" s="48" customFormat="1" x14ac:dyDescent="0.25">
      <c r="A18" s="48" t="s">
        <v>353</v>
      </c>
      <c r="B18" s="48" t="s">
        <v>84</v>
      </c>
      <c r="C18" s="48" t="s">
        <v>58</v>
      </c>
      <c r="D18" s="48" t="s">
        <v>54</v>
      </c>
      <c r="E18" s="48" t="s">
        <v>354</v>
      </c>
      <c r="F18" s="48" t="s">
        <v>355</v>
      </c>
      <c r="G18" s="48" t="s">
        <v>66</v>
      </c>
      <c r="H18" s="48" t="s">
        <v>300</v>
      </c>
      <c r="I18" s="48">
        <v>2009</v>
      </c>
      <c r="K18" s="48" t="s">
        <v>60</v>
      </c>
      <c r="L18" s="49">
        <v>1000</v>
      </c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>
        <v>578.49999618530273</v>
      </c>
      <c r="AV18" s="49">
        <v>558.90000438690186</v>
      </c>
      <c r="AW18" s="49">
        <v>512.99999922513962</v>
      </c>
      <c r="AX18" s="49">
        <v>474.40001354366541</v>
      </c>
      <c r="AY18" s="49">
        <v>552.79999542236328</v>
      </c>
      <c r="AZ18" s="49">
        <v>594.33334992825985</v>
      </c>
      <c r="BA18" s="230">
        <v>607.82224112790493</v>
      </c>
      <c r="BB18" s="230">
        <v>621.31113232755001</v>
      </c>
      <c r="BC18" s="230">
        <v>634.80002352719509</v>
      </c>
      <c r="BD18" s="230">
        <v>648.28891472684018</v>
      </c>
      <c r="BE18" s="230">
        <v>661.77780592648526</v>
      </c>
      <c r="BF18" s="230">
        <v>675.26669712613034</v>
      </c>
      <c r="BG18" s="230">
        <v>688.75558832577542</v>
      </c>
      <c r="BH18" s="230">
        <v>702.2444795254205</v>
      </c>
      <c r="BI18" s="230">
        <v>715.73337072506558</v>
      </c>
      <c r="BJ18" s="230">
        <v>729.22226192471066</v>
      </c>
      <c r="BK18" s="230">
        <v>742.71115312435575</v>
      </c>
      <c r="BL18" s="230">
        <v>756.20004432400083</v>
      </c>
      <c r="BM18" s="230">
        <v>769.68893552364591</v>
      </c>
      <c r="BN18" s="230">
        <v>783.17782672329099</v>
      </c>
      <c r="BO18" s="230">
        <v>796.66671792293607</v>
      </c>
      <c r="BP18" s="230">
        <v>810.15560912258115</v>
      </c>
      <c r="BQ18" s="230">
        <v>823.64450032222624</v>
      </c>
      <c r="BR18" s="230">
        <v>837.13339152187132</v>
      </c>
      <c r="BS18" s="230">
        <v>850.6222827215164</v>
      </c>
      <c r="BT18" s="230">
        <v>864.11117392116148</v>
      </c>
      <c r="BU18" s="230">
        <v>877.60006512080656</v>
      </c>
      <c r="BV18" s="230">
        <v>891.08895632045164</v>
      </c>
      <c r="BW18" s="230">
        <v>904.57784752009673</v>
      </c>
      <c r="BX18" s="230">
        <v>918.06673871974181</v>
      </c>
      <c r="BY18" s="230">
        <v>931.55562991938689</v>
      </c>
      <c r="BZ18" s="230">
        <v>945.04452111903197</v>
      </c>
      <c r="CA18" s="230">
        <v>958.53341231867705</v>
      </c>
      <c r="CB18" s="230">
        <v>972.02230351832213</v>
      </c>
      <c r="CC18" s="230">
        <v>985.51119471796721</v>
      </c>
      <c r="CD18" s="230">
        <v>999.0000859176123</v>
      </c>
      <c r="CE18" s="230">
        <v>1000</v>
      </c>
      <c r="CF18" s="230">
        <v>1000</v>
      </c>
      <c r="CG18" s="230">
        <v>1000</v>
      </c>
      <c r="CH18" s="230">
        <v>1000</v>
      </c>
      <c r="CI18" s="230">
        <v>1000</v>
      </c>
      <c r="CJ18" s="230">
        <v>1000</v>
      </c>
      <c r="CK18" s="231"/>
      <c r="CL18" s="231"/>
      <c r="CM18" s="240">
        <v>30102.334905682761</v>
      </c>
      <c r="CN18" s="231"/>
      <c r="CO18" s="231"/>
      <c r="CP18" s="231"/>
      <c r="CQ18" s="231"/>
      <c r="CR18" s="231"/>
      <c r="CS18" s="231"/>
      <c r="CT18" s="231"/>
      <c r="CU18" s="231"/>
      <c r="CV18" s="231"/>
      <c r="CW18" s="231"/>
      <c r="CX18" s="231"/>
      <c r="CY18" s="231"/>
      <c r="CZ18" s="231"/>
      <c r="DA18" s="231"/>
    </row>
    <row r="19" spans="1:105" s="241" customFormat="1" x14ac:dyDescent="0.25">
      <c r="A19" s="232" t="s">
        <v>356</v>
      </c>
      <c r="B19" s="152" t="s">
        <v>84</v>
      </c>
      <c r="C19" s="152" t="s">
        <v>58</v>
      </c>
      <c r="D19" s="152" t="s">
        <v>85</v>
      </c>
      <c r="E19" s="152" t="s">
        <v>60</v>
      </c>
      <c r="F19" s="152" t="s">
        <v>300</v>
      </c>
      <c r="G19" s="152">
        <v>2009</v>
      </c>
      <c r="H19" s="152"/>
      <c r="I19" s="207">
        <v>1000</v>
      </c>
      <c r="J19" s="152"/>
      <c r="K19" s="152" t="s">
        <v>65</v>
      </c>
      <c r="L19" s="152" t="s">
        <v>66</v>
      </c>
      <c r="M19" s="233" t="b">
        <f>E19=K18</f>
        <v>1</v>
      </c>
      <c r="N19" s="233" t="b">
        <f>I19=L18</f>
        <v>1</v>
      </c>
      <c r="O19" s="152"/>
      <c r="P19" s="152"/>
      <c r="Q19" s="152"/>
      <c r="R19" s="207">
        <v>474.40001354366541</v>
      </c>
      <c r="S19" s="207">
        <v>552.79999542236328</v>
      </c>
      <c r="T19" s="207">
        <v>594.33334992825985</v>
      </c>
      <c r="U19" s="235">
        <v>607.82224112790493</v>
      </c>
      <c r="V19" s="236">
        <v>675.26669712613034</v>
      </c>
      <c r="W19" s="236">
        <v>742.71115312435575</v>
      </c>
      <c r="X19" s="236">
        <v>810.15560912258115</v>
      </c>
      <c r="Y19" s="236">
        <v>877.60006512080656</v>
      </c>
      <c r="Z19" s="236">
        <v>945.04452111903197</v>
      </c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</row>
    <row r="20" spans="1:105" s="48" customFormat="1" x14ac:dyDescent="0.25">
      <c r="A20" s="48" t="s">
        <v>357</v>
      </c>
      <c r="B20" s="48" t="s">
        <v>142</v>
      </c>
      <c r="C20" s="48" t="s">
        <v>58</v>
      </c>
      <c r="D20" s="48" t="s">
        <v>54</v>
      </c>
      <c r="E20" s="89" t="s">
        <v>303</v>
      </c>
      <c r="F20" s="89" t="s">
        <v>303</v>
      </c>
      <c r="G20" s="48" t="s">
        <v>66</v>
      </c>
      <c r="H20" s="48" t="s">
        <v>300</v>
      </c>
      <c r="I20" s="89">
        <v>2025</v>
      </c>
      <c r="J20" s="89"/>
      <c r="K20" s="89" t="s">
        <v>119</v>
      </c>
      <c r="L20" s="90">
        <v>689</v>
      </c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230">
        <v>0</v>
      </c>
      <c r="BB20" s="230">
        <v>0</v>
      </c>
      <c r="BC20" s="230">
        <v>0</v>
      </c>
      <c r="BD20" s="230">
        <v>0</v>
      </c>
      <c r="BE20" s="230">
        <v>0</v>
      </c>
      <c r="BF20" s="230">
        <v>0</v>
      </c>
      <c r="BG20" s="230">
        <v>0</v>
      </c>
      <c r="BH20" s="230">
        <v>0</v>
      </c>
      <c r="BI20" s="230">
        <v>0</v>
      </c>
      <c r="BJ20" s="230">
        <v>0</v>
      </c>
      <c r="BK20" s="230">
        <v>364.34320000000002</v>
      </c>
      <c r="BL20" s="230">
        <v>403.64790292949755</v>
      </c>
      <c r="BM20" s="230">
        <v>426.63968024523859</v>
      </c>
      <c r="BN20" s="230">
        <v>442.95260585899507</v>
      </c>
      <c r="BO20" s="230">
        <v>455.60589399320196</v>
      </c>
      <c r="BP20" s="230">
        <v>465.94438317473612</v>
      </c>
      <c r="BQ20" s="230">
        <v>474.68545122913685</v>
      </c>
      <c r="BR20" s="230">
        <v>482.25730878849259</v>
      </c>
      <c r="BS20" s="230">
        <v>488.93616049047716</v>
      </c>
      <c r="BT20" s="230">
        <v>494.91059692269948</v>
      </c>
      <c r="BU20" s="230">
        <v>500.31513207544975</v>
      </c>
      <c r="BV20" s="230">
        <v>505.24908610423364</v>
      </c>
      <c r="BW20" s="230">
        <v>509.78788383004922</v>
      </c>
      <c r="BX20" s="230">
        <v>513.99015415863437</v>
      </c>
      <c r="BY20" s="230">
        <v>517.90237423844053</v>
      </c>
      <c r="BZ20" s="230">
        <v>521.56201171799012</v>
      </c>
      <c r="CA20" s="230">
        <v>524.99971271070456</v>
      </c>
      <c r="CB20" s="230">
        <v>528.24086341997463</v>
      </c>
      <c r="CC20" s="230">
        <v>531.30672898193927</v>
      </c>
      <c r="CD20" s="230">
        <v>534.21529985219695</v>
      </c>
      <c r="CE20" s="230">
        <v>536.98193147437541</v>
      </c>
      <c r="CF20" s="230">
        <v>539.61983500494728</v>
      </c>
      <c r="CG20" s="230">
        <v>542.14045886599763</v>
      </c>
      <c r="CH20" s="230">
        <v>544.55378903373116</v>
      </c>
      <c r="CI20" s="230">
        <v>546.8685879864039</v>
      </c>
      <c r="CJ20" s="230">
        <v>549.09258675954675</v>
      </c>
      <c r="CK20" s="231"/>
      <c r="CL20" s="231"/>
      <c r="CM20" s="231"/>
      <c r="CN20" s="231"/>
      <c r="CO20" s="231"/>
      <c r="CP20" s="231"/>
      <c r="CQ20" s="231"/>
      <c r="CR20" s="231"/>
      <c r="CS20" s="231"/>
      <c r="CT20" s="231"/>
      <c r="CU20" s="231"/>
      <c r="CV20" s="231"/>
      <c r="CW20" s="231"/>
      <c r="CX20" s="231"/>
      <c r="CY20" s="231"/>
      <c r="CZ20" s="231"/>
      <c r="DA20" s="231"/>
    </row>
    <row r="21" spans="1:105" s="42" customFormat="1" x14ac:dyDescent="0.25">
      <c r="A21" s="232" t="s">
        <v>358</v>
      </c>
      <c r="B21" s="152" t="s">
        <v>142</v>
      </c>
      <c r="C21" s="152" t="s">
        <v>58</v>
      </c>
      <c r="D21" s="152" t="s">
        <v>303</v>
      </c>
      <c r="E21" s="152" t="s">
        <v>119</v>
      </c>
      <c r="F21" s="152" t="s">
        <v>300</v>
      </c>
      <c r="G21" s="152">
        <v>2025</v>
      </c>
      <c r="H21" s="152"/>
      <c r="I21" s="207">
        <v>689</v>
      </c>
      <c r="J21" s="152"/>
      <c r="K21" s="152" t="s">
        <v>65</v>
      </c>
      <c r="L21" s="152" t="s">
        <v>66</v>
      </c>
      <c r="M21" s="233" t="b">
        <f>E21=K20</f>
        <v>1</v>
      </c>
      <c r="N21" s="233" t="b">
        <f>I21=L20</f>
        <v>1</v>
      </c>
      <c r="O21" s="234">
        <v>18800000</v>
      </c>
      <c r="P21" s="234">
        <v>967</v>
      </c>
      <c r="Q21" s="152" t="s">
        <v>225</v>
      </c>
      <c r="R21" s="207"/>
      <c r="S21" s="207"/>
      <c r="T21" s="207"/>
      <c r="U21" s="235">
        <v>0</v>
      </c>
      <c r="V21" s="236">
        <v>0</v>
      </c>
      <c r="W21" s="236">
        <v>364.34320000000002</v>
      </c>
      <c r="X21" s="236">
        <v>465.94438317473612</v>
      </c>
      <c r="Y21" s="236">
        <v>500.31513207544975</v>
      </c>
      <c r="Z21" s="236">
        <v>521.56201171799012</v>
      </c>
      <c r="AA21" s="232"/>
      <c r="AB21" s="232"/>
      <c r="AC21" s="232"/>
      <c r="AD21" s="232"/>
      <c r="AE21" s="232"/>
      <c r="AF21" s="232"/>
      <c r="AG21" s="232"/>
      <c r="AH21" s="232"/>
      <c r="AI21" s="232"/>
      <c r="AJ21" s="232"/>
      <c r="AK21" s="232"/>
      <c r="AL21" s="232"/>
      <c r="AM21" s="232"/>
      <c r="AN21" s="232"/>
      <c r="AO21" s="232"/>
      <c r="AP21" s="232"/>
      <c r="AQ21" s="232"/>
      <c r="AR21" s="232"/>
      <c r="AS21" s="232"/>
      <c r="AT21" s="232"/>
      <c r="AU21" s="232"/>
      <c r="AV21" s="232"/>
      <c r="AW21" s="232"/>
      <c r="AX21" s="232"/>
      <c r="AY21" s="232"/>
      <c r="AZ21" s="232"/>
      <c r="BA21" s="232"/>
      <c r="BB21" s="232"/>
      <c r="BC21" s="232"/>
      <c r="BD21" s="232"/>
      <c r="BE21" s="232"/>
      <c r="BF21" s="232"/>
      <c r="BG21" s="232"/>
      <c r="BH21" s="232"/>
      <c r="BI21" s="232"/>
      <c r="BJ21" s="232"/>
      <c r="BK21" s="232"/>
      <c r="BL21" s="232"/>
      <c r="BM21" s="232"/>
      <c r="BN21" s="232"/>
      <c r="BO21" s="232"/>
      <c r="BP21" s="232"/>
      <c r="BQ21" s="232"/>
      <c r="BR21" s="232"/>
      <c r="BS21" s="232"/>
      <c r="BT21" s="232"/>
      <c r="BU21" s="232"/>
      <c r="BV21" s="232"/>
      <c r="BW21" s="232"/>
      <c r="BX21" s="232"/>
      <c r="BY21" s="232"/>
      <c r="BZ21" s="232"/>
      <c r="CA21" s="232"/>
      <c r="CB21" s="232"/>
      <c r="CC21" s="232"/>
      <c r="CD21" s="232"/>
      <c r="CE21" s="232"/>
      <c r="CF21" s="232"/>
      <c r="CG21" s="232"/>
      <c r="CH21" s="232"/>
      <c r="CI21" s="232"/>
      <c r="CJ21" s="232"/>
      <c r="CK21" s="232"/>
      <c r="CL21" s="232"/>
      <c r="CM21" s="232"/>
      <c r="CN21" s="232"/>
      <c r="CO21" s="232"/>
      <c r="CP21" s="232"/>
      <c r="CQ21" s="232"/>
      <c r="CR21" s="232"/>
      <c r="CS21" s="232"/>
      <c r="CT21" s="232"/>
      <c r="CU21" s="232"/>
      <c r="CV21" s="232"/>
      <c r="CW21" s="232"/>
      <c r="CX21" s="232"/>
      <c r="CY21" s="232"/>
      <c r="CZ21" s="232"/>
      <c r="DA21" s="232"/>
    </row>
    <row r="22" spans="1:105" s="48" customFormat="1" x14ac:dyDescent="0.25">
      <c r="A22" s="48" t="s">
        <v>359</v>
      </c>
      <c r="B22" s="48" t="s">
        <v>146</v>
      </c>
      <c r="C22" s="48" t="s">
        <v>58</v>
      </c>
      <c r="D22" s="48" t="s">
        <v>54</v>
      </c>
      <c r="E22" s="48" t="s">
        <v>360</v>
      </c>
      <c r="F22" s="48" t="s">
        <v>220</v>
      </c>
      <c r="G22" s="48" t="s">
        <v>66</v>
      </c>
      <c r="H22" s="48" t="s">
        <v>300</v>
      </c>
      <c r="I22" s="89">
        <v>2025</v>
      </c>
      <c r="K22" s="48" t="s">
        <v>137</v>
      </c>
      <c r="L22" s="90">
        <v>84.000000000000014</v>
      </c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230">
        <v>0</v>
      </c>
      <c r="BB22" s="230">
        <v>0</v>
      </c>
      <c r="BC22" s="230">
        <v>0</v>
      </c>
      <c r="BD22" s="230">
        <v>0</v>
      </c>
      <c r="BE22" s="230">
        <v>0</v>
      </c>
      <c r="BF22" s="230">
        <v>0</v>
      </c>
      <c r="BG22" s="230">
        <v>0</v>
      </c>
      <c r="BH22" s="230">
        <v>0</v>
      </c>
      <c r="BI22" s="230">
        <v>0</v>
      </c>
      <c r="BJ22" s="230">
        <v>0</v>
      </c>
      <c r="BK22" s="230">
        <v>44.419200000000004</v>
      </c>
      <c r="BL22" s="230">
        <v>49.211065088647018</v>
      </c>
      <c r="BM22" s="230">
        <v>52.014126474020379</v>
      </c>
      <c r="BN22" s="230">
        <v>54.002930177294033</v>
      </c>
      <c r="BO22" s="230">
        <v>55.545566176239426</v>
      </c>
      <c r="BP22" s="230">
        <v>56.805991562667394</v>
      </c>
      <c r="BQ22" s="230">
        <v>57.871666042449192</v>
      </c>
      <c r="BR22" s="230">
        <v>58.794795265941048</v>
      </c>
      <c r="BS22" s="230">
        <v>59.609052948040755</v>
      </c>
      <c r="BT22" s="230">
        <v>60.33743126488644</v>
      </c>
      <c r="BU22" s="230">
        <v>60.9963295999097</v>
      </c>
      <c r="BV22" s="230">
        <v>61.597856651314409</v>
      </c>
      <c r="BW22" s="230">
        <v>62.151207898003101</v>
      </c>
      <c r="BX22" s="230">
        <v>62.663531131096207</v>
      </c>
      <c r="BY22" s="230">
        <v>63.140492650259802</v>
      </c>
      <c r="BZ22" s="230">
        <v>63.586660354588055</v>
      </c>
      <c r="CA22" s="230">
        <v>64.005770490129436</v>
      </c>
      <c r="CB22" s="230">
        <v>64.40091803668777</v>
      </c>
      <c r="CC22" s="230">
        <v>64.774695550773444</v>
      </c>
      <c r="CD22" s="230">
        <v>65.129296353533448</v>
      </c>
      <c r="CE22" s="230">
        <v>65.466592516469575</v>
      </c>
      <c r="CF22" s="230">
        <v>65.788194688556715</v>
      </c>
      <c r="CG22" s="230">
        <v>66.095498613561404</v>
      </c>
      <c r="CH22" s="230">
        <v>66.389721739961416</v>
      </c>
      <c r="CI22" s="230">
        <v>66.671932352478848</v>
      </c>
      <c r="CJ22" s="230">
        <v>66.943072986650108</v>
      </c>
      <c r="CK22" s="231"/>
      <c r="CL22" s="231"/>
      <c r="CM22" s="231"/>
      <c r="CN22" s="231"/>
      <c r="CO22" s="231"/>
      <c r="CP22" s="231"/>
      <c r="CQ22" s="231"/>
      <c r="CR22" s="231"/>
      <c r="CS22" s="231"/>
      <c r="CT22" s="231"/>
      <c r="CU22" s="231"/>
      <c r="CV22" s="231"/>
      <c r="CW22" s="231"/>
      <c r="CX22" s="231"/>
      <c r="CY22" s="231"/>
      <c r="CZ22" s="231"/>
      <c r="DA22" s="231"/>
    </row>
    <row r="23" spans="1:105" s="42" customFormat="1" x14ac:dyDescent="0.25">
      <c r="A23" s="232" t="s">
        <v>361</v>
      </c>
      <c r="B23" s="152" t="s">
        <v>146</v>
      </c>
      <c r="C23" s="152" t="s">
        <v>58</v>
      </c>
      <c r="D23" s="152" t="s">
        <v>147</v>
      </c>
      <c r="E23" s="152" t="s">
        <v>137</v>
      </c>
      <c r="F23" s="152" t="s">
        <v>300</v>
      </c>
      <c r="G23" s="152">
        <v>2025</v>
      </c>
      <c r="H23" s="152"/>
      <c r="I23" s="207">
        <v>84.000000000000014</v>
      </c>
      <c r="J23" s="152"/>
      <c r="K23" s="152" t="s">
        <v>65</v>
      </c>
      <c r="L23" s="152" t="s">
        <v>66</v>
      </c>
      <c r="M23" s="233" t="b">
        <f>E23=K22</f>
        <v>1</v>
      </c>
      <c r="N23" s="233" t="b">
        <f>I23=L22</f>
        <v>1</v>
      </c>
      <c r="O23" s="242">
        <v>3750000</v>
      </c>
      <c r="P23" s="242">
        <f>ROUND(250000/84,-2)</f>
        <v>3000</v>
      </c>
      <c r="Q23" s="152"/>
      <c r="R23" s="207"/>
      <c r="S23" s="207"/>
      <c r="T23" s="207"/>
      <c r="U23" s="235">
        <v>0</v>
      </c>
      <c r="V23" s="236">
        <v>0</v>
      </c>
      <c r="W23" s="236">
        <v>44.419200000000004</v>
      </c>
      <c r="X23" s="236">
        <v>56.805991562667394</v>
      </c>
      <c r="Y23" s="236">
        <v>60.9963295999097</v>
      </c>
      <c r="Z23" s="236">
        <v>63.586660354588055</v>
      </c>
    </row>
    <row r="24" spans="1:105" s="48" customFormat="1" x14ac:dyDescent="0.25">
      <c r="A24" s="48" t="s">
        <v>362</v>
      </c>
      <c r="B24" s="48" t="s">
        <v>140</v>
      </c>
      <c r="C24" s="48" t="s">
        <v>58</v>
      </c>
      <c r="D24" s="48" t="s">
        <v>54</v>
      </c>
      <c r="E24" s="48" t="s">
        <v>141</v>
      </c>
      <c r="F24" s="48" t="s">
        <v>141</v>
      </c>
      <c r="G24" s="48" t="s">
        <v>66</v>
      </c>
      <c r="H24" s="48" t="s">
        <v>300</v>
      </c>
      <c r="I24" s="48">
        <v>2020</v>
      </c>
      <c r="K24" s="48" t="s">
        <v>137</v>
      </c>
      <c r="L24" s="90">
        <v>200</v>
      </c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230">
        <v>0</v>
      </c>
      <c r="BB24" s="230">
        <v>0</v>
      </c>
      <c r="BC24" s="230">
        <v>0</v>
      </c>
      <c r="BD24" s="230">
        <v>0</v>
      </c>
      <c r="BE24" s="230">
        <v>0</v>
      </c>
      <c r="BF24" s="230">
        <v>105.76</v>
      </c>
      <c r="BG24" s="230">
        <v>117.1692025920167</v>
      </c>
      <c r="BH24" s="230">
        <v>123.84315827147709</v>
      </c>
      <c r="BI24" s="230">
        <v>128.57840518403341</v>
      </c>
      <c r="BJ24" s="230">
        <v>132.2513480386653</v>
      </c>
      <c r="BK24" s="230">
        <v>135.25236086349381</v>
      </c>
      <c r="BL24" s="230">
        <v>137.78968105345047</v>
      </c>
      <c r="BM24" s="230">
        <v>139.98760777605011</v>
      </c>
      <c r="BN24" s="230">
        <v>141.92631654295417</v>
      </c>
      <c r="BO24" s="230">
        <v>143.660550630682</v>
      </c>
      <c r="BP24" s="230">
        <v>145.22935619026117</v>
      </c>
      <c r="BQ24" s="230">
        <v>146.6615634555105</v>
      </c>
      <c r="BR24" s="230">
        <v>147.9790664238169</v>
      </c>
      <c r="BS24" s="230">
        <v>149.19888364546716</v>
      </c>
      <c r="BT24" s="230">
        <v>150.33450631014239</v>
      </c>
      <c r="BU24" s="230">
        <v>151.39681036806681</v>
      </c>
      <c r="BV24" s="230">
        <v>152.39469164316532</v>
      </c>
      <c r="BW24" s="230">
        <v>153.33551913497087</v>
      </c>
      <c r="BX24" s="230">
        <v>154.22546559707962</v>
      </c>
      <c r="BY24" s="230">
        <v>155.06975322269869</v>
      </c>
      <c r="BZ24" s="230">
        <v>155.87283932492755</v>
      </c>
      <c r="CA24" s="230">
        <v>156.63855878227787</v>
      </c>
      <c r="CB24" s="230">
        <v>157.37023479419381</v>
      </c>
      <c r="CC24" s="230">
        <v>158.0707660475272</v>
      </c>
      <c r="CD24" s="230">
        <v>158.74269607733058</v>
      </c>
      <c r="CE24" s="230">
        <v>159.3882690158336</v>
      </c>
      <c r="CF24" s="230">
        <v>160.00947481443126</v>
      </c>
      <c r="CG24" s="230">
        <v>160.60808623748386</v>
      </c>
      <c r="CH24" s="230">
        <v>161.18568936157737</v>
      </c>
      <c r="CI24" s="230">
        <v>161.74370890215909</v>
      </c>
      <c r="CJ24" s="230">
        <v>162.28342938582551</v>
      </c>
      <c r="CK24" s="231"/>
      <c r="CL24" s="231"/>
      <c r="CM24" s="231"/>
      <c r="CN24" s="231"/>
      <c r="CO24" s="231"/>
      <c r="CP24" s="231"/>
      <c r="CQ24" s="231"/>
      <c r="CR24" s="231"/>
      <c r="CS24" s="231"/>
      <c r="CT24" s="231"/>
      <c r="CU24" s="231"/>
      <c r="CV24" s="231"/>
      <c r="CW24" s="231"/>
      <c r="CX24" s="231"/>
      <c r="CY24" s="231"/>
      <c r="CZ24" s="231"/>
      <c r="DA24" s="231"/>
    </row>
    <row r="25" spans="1:105" s="42" customFormat="1" x14ac:dyDescent="0.25">
      <c r="A25" s="232" t="s">
        <v>363</v>
      </c>
      <c r="B25" s="152" t="s">
        <v>140</v>
      </c>
      <c r="C25" s="152" t="s">
        <v>58</v>
      </c>
      <c r="D25" s="152" t="s">
        <v>141</v>
      </c>
      <c r="E25" s="152" t="s">
        <v>137</v>
      </c>
      <c r="F25" s="152" t="s">
        <v>300</v>
      </c>
      <c r="G25" s="152">
        <v>2020</v>
      </c>
      <c r="H25" s="152"/>
      <c r="I25" s="207">
        <v>200</v>
      </c>
      <c r="J25" s="152"/>
      <c r="K25" s="152" t="s">
        <v>65</v>
      </c>
      <c r="L25" s="152" t="s">
        <v>66</v>
      </c>
      <c r="M25" s="233" t="b">
        <f>E25=K24</f>
        <v>1</v>
      </c>
      <c r="N25" s="233" t="b">
        <f>I25=L24</f>
        <v>1</v>
      </c>
      <c r="O25" s="207">
        <v>3000000</v>
      </c>
      <c r="P25" s="152"/>
      <c r="Q25" s="152"/>
      <c r="R25" s="207"/>
      <c r="S25" s="207"/>
      <c r="T25" s="207"/>
      <c r="U25" s="235">
        <v>0</v>
      </c>
      <c r="V25" s="236">
        <v>105.76</v>
      </c>
      <c r="W25" s="236">
        <v>135.25236086349381</v>
      </c>
      <c r="X25" s="236">
        <v>145.22935619026117</v>
      </c>
      <c r="Y25" s="236">
        <v>151.39681036806681</v>
      </c>
      <c r="Z25" s="236">
        <v>155.87283932492755</v>
      </c>
    </row>
    <row r="26" spans="1:105" s="48" customFormat="1" x14ac:dyDescent="0.25">
      <c r="A26" s="48" t="s">
        <v>364</v>
      </c>
      <c r="B26" s="48" t="s">
        <v>80</v>
      </c>
      <c r="C26" s="48" t="s">
        <v>58</v>
      </c>
      <c r="D26" s="48" t="s">
        <v>54</v>
      </c>
      <c r="E26" s="48" t="s">
        <v>365</v>
      </c>
      <c r="F26" s="48" t="s">
        <v>366</v>
      </c>
      <c r="G26" s="48" t="s">
        <v>66</v>
      </c>
      <c r="H26" s="48" t="s">
        <v>300</v>
      </c>
      <c r="I26" s="48">
        <v>2009</v>
      </c>
      <c r="K26" s="48" t="s">
        <v>60</v>
      </c>
      <c r="L26" s="49">
        <v>1000</v>
      </c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>
        <v>351.20000076293945</v>
      </c>
      <c r="AV26" s="49">
        <v>447.70000720024109</v>
      </c>
      <c r="AW26" s="49">
        <v>438.70000123977661</v>
      </c>
      <c r="AX26" s="49">
        <v>518.00000190734863</v>
      </c>
      <c r="AY26" s="49">
        <v>473.19999313354492</v>
      </c>
      <c r="AZ26" s="49">
        <v>495.5</v>
      </c>
      <c r="BA26" s="230">
        <v>509.32777726650238</v>
      </c>
      <c r="BB26" s="230">
        <v>523.15555453300476</v>
      </c>
      <c r="BC26" s="230">
        <v>536.98333179950714</v>
      </c>
      <c r="BD26" s="230">
        <v>550.81110906600952</v>
      </c>
      <c r="BE26" s="230">
        <v>564.6388863325119</v>
      </c>
      <c r="BF26" s="230">
        <v>578.46666359901428</v>
      </c>
      <c r="BG26" s="230">
        <v>592.29444086551666</v>
      </c>
      <c r="BH26" s="230">
        <v>606.12221813201904</v>
      </c>
      <c r="BI26" s="230">
        <v>619.94999539852142</v>
      </c>
      <c r="BJ26" s="230">
        <v>633.7777726650238</v>
      </c>
      <c r="BK26" s="230">
        <v>647.60554993152618</v>
      </c>
      <c r="BL26" s="230">
        <v>661.43332719802856</v>
      </c>
      <c r="BM26" s="230">
        <v>675.26110446453094</v>
      </c>
      <c r="BN26" s="230">
        <v>689.08888173103333</v>
      </c>
      <c r="BO26" s="230">
        <v>702.91665899753571</v>
      </c>
      <c r="BP26" s="230">
        <v>716.74443626403809</v>
      </c>
      <c r="BQ26" s="230">
        <v>730.57221353054047</v>
      </c>
      <c r="BR26" s="230">
        <v>744.39999079704285</v>
      </c>
      <c r="BS26" s="230">
        <v>758.22776806354523</v>
      </c>
      <c r="BT26" s="230">
        <v>772.05554533004761</v>
      </c>
      <c r="BU26" s="230">
        <v>785.88332259654999</v>
      </c>
      <c r="BV26" s="230">
        <v>799.71109986305237</v>
      </c>
      <c r="BW26" s="230">
        <v>813.53887712955475</v>
      </c>
      <c r="BX26" s="230">
        <v>827.36665439605713</v>
      </c>
      <c r="BY26" s="230">
        <v>841.19443166255951</v>
      </c>
      <c r="BZ26" s="230">
        <v>855.02220892906189</v>
      </c>
      <c r="CA26" s="230">
        <v>868.84998619556427</v>
      </c>
      <c r="CB26" s="230">
        <v>882.67776346206665</v>
      </c>
      <c r="CC26" s="230">
        <v>896.50554072856903</v>
      </c>
      <c r="CD26" s="230">
        <v>910.33331799507141</v>
      </c>
      <c r="CE26" s="230">
        <v>924.16109526157379</v>
      </c>
      <c r="CF26" s="230">
        <v>937.98887252807617</v>
      </c>
      <c r="CG26" s="230">
        <v>951.81664979457855</v>
      </c>
      <c r="CH26" s="230">
        <v>965.64442706108093</v>
      </c>
      <c r="CI26" s="230">
        <v>979.47220432758331</v>
      </c>
      <c r="CJ26" s="230">
        <v>993.29998159408569</v>
      </c>
      <c r="CK26" s="231"/>
      <c r="CL26" s="231"/>
      <c r="CM26" s="240">
        <v>27047.299659490585</v>
      </c>
      <c r="CN26" s="231"/>
      <c r="CO26" s="231"/>
      <c r="CP26" s="231"/>
      <c r="CQ26" s="231"/>
      <c r="CR26" s="231"/>
      <c r="CS26" s="231"/>
      <c r="CT26" s="231"/>
      <c r="CU26" s="231"/>
      <c r="CV26" s="231"/>
      <c r="CW26" s="231"/>
      <c r="CX26" s="231"/>
      <c r="CY26" s="231"/>
      <c r="CZ26" s="231"/>
      <c r="DA26" s="231"/>
    </row>
    <row r="27" spans="1:105" s="42" customFormat="1" x14ac:dyDescent="0.25">
      <c r="A27" s="232" t="s">
        <v>367</v>
      </c>
      <c r="B27" s="152" t="s">
        <v>80</v>
      </c>
      <c r="C27" s="152" t="s">
        <v>58</v>
      </c>
      <c r="D27" s="152" t="s">
        <v>81</v>
      </c>
      <c r="E27" s="152" t="s">
        <v>60</v>
      </c>
      <c r="F27" s="152" t="s">
        <v>300</v>
      </c>
      <c r="G27" s="152">
        <v>2009</v>
      </c>
      <c r="H27" s="152"/>
      <c r="I27" s="207">
        <v>1000</v>
      </c>
      <c r="J27" s="152"/>
      <c r="K27" s="152" t="s">
        <v>65</v>
      </c>
      <c r="L27" s="152" t="s">
        <v>66</v>
      </c>
      <c r="M27" s="233" t="b">
        <f>E27=K26</f>
        <v>1</v>
      </c>
      <c r="N27" s="233" t="b">
        <f>I27=L26</f>
        <v>1</v>
      </c>
      <c r="O27" s="152"/>
      <c r="P27" s="152"/>
      <c r="Q27" s="152"/>
      <c r="R27" s="207">
        <v>518.00000190734863</v>
      </c>
      <c r="S27" s="207">
        <v>473.19999313354492</v>
      </c>
      <c r="T27" s="207">
        <v>495.5</v>
      </c>
      <c r="U27" s="235">
        <v>509.32777726650238</v>
      </c>
      <c r="V27" s="236">
        <v>578.46666359901428</v>
      </c>
      <c r="W27" s="236">
        <v>647.60554993152618</v>
      </c>
      <c r="X27" s="236">
        <v>716.74443626403809</v>
      </c>
      <c r="Y27" s="236">
        <v>785.88332259654999</v>
      </c>
      <c r="Z27" s="236">
        <v>855.02220892906189</v>
      </c>
    </row>
    <row r="28" spans="1:105" s="48" customFormat="1" x14ac:dyDescent="0.25">
      <c r="A28" s="48" t="s">
        <v>368</v>
      </c>
      <c r="B28" s="48" t="s">
        <v>133</v>
      </c>
      <c r="C28" s="48" t="s">
        <v>58</v>
      </c>
      <c r="D28" s="48" t="s">
        <v>54</v>
      </c>
      <c r="E28" s="48" t="s">
        <v>365</v>
      </c>
      <c r="F28" s="48" t="s">
        <v>369</v>
      </c>
      <c r="G28" s="48" t="s">
        <v>66</v>
      </c>
      <c r="H28" s="48" t="s">
        <v>300</v>
      </c>
      <c r="I28" s="48">
        <v>2015</v>
      </c>
      <c r="K28" s="89" t="s">
        <v>181</v>
      </c>
      <c r="L28" s="49">
        <v>300</v>
      </c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230">
        <v>158.64000000000001</v>
      </c>
      <c r="BB28" s="230">
        <v>175.75380388802506</v>
      </c>
      <c r="BC28" s="230">
        <v>185.76473740721565</v>
      </c>
      <c r="BD28" s="230">
        <v>192.86760777605011</v>
      </c>
      <c r="BE28" s="230">
        <v>198.37702205799795</v>
      </c>
      <c r="BF28" s="230">
        <v>202.87854129524069</v>
      </c>
      <c r="BG28" s="230">
        <v>206.6845215801757</v>
      </c>
      <c r="BH28" s="230">
        <v>209.98141166407515</v>
      </c>
      <c r="BI28" s="230">
        <v>212.88947481443128</v>
      </c>
      <c r="BJ28" s="230">
        <v>215.49082594602299</v>
      </c>
      <c r="BK28" s="230">
        <v>217.84403428539179</v>
      </c>
      <c r="BL28" s="230">
        <v>219.99234518326574</v>
      </c>
      <c r="BM28" s="230">
        <v>221.96859963572535</v>
      </c>
      <c r="BN28" s="230">
        <v>223.79832546820074</v>
      </c>
      <c r="BO28" s="230">
        <v>225.50175946521358</v>
      </c>
      <c r="BP28" s="230">
        <v>227.0952155521002</v>
      </c>
      <c r="BQ28" s="230">
        <v>228.59203746474799</v>
      </c>
      <c r="BR28" s="230">
        <v>230.00327870245633</v>
      </c>
      <c r="BS28" s="230">
        <v>231.33819839561943</v>
      </c>
      <c r="BT28" s="230">
        <v>232.60462983404804</v>
      </c>
      <c r="BU28" s="230">
        <v>233.80925898739133</v>
      </c>
      <c r="BV28" s="230">
        <v>234.95783817341683</v>
      </c>
      <c r="BW28" s="230">
        <v>236.05535219129072</v>
      </c>
      <c r="BX28" s="230">
        <v>237.10614907129079</v>
      </c>
      <c r="BY28" s="230">
        <v>238.11404411599588</v>
      </c>
      <c r="BZ28" s="230">
        <v>239.0824035237504</v>
      </c>
      <c r="CA28" s="230">
        <v>240.01421222164689</v>
      </c>
      <c r="CB28" s="230">
        <v>240.91212935622579</v>
      </c>
      <c r="CC28" s="230">
        <v>241.77853404236606</v>
      </c>
      <c r="CD28" s="230">
        <v>242.61556335323863</v>
      </c>
      <c r="CE28" s="230">
        <v>243.42514407873827</v>
      </c>
      <c r="CF28" s="230">
        <v>244.20901944012525</v>
      </c>
      <c r="CG28" s="230">
        <v>244.96877169260739</v>
      </c>
      <c r="CH28" s="230">
        <v>245.70584135277304</v>
      </c>
      <c r="CI28" s="230">
        <v>246.42154363817363</v>
      </c>
      <c r="CJ28" s="230">
        <v>247.11708259048137</v>
      </c>
      <c r="CK28" s="231"/>
      <c r="CL28" s="231"/>
      <c r="CM28" s="240">
        <v>8074.3592582455167</v>
      </c>
      <c r="CN28" s="231"/>
      <c r="CO28" s="231"/>
      <c r="CP28" s="231"/>
      <c r="CQ28" s="231"/>
      <c r="CR28" s="231"/>
      <c r="CS28" s="231"/>
      <c r="CT28" s="231"/>
      <c r="CU28" s="231"/>
      <c r="CV28" s="231"/>
      <c r="CW28" s="231"/>
      <c r="CX28" s="231"/>
      <c r="CY28" s="231"/>
      <c r="CZ28" s="231"/>
      <c r="DA28" s="231"/>
    </row>
    <row r="29" spans="1:105" s="42" customFormat="1" x14ac:dyDescent="0.25">
      <c r="A29" s="232" t="s">
        <v>370</v>
      </c>
      <c r="B29" s="152" t="s">
        <v>133</v>
      </c>
      <c r="C29" s="152" t="s">
        <v>58</v>
      </c>
      <c r="D29" s="152" t="s">
        <v>134</v>
      </c>
      <c r="E29" s="152" t="s">
        <v>181</v>
      </c>
      <c r="F29" s="152" t="s">
        <v>300</v>
      </c>
      <c r="G29" s="152">
        <v>2016</v>
      </c>
      <c r="H29" s="152"/>
      <c r="I29" s="207">
        <v>300</v>
      </c>
      <c r="J29" s="152"/>
      <c r="K29" s="152" t="s">
        <v>65</v>
      </c>
      <c r="L29" s="152" t="s">
        <v>66</v>
      </c>
      <c r="M29" s="233" t="b">
        <f>E29=K28</f>
        <v>1</v>
      </c>
      <c r="N29" s="233" t="b">
        <f>I29=L28</f>
        <v>1</v>
      </c>
      <c r="O29" s="243">
        <v>8000000</v>
      </c>
      <c r="P29" s="152"/>
      <c r="Q29" s="152"/>
      <c r="R29" s="207"/>
      <c r="S29" s="207"/>
      <c r="T29" s="207"/>
      <c r="U29" s="235">
        <v>158.64000000000001</v>
      </c>
      <c r="V29" s="236">
        <v>202.87854129524069</v>
      </c>
      <c r="W29" s="236">
        <v>217.84403428539179</v>
      </c>
      <c r="X29" s="236">
        <v>227.0952155521002</v>
      </c>
      <c r="Y29" s="236">
        <v>233.80925898739133</v>
      </c>
      <c r="Z29" s="236">
        <v>239.0824035237504</v>
      </c>
    </row>
    <row r="30" spans="1:105" s="48" customFormat="1" x14ac:dyDescent="0.25">
      <c r="A30" s="48" t="s">
        <v>371</v>
      </c>
      <c r="B30" s="48" t="s">
        <v>124</v>
      </c>
      <c r="C30" s="48" t="s">
        <v>58</v>
      </c>
      <c r="D30" s="48" t="s">
        <v>54</v>
      </c>
      <c r="E30" s="48" t="s">
        <v>125</v>
      </c>
      <c r="F30" s="48" t="s">
        <v>125</v>
      </c>
      <c r="G30" s="48" t="s">
        <v>66</v>
      </c>
      <c r="H30" s="48" t="s">
        <v>300</v>
      </c>
      <c r="I30" s="244">
        <v>2015</v>
      </c>
      <c r="K30" s="48" t="s">
        <v>119</v>
      </c>
      <c r="L30" s="49">
        <v>4400</v>
      </c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230">
        <v>1576.0800000000002</v>
      </c>
      <c r="BB30" s="230">
        <v>1940.2318027789729</v>
      </c>
      <c r="BC30" s="230">
        <v>2153.2469519746783</v>
      </c>
      <c r="BD30" s="230">
        <v>2304.3836055579459</v>
      </c>
      <c r="BE30" s="230">
        <v>2421.614301676379</v>
      </c>
      <c r="BF30" s="230">
        <v>2517.3987547536508</v>
      </c>
      <c r="BG30" s="230">
        <v>2598.3833559076993</v>
      </c>
      <c r="BH30" s="230">
        <v>2668.5354083369184</v>
      </c>
      <c r="BI30" s="230">
        <v>2730.4139039493562</v>
      </c>
      <c r="BJ30" s="230">
        <v>2785.766104455352</v>
      </c>
      <c r="BK30" s="230">
        <v>2835.8382605173524</v>
      </c>
      <c r="BL30" s="230">
        <v>2881.5505575326238</v>
      </c>
      <c r="BM30" s="230">
        <v>2923.6017944359933</v>
      </c>
      <c r="BN30" s="230">
        <v>2962.5351586866723</v>
      </c>
      <c r="BO30" s="230">
        <v>2998.7812536510573</v>
      </c>
      <c r="BP30" s="230">
        <v>3032.6872111158914</v>
      </c>
      <c r="BQ30" s="230">
        <v>3064.5369624333739</v>
      </c>
      <c r="BR30" s="230">
        <v>3094.5657067283291</v>
      </c>
      <c r="BS30" s="230">
        <v>3122.970462094881</v>
      </c>
      <c r="BT30" s="230">
        <v>3149.917907234325</v>
      </c>
      <c r="BU30" s="230">
        <v>3175.5503078823776</v>
      </c>
      <c r="BV30" s="230">
        <v>3199.9900632963254</v>
      </c>
      <c r="BW30" s="230">
        <v>3223.3432412805382</v>
      </c>
      <c r="BX30" s="230">
        <v>3245.7023603115967</v>
      </c>
      <c r="BY30" s="230">
        <v>3267.1486033527581</v>
      </c>
      <c r="BZ30" s="230">
        <v>3287.7535972149662</v>
      </c>
      <c r="CA30" s="230">
        <v>3307.5808559240345</v>
      </c>
      <c r="CB30" s="230">
        <v>3326.6869614656453</v>
      </c>
      <c r="CC30" s="230">
        <v>3345.1225372416943</v>
      </c>
      <c r="CD30" s="230">
        <v>3362.9330564300303</v>
      </c>
      <c r="CE30" s="230">
        <v>3380.1595177483168</v>
      </c>
      <c r="CF30" s="230">
        <v>3396.8390138948644</v>
      </c>
      <c r="CG30" s="230">
        <v>3413.0052124920303</v>
      </c>
      <c r="CH30" s="230">
        <v>3428.6887652123469</v>
      </c>
      <c r="CI30" s="230">
        <v>3443.9176575840784</v>
      </c>
      <c r="CJ30" s="230">
        <v>3458.7175095073021</v>
      </c>
      <c r="CK30" s="231"/>
      <c r="CL30" s="231"/>
      <c r="CM30" s="231"/>
      <c r="CN30" s="231"/>
      <c r="CO30" s="231"/>
      <c r="CP30" s="231"/>
      <c r="CQ30" s="231"/>
      <c r="CR30" s="231"/>
      <c r="CS30" s="231"/>
      <c r="CT30" s="231"/>
      <c r="CU30" s="231"/>
      <c r="CV30" s="231"/>
      <c r="CW30" s="231"/>
      <c r="CX30" s="231"/>
      <c r="CY30" s="231"/>
      <c r="CZ30" s="231"/>
      <c r="DA30" s="231"/>
    </row>
    <row r="31" spans="1:105" s="42" customFormat="1" x14ac:dyDescent="0.25">
      <c r="A31" s="232" t="s">
        <v>372</v>
      </c>
      <c r="B31" s="152" t="s">
        <v>124</v>
      </c>
      <c r="C31" s="152" t="s">
        <v>58</v>
      </c>
      <c r="D31" s="152" t="s">
        <v>125</v>
      </c>
      <c r="E31" s="152" t="s">
        <v>119</v>
      </c>
      <c r="F31" s="152" t="s">
        <v>300</v>
      </c>
      <c r="G31" s="152">
        <v>2025</v>
      </c>
      <c r="H31" s="152"/>
      <c r="I31" s="207">
        <v>4400</v>
      </c>
      <c r="J31" s="152"/>
      <c r="K31" s="152" t="s">
        <v>65</v>
      </c>
      <c r="L31" s="152" t="s">
        <v>66</v>
      </c>
      <c r="M31" s="233" t="b">
        <f>E31=K30</f>
        <v>1</v>
      </c>
      <c r="N31" s="233" t="b">
        <f>I31=L30</f>
        <v>1</v>
      </c>
      <c r="O31" s="152"/>
      <c r="P31" s="152"/>
      <c r="Q31" s="152"/>
      <c r="R31" s="207"/>
      <c r="S31" s="207"/>
      <c r="T31" s="207"/>
      <c r="U31" s="235">
        <v>1576.0800000000002</v>
      </c>
      <c r="V31" s="236">
        <v>2517.3987547536508</v>
      </c>
      <c r="W31" s="236">
        <v>2835.8382605173524</v>
      </c>
      <c r="X31" s="236">
        <v>3032.6872111158914</v>
      </c>
      <c r="Y31" s="236">
        <v>3175.5503078823776</v>
      </c>
      <c r="Z31" s="236">
        <v>3287.7535972149662</v>
      </c>
    </row>
    <row r="32" spans="1:105" s="48" customFormat="1" x14ac:dyDescent="0.25">
      <c r="A32" s="48" t="s">
        <v>373</v>
      </c>
      <c r="B32" s="48" t="s">
        <v>150</v>
      </c>
      <c r="C32" s="48" t="s">
        <v>58</v>
      </c>
      <c r="D32" s="48" t="s">
        <v>54</v>
      </c>
      <c r="E32" s="48" t="s">
        <v>374</v>
      </c>
      <c r="F32" s="48" t="s">
        <v>277</v>
      </c>
      <c r="G32" s="89" t="s">
        <v>222</v>
      </c>
      <c r="H32" s="48" t="s">
        <v>300</v>
      </c>
      <c r="I32" s="89">
        <v>2020</v>
      </c>
      <c r="K32" s="48" t="s">
        <v>137</v>
      </c>
      <c r="L32" s="90">
        <v>280</v>
      </c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230">
        <v>0</v>
      </c>
      <c r="BB32" s="230">
        <v>0</v>
      </c>
      <c r="BC32" s="230">
        <v>0</v>
      </c>
      <c r="BD32" s="230">
        <v>0</v>
      </c>
      <c r="BE32" s="230">
        <v>0</v>
      </c>
      <c r="BF32" s="230">
        <v>148.06400000000002</v>
      </c>
      <c r="BG32" s="230">
        <v>164.0368836288234</v>
      </c>
      <c r="BH32" s="230">
        <v>173.38042158006795</v>
      </c>
      <c r="BI32" s="230">
        <v>180.00976725764676</v>
      </c>
      <c r="BJ32" s="230">
        <v>185.15188725413142</v>
      </c>
      <c r="BK32" s="230">
        <v>189.3533052088913</v>
      </c>
      <c r="BL32" s="230">
        <v>192.90555347483064</v>
      </c>
      <c r="BM32" s="230">
        <v>195.98265088647014</v>
      </c>
      <c r="BN32" s="230">
        <v>198.69684316013584</v>
      </c>
      <c r="BO32" s="230">
        <v>201.12477088295478</v>
      </c>
      <c r="BP32" s="230">
        <v>203.32109866636566</v>
      </c>
      <c r="BQ32" s="230">
        <v>205.32618883771468</v>
      </c>
      <c r="BR32" s="230">
        <v>207.17069299334366</v>
      </c>
      <c r="BS32" s="230">
        <v>208.87843710365402</v>
      </c>
      <c r="BT32" s="230">
        <v>210.46830883419932</v>
      </c>
      <c r="BU32" s="230">
        <v>211.95553451529352</v>
      </c>
      <c r="BV32" s="230">
        <v>213.35256830043144</v>
      </c>
      <c r="BW32" s="230">
        <v>214.66972678895922</v>
      </c>
      <c r="BX32" s="230">
        <v>215.91565183591146</v>
      </c>
      <c r="BY32" s="230">
        <v>217.09765451177816</v>
      </c>
      <c r="BZ32" s="230">
        <v>218.22197505489856</v>
      </c>
      <c r="CA32" s="230">
        <v>219.29398229518904</v>
      </c>
      <c r="CB32" s="230">
        <v>220.31832871187135</v>
      </c>
      <c r="CC32" s="230">
        <v>221.29907246653806</v>
      </c>
      <c r="CD32" s="230">
        <v>222.23977450826283</v>
      </c>
      <c r="CE32" s="230">
        <v>223.14357662216705</v>
      </c>
      <c r="CF32" s="230">
        <v>224.01326474020377</v>
      </c>
      <c r="CG32" s="230">
        <v>224.8513207324774</v>
      </c>
      <c r="CH32" s="230">
        <v>225.65996510620832</v>
      </c>
      <c r="CI32" s="230">
        <v>226.4411924630227</v>
      </c>
      <c r="CJ32" s="230">
        <v>227.19680114015571</v>
      </c>
      <c r="CK32" s="231"/>
      <c r="CL32" s="231"/>
      <c r="CM32" s="231"/>
      <c r="CN32" s="231"/>
      <c r="CO32" s="231"/>
      <c r="CP32" s="231"/>
      <c r="CQ32" s="231"/>
      <c r="CR32" s="231"/>
      <c r="CS32" s="231"/>
      <c r="CT32" s="231"/>
      <c r="CU32" s="231"/>
      <c r="CV32" s="231"/>
      <c r="CW32" s="231"/>
      <c r="CX32" s="231"/>
      <c r="CY32" s="231"/>
      <c r="CZ32" s="231"/>
      <c r="DA32" s="231"/>
    </row>
    <row r="33" spans="1:105" s="42" customFormat="1" x14ac:dyDescent="0.25">
      <c r="A33" s="232" t="s">
        <v>375</v>
      </c>
      <c r="B33" s="152" t="s">
        <v>150</v>
      </c>
      <c r="C33" s="152" t="s">
        <v>58</v>
      </c>
      <c r="D33" s="152" t="s">
        <v>242</v>
      </c>
      <c r="E33" s="152" t="s">
        <v>137</v>
      </c>
      <c r="F33" s="152" t="s">
        <v>300</v>
      </c>
      <c r="G33" s="152">
        <v>2020</v>
      </c>
      <c r="H33" s="152"/>
      <c r="I33" s="207">
        <v>280</v>
      </c>
      <c r="J33" s="152"/>
      <c r="K33" s="152" t="s">
        <v>62</v>
      </c>
      <c r="L33" s="152" t="s">
        <v>63</v>
      </c>
      <c r="M33" s="233" t="b">
        <f>E33=K32</f>
        <v>1</v>
      </c>
      <c r="N33" s="233" t="b">
        <f>I33=L32</f>
        <v>1</v>
      </c>
      <c r="O33" s="242">
        <v>20000000</v>
      </c>
      <c r="P33" s="242">
        <f>ROUND(1425000/280,-2)</f>
        <v>5100</v>
      </c>
      <c r="Q33" s="152"/>
      <c r="R33" s="207"/>
      <c r="S33" s="207"/>
      <c r="T33" s="207"/>
      <c r="U33" s="235">
        <v>0</v>
      </c>
      <c r="V33" s="236">
        <v>148.06400000000002</v>
      </c>
      <c r="W33" s="236">
        <v>189.3533052088913</v>
      </c>
      <c r="X33" s="236">
        <v>203.32109866636566</v>
      </c>
      <c r="Y33" s="236">
        <v>211.95553451529352</v>
      </c>
      <c r="Z33" s="236">
        <v>218.22197505489856</v>
      </c>
    </row>
    <row r="34" spans="1:105" s="48" customFormat="1" x14ac:dyDescent="0.25">
      <c r="A34" s="48" t="s">
        <v>376</v>
      </c>
      <c r="B34" s="48" t="s">
        <v>148</v>
      </c>
      <c r="C34" s="48" t="s">
        <v>58</v>
      </c>
      <c r="D34" s="48" t="s">
        <v>54</v>
      </c>
      <c r="E34" s="48" t="s">
        <v>149</v>
      </c>
      <c r="F34" s="48" t="s">
        <v>149</v>
      </c>
      <c r="G34" s="48" t="s">
        <v>66</v>
      </c>
      <c r="H34" s="48" t="s">
        <v>300</v>
      </c>
      <c r="I34" s="48">
        <v>2020</v>
      </c>
      <c r="K34" s="48" t="s">
        <v>137</v>
      </c>
      <c r="L34" s="49">
        <v>140</v>
      </c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230">
        <v>0</v>
      </c>
      <c r="BB34" s="230">
        <v>0</v>
      </c>
      <c r="BC34" s="230">
        <v>0</v>
      </c>
      <c r="BD34" s="230">
        <v>0</v>
      </c>
      <c r="BE34" s="230">
        <v>0</v>
      </c>
      <c r="BF34" s="230">
        <v>74.032000000000011</v>
      </c>
      <c r="BG34" s="230">
        <v>82.018441814411702</v>
      </c>
      <c r="BH34" s="230">
        <v>86.690210790033973</v>
      </c>
      <c r="BI34" s="230">
        <v>90.004883628823379</v>
      </c>
      <c r="BJ34" s="230">
        <v>92.575943627065712</v>
      </c>
      <c r="BK34" s="230">
        <v>94.67665260444565</v>
      </c>
      <c r="BL34" s="230">
        <v>96.45277673741532</v>
      </c>
      <c r="BM34" s="230">
        <v>97.99132544323507</v>
      </c>
      <c r="BN34" s="230">
        <v>99.348421580067921</v>
      </c>
      <c r="BO34" s="230">
        <v>100.56238544147739</v>
      </c>
      <c r="BP34" s="230">
        <v>101.66054933318283</v>
      </c>
      <c r="BQ34" s="230">
        <v>102.66309441885734</v>
      </c>
      <c r="BR34" s="230">
        <v>103.58534649667183</v>
      </c>
      <c r="BS34" s="230">
        <v>104.43921855182701</v>
      </c>
      <c r="BT34" s="230">
        <v>105.23415441709966</v>
      </c>
      <c r="BU34" s="230">
        <v>105.97776725764676</v>
      </c>
      <c r="BV34" s="230">
        <v>106.67628415021572</v>
      </c>
      <c r="BW34" s="230">
        <v>107.33486339447961</v>
      </c>
      <c r="BX34" s="230">
        <v>107.95782591795573</v>
      </c>
      <c r="BY34" s="230">
        <v>108.54882725588908</v>
      </c>
      <c r="BZ34" s="230">
        <v>109.11098752744928</v>
      </c>
      <c r="CA34" s="230">
        <v>109.64699114759452</v>
      </c>
      <c r="CB34" s="230">
        <v>110.15916435593567</v>
      </c>
      <c r="CC34" s="230">
        <v>110.64953623326903</v>
      </c>
      <c r="CD34" s="230">
        <v>111.11988725413141</v>
      </c>
      <c r="CE34" s="230">
        <v>111.57178831108352</v>
      </c>
      <c r="CF34" s="230">
        <v>112.00663237010188</v>
      </c>
      <c r="CG34" s="230">
        <v>112.4256603662387</v>
      </c>
      <c r="CH34" s="230">
        <v>112.82998255310416</v>
      </c>
      <c r="CI34" s="230">
        <v>113.22059623151135</v>
      </c>
      <c r="CJ34" s="230">
        <v>113.59840057007786</v>
      </c>
      <c r="CK34" s="231"/>
      <c r="CL34" s="231"/>
      <c r="CM34" s="231"/>
      <c r="CN34" s="231"/>
      <c r="CO34" s="231"/>
      <c r="CP34" s="231"/>
      <c r="CQ34" s="231"/>
      <c r="CR34" s="231"/>
      <c r="CS34" s="231"/>
      <c r="CT34" s="231"/>
      <c r="CU34" s="231"/>
      <c r="CV34" s="231"/>
      <c r="CW34" s="231"/>
      <c r="CX34" s="231"/>
      <c r="CY34" s="231"/>
      <c r="CZ34" s="231"/>
      <c r="DA34" s="231"/>
    </row>
    <row r="35" spans="1:105" s="42" customFormat="1" x14ac:dyDescent="0.25">
      <c r="A35" s="232" t="s">
        <v>377</v>
      </c>
      <c r="B35" s="152" t="s">
        <v>148</v>
      </c>
      <c r="C35" s="152" t="s">
        <v>58</v>
      </c>
      <c r="D35" s="152" t="s">
        <v>149</v>
      </c>
      <c r="E35" s="152" t="s">
        <v>137</v>
      </c>
      <c r="F35" s="152" t="s">
        <v>300</v>
      </c>
      <c r="G35" s="152">
        <v>2020</v>
      </c>
      <c r="H35" s="152"/>
      <c r="I35" s="207">
        <v>140</v>
      </c>
      <c r="J35" s="152"/>
      <c r="K35" s="152" t="s">
        <v>65</v>
      </c>
      <c r="L35" s="152" t="s">
        <v>66</v>
      </c>
      <c r="M35" s="233" t="b">
        <f>E35=K34</f>
        <v>1</v>
      </c>
      <c r="N35" s="233" t="b">
        <f>I35=L34</f>
        <v>1</v>
      </c>
      <c r="O35" s="152"/>
      <c r="P35" s="234"/>
      <c r="Q35" s="152"/>
      <c r="R35" s="207"/>
      <c r="S35" s="207"/>
      <c r="T35" s="207"/>
      <c r="U35" s="235">
        <v>0</v>
      </c>
      <c r="V35" s="236">
        <v>74.032000000000011</v>
      </c>
      <c r="W35" s="236">
        <v>94.67665260444565</v>
      </c>
      <c r="X35" s="236">
        <v>101.66054933318283</v>
      </c>
      <c r="Y35" s="236">
        <v>105.97776725764676</v>
      </c>
      <c r="Z35" s="236">
        <v>109.11098752744928</v>
      </c>
    </row>
    <row r="36" spans="1:105" s="48" customFormat="1" x14ac:dyDescent="0.25">
      <c r="A36" s="48" t="s">
        <v>378</v>
      </c>
      <c r="B36" s="48" t="s">
        <v>122</v>
      </c>
      <c r="C36" s="48" t="s">
        <v>58</v>
      </c>
      <c r="D36" s="48" t="s">
        <v>54</v>
      </c>
      <c r="E36" s="48" t="s">
        <v>123</v>
      </c>
      <c r="F36" s="48" t="s">
        <v>123</v>
      </c>
      <c r="G36" s="48" t="s">
        <v>66</v>
      </c>
      <c r="H36" s="48" t="s">
        <v>300</v>
      </c>
      <c r="I36" s="48">
        <v>2020</v>
      </c>
      <c r="K36" s="48" t="s">
        <v>119</v>
      </c>
      <c r="L36" s="90">
        <v>1200</v>
      </c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230">
        <v>0</v>
      </c>
      <c r="BB36" s="230">
        <v>0</v>
      </c>
      <c r="BC36" s="230">
        <v>0</v>
      </c>
      <c r="BD36" s="230">
        <v>0</v>
      </c>
      <c r="BE36" s="230">
        <v>0</v>
      </c>
      <c r="BF36" s="230">
        <v>429.84000000000003</v>
      </c>
      <c r="BG36" s="230">
        <v>529.15412803062895</v>
      </c>
      <c r="BH36" s="230">
        <v>587.24916872036681</v>
      </c>
      <c r="BI36" s="230">
        <v>628.46825606125788</v>
      </c>
      <c r="BJ36" s="230">
        <v>660.44026409355797</v>
      </c>
      <c r="BK36" s="230">
        <v>686.56329675099573</v>
      </c>
      <c r="BL36" s="230">
        <v>708.6500061566453</v>
      </c>
      <c r="BM36" s="230">
        <v>727.78238409188691</v>
      </c>
      <c r="BN36" s="230">
        <v>744.65833744073348</v>
      </c>
      <c r="BO36" s="230">
        <v>759.75439212418689</v>
      </c>
      <c r="BP36" s="230">
        <v>773.41043468655062</v>
      </c>
      <c r="BQ36" s="230">
        <v>785.87742478162465</v>
      </c>
      <c r="BR36" s="230">
        <v>797.34594393708903</v>
      </c>
      <c r="BS36" s="230">
        <v>807.96413418727423</v>
      </c>
      <c r="BT36" s="230">
        <v>817.84943281392475</v>
      </c>
      <c r="BU36" s="230">
        <v>827.09651212251583</v>
      </c>
      <c r="BV36" s="230">
        <v>835.78280793637475</v>
      </c>
      <c r="BW36" s="230">
        <v>843.97246547136251</v>
      </c>
      <c r="BX36" s="230">
        <v>851.71921693496756</v>
      </c>
      <c r="BY36" s="230">
        <v>859.06852015481593</v>
      </c>
      <c r="BZ36" s="230">
        <v>866.05917487701208</v>
      </c>
      <c r="CA36" s="230">
        <v>872.72456271717965</v>
      </c>
      <c r="CB36" s="230">
        <v>879.09361125832856</v>
      </c>
      <c r="CC36" s="230">
        <v>885.19155281225369</v>
      </c>
      <c r="CD36" s="230">
        <v>891.0405281871158</v>
      </c>
      <c r="CE36" s="230">
        <v>896.66007196771807</v>
      </c>
      <c r="CF36" s="230">
        <v>902.06750616110037</v>
      </c>
      <c r="CG36" s="230">
        <v>907.27826221790326</v>
      </c>
      <c r="CH36" s="230">
        <v>912.30614652046199</v>
      </c>
      <c r="CI36" s="230">
        <v>917.16356084455367</v>
      </c>
      <c r="CJ36" s="230">
        <v>921.86168665863181</v>
      </c>
      <c r="CK36" s="231"/>
      <c r="CL36" s="231"/>
      <c r="CM36" s="231"/>
      <c r="CN36" s="231"/>
      <c r="CO36" s="231"/>
      <c r="CP36" s="231"/>
      <c r="CQ36" s="231"/>
      <c r="CR36" s="231"/>
      <c r="CS36" s="231"/>
      <c r="CT36" s="231"/>
      <c r="CU36" s="231"/>
      <c r="CV36" s="231"/>
      <c r="CW36" s="231"/>
      <c r="CX36" s="231"/>
      <c r="CY36" s="231"/>
      <c r="CZ36" s="231"/>
      <c r="DA36" s="231"/>
    </row>
    <row r="37" spans="1:105" s="42" customFormat="1" x14ac:dyDescent="0.25">
      <c r="A37" s="232" t="s">
        <v>379</v>
      </c>
      <c r="B37" s="152" t="s">
        <v>122</v>
      </c>
      <c r="C37" s="152" t="s">
        <v>58</v>
      </c>
      <c r="D37" s="152" t="s">
        <v>123</v>
      </c>
      <c r="E37" s="152" t="s">
        <v>119</v>
      </c>
      <c r="F37" s="152" t="s">
        <v>300</v>
      </c>
      <c r="G37" s="152">
        <v>2020</v>
      </c>
      <c r="H37" s="152"/>
      <c r="I37" s="207">
        <v>1200</v>
      </c>
      <c r="J37" s="152"/>
      <c r="K37" s="152" t="s">
        <v>65</v>
      </c>
      <c r="L37" s="152" t="s">
        <v>66</v>
      </c>
      <c r="M37" s="233" t="b">
        <f>E37=K36</f>
        <v>1</v>
      </c>
      <c r="N37" s="233" t="b">
        <f>I37=L36</f>
        <v>1</v>
      </c>
      <c r="O37" s="207">
        <v>5000000</v>
      </c>
      <c r="P37" s="245"/>
      <c r="Q37" s="246" t="s">
        <v>193</v>
      </c>
      <c r="R37" s="207"/>
      <c r="S37" s="207"/>
      <c r="T37" s="207"/>
      <c r="U37" s="235">
        <v>0</v>
      </c>
      <c r="V37" s="236">
        <v>429.84000000000003</v>
      </c>
      <c r="W37" s="236">
        <v>686.56329675099573</v>
      </c>
      <c r="X37" s="236">
        <v>773.41043468655062</v>
      </c>
      <c r="Y37" s="236">
        <v>827.09651212251583</v>
      </c>
      <c r="Z37" s="236">
        <v>866.05917487701208</v>
      </c>
    </row>
    <row r="38" spans="1:105" s="48" customFormat="1" x14ac:dyDescent="0.25">
      <c r="A38" s="48" t="s">
        <v>380</v>
      </c>
      <c r="B38" s="48" t="s">
        <v>155</v>
      </c>
      <c r="C38" s="48" t="s">
        <v>156</v>
      </c>
      <c r="D38" s="48" t="s">
        <v>54</v>
      </c>
      <c r="E38" s="48" t="s">
        <v>339</v>
      </c>
      <c r="F38" s="48" t="s">
        <v>381</v>
      </c>
      <c r="G38" s="48" t="s">
        <v>66</v>
      </c>
      <c r="H38" s="48" t="s">
        <v>158</v>
      </c>
      <c r="I38" s="48">
        <v>2000</v>
      </c>
      <c r="J38" s="48">
        <v>2020</v>
      </c>
      <c r="K38" s="48" t="s">
        <v>60</v>
      </c>
      <c r="L38" s="152">
        <v>3600</v>
      </c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>
        <v>3624.7000350952148</v>
      </c>
      <c r="AM38" s="49">
        <v>3195.7999725341797</v>
      </c>
      <c r="AN38" s="49">
        <v>2975.7000122070312</v>
      </c>
      <c r="AO38" s="49">
        <v>2251.900016784668</v>
      </c>
      <c r="AP38" s="49">
        <v>2200.5</v>
      </c>
      <c r="AQ38" s="49">
        <v>2049.6000270843506</v>
      </c>
      <c r="AR38" s="49">
        <v>3020.0999870300293</v>
      </c>
      <c r="AS38" s="49">
        <v>3320.2000122070312</v>
      </c>
      <c r="AT38" s="49">
        <v>3685.2999954223633</v>
      </c>
      <c r="AU38" s="49">
        <v>3050</v>
      </c>
      <c r="AV38" s="49">
        <v>3440.4000091552734</v>
      </c>
      <c r="AW38" s="49">
        <v>3517.7000122070312</v>
      </c>
      <c r="AX38" s="49">
        <v>2923.8999756574631</v>
      </c>
      <c r="AY38" s="49">
        <v>3211.2999877929687</v>
      </c>
      <c r="AZ38" s="49">
        <v>3118.0999603271484</v>
      </c>
      <c r="BA38" s="247">
        <v>3200</v>
      </c>
      <c r="BB38" s="247">
        <v>3200</v>
      </c>
      <c r="BC38" s="230">
        <v>3260.745097179039</v>
      </c>
      <c r="BD38" s="230">
        <v>3321.490194358078</v>
      </c>
      <c r="BE38" s="230">
        <v>3382.2352915371171</v>
      </c>
      <c r="BF38" s="230">
        <v>3442.9803887161561</v>
      </c>
      <c r="BG38" s="230">
        <v>3503.7254858951951</v>
      </c>
      <c r="BH38" s="230">
        <v>3564.4705830742341</v>
      </c>
      <c r="BI38" s="230">
        <v>3625.2156802532731</v>
      </c>
      <c r="BJ38" s="230">
        <v>3685.9607774323122</v>
      </c>
      <c r="BK38" s="230">
        <v>3746.7058746113512</v>
      </c>
      <c r="BL38" s="230">
        <v>3807.4509717903902</v>
      </c>
      <c r="BM38" s="230">
        <v>3868.1960689694292</v>
      </c>
      <c r="BN38" s="230">
        <v>3928.9411661484683</v>
      </c>
      <c r="BO38" s="230">
        <v>3989.6862633275073</v>
      </c>
      <c r="BP38" s="230">
        <v>4050.4313605065463</v>
      </c>
      <c r="BQ38" s="230">
        <v>4111.1764576855849</v>
      </c>
      <c r="BR38" s="230">
        <v>4171.9215548646234</v>
      </c>
      <c r="BS38" s="230">
        <v>4232.666652043662</v>
      </c>
      <c r="BT38" s="230">
        <v>4293.4117492227006</v>
      </c>
      <c r="BU38" s="230">
        <v>4320</v>
      </c>
      <c r="BV38" s="230">
        <v>4320</v>
      </c>
      <c r="BW38" s="230">
        <v>4320</v>
      </c>
      <c r="BX38" s="230">
        <v>4320</v>
      </c>
      <c r="BY38" s="230">
        <v>4320</v>
      </c>
      <c r="BZ38" s="230">
        <v>4320</v>
      </c>
      <c r="CA38" s="230">
        <v>4320</v>
      </c>
      <c r="CB38" s="230">
        <v>4320</v>
      </c>
      <c r="CC38" s="230">
        <v>4320</v>
      </c>
      <c r="CD38" s="230">
        <v>4320</v>
      </c>
      <c r="CE38" s="230">
        <v>4320</v>
      </c>
      <c r="CF38" s="230">
        <v>4320</v>
      </c>
      <c r="CG38" s="230">
        <v>4320</v>
      </c>
      <c r="CH38" s="230">
        <v>4320</v>
      </c>
      <c r="CI38" s="230">
        <v>4320</v>
      </c>
      <c r="CJ38" s="230">
        <v>4320</v>
      </c>
      <c r="CK38" s="231"/>
      <c r="CL38" s="231"/>
      <c r="CM38" s="231"/>
      <c r="CN38" s="231"/>
      <c r="CO38" s="231"/>
      <c r="CP38" s="231"/>
      <c r="CQ38" s="231"/>
      <c r="CR38" s="231"/>
      <c r="CS38" s="231"/>
      <c r="CT38" s="231"/>
      <c r="CU38" s="231"/>
      <c r="CV38" s="231"/>
      <c r="CW38" s="231"/>
      <c r="CX38" s="231"/>
      <c r="CY38" s="231"/>
      <c r="CZ38" s="231"/>
      <c r="DA38" s="231"/>
    </row>
    <row r="39" spans="1:105" s="42" customFormat="1" x14ac:dyDescent="0.25">
      <c r="A39" s="232" t="s">
        <v>382</v>
      </c>
      <c r="B39" s="152" t="s">
        <v>155</v>
      </c>
      <c r="C39" s="152" t="s">
        <v>156</v>
      </c>
      <c r="D39" s="152" t="s">
        <v>157</v>
      </c>
      <c r="E39" s="152" t="s">
        <v>60</v>
      </c>
      <c r="F39" s="152" t="s">
        <v>158</v>
      </c>
      <c r="G39" s="152">
        <v>2000</v>
      </c>
      <c r="H39" s="152">
        <v>2020</v>
      </c>
      <c r="I39" s="152">
        <v>3600</v>
      </c>
      <c r="J39" s="152"/>
      <c r="K39" s="152">
        <v>0</v>
      </c>
      <c r="L39" s="152" t="s">
        <v>66</v>
      </c>
      <c r="M39" s="233" t="b">
        <f>E39=K38</f>
        <v>1</v>
      </c>
      <c r="N39" s="233" t="b">
        <f>I39=L38</f>
        <v>1</v>
      </c>
      <c r="O39" s="152"/>
      <c r="P39" s="234"/>
      <c r="Q39" s="152"/>
      <c r="R39" s="207">
        <v>2923.8999756574631</v>
      </c>
      <c r="S39" s="207">
        <v>3211.2999877929687</v>
      </c>
      <c r="T39" s="207">
        <v>3118.0999603271484</v>
      </c>
      <c r="U39" s="235">
        <v>3200</v>
      </c>
      <c r="V39" s="236">
        <v>3600</v>
      </c>
      <c r="W39" s="236">
        <v>3600</v>
      </c>
      <c r="X39" s="236">
        <v>3600</v>
      </c>
      <c r="Y39" s="236">
        <v>3600</v>
      </c>
      <c r="Z39" s="236">
        <v>3600</v>
      </c>
    </row>
    <row r="40" spans="1:105" s="48" customFormat="1" x14ac:dyDescent="0.25">
      <c r="A40" s="48" t="s">
        <v>383</v>
      </c>
      <c r="B40" s="48" t="s">
        <v>159</v>
      </c>
      <c r="C40" s="48" t="s">
        <v>156</v>
      </c>
      <c r="D40" s="48" t="s">
        <v>54</v>
      </c>
      <c r="E40" s="48" t="s">
        <v>384</v>
      </c>
      <c r="F40" s="48" t="s">
        <v>385</v>
      </c>
      <c r="G40" s="48" t="s">
        <v>66</v>
      </c>
      <c r="H40" s="48" t="s">
        <v>158</v>
      </c>
      <c r="I40" s="48">
        <v>2003</v>
      </c>
      <c r="J40" s="48">
        <v>2023</v>
      </c>
      <c r="K40" s="48" t="s">
        <v>60</v>
      </c>
      <c r="L40" s="48">
        <v>7800</v>
      </c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>
        <v>1324.1000213623047</v>
      </c>
      <c r="AG40" s="49">
        <v>2164.2999877929687</v>
      </c>
      <c r="AH40" s="49">
        <v>2443.6999893188477</v>
      </c>
      <c r="AI40" s="49">
        <v>2178.1999969482422</v>
      </c>
      <c r="AJ40" s="49">
        <v>2177.4000091552734</v>
      </c>
      <c r="AK40" s="49">
        <v>2366.9999847412109</v>
      </c>
      <c r="AL40" s="49">
        <v>2418.7999877929687</v>
      </c>
      <c r="AM40" s="49">
        <v>2122.6999969482422</v>
      </c>
      <c r="AN40" s="49">
        <v>2463.0000267028809</v>
      </c>
      <c r="AO40" s="49">
        <v>3085.3999633789062</v>
      </c>
      <c r="AP40" s="49">
        <v>2684.4000152647495</v>
      </c>
      <c r="AQ40" s="49">
        <v>2303.8000183105469</v>
      </c>
      <c r="AR40" s="49">
        <v>2125.7000007629395</v>
      </c>
      <c r="AS40" s="49">
        <v>2218.7000122070312</v>
      </c>
      <c r="AT40" s="49">
        <v>1677.5</v>
      </c>
      <c r="AU40" s="49">
        <v>2813.0999603271484</v>
      </c>
      <c r="AV40" s="49">
        <v>4457.8999481201172</v>
      </c>
      <c r="AW40" s="49">
        <v>843.70001220703125</v>
      </c>
      <c r="AX40" s="49">
        <v>3703.8999786376953</v>
      </c>
      <c r="AY40" s="49">
        <v>4294.5000305175781</v>
      </c>
      <c r="AZ40" s="49">
        <v>3541.166748046875</v>
      </c>
      <c r="BA40" s="247">
        <v>4600</v>
      </c>
      <c r="BB40" s="247">
        <v>4700</v>
      </c>
      <c r="BC40" s="230">
        <v>4848.6188400931978</v>
      </c>
      <c r="BD40" s="230">
        <v>4997.2376801863957</v>
      </c>
      <c r="BE40" s="230">
        <v>5145.8565202795935</v>
      </c>
      <c r="BF40" s="230">
        <v>5294.4753603727913</v>
      </c>
      <c r="BG40" s="230">
        <v>5443.0942004659892</v>
      </c>
      <c r="BH40" s="230">
        <v>5591.713040559187</v>
      </c>
      <c r="BI40" s="230">
        <v>5740.3318806523848</v>
      </c>
      <c r="BJ40" s="230">
        <v>5888.9507207455827</v>
      </c>
      <c r="BK40" s="230">
        <v>6037.5695608387805</v>
      </c>
      <c r="BL40" s="230">
        <v>6186.1884009319783</v>
      </c>
      <c r="BM40" s="230">
        <v>6334.8072410251762</v>
      </c>
      <c r="BN40" s="230">
        <v>6483.426081118374</v>
      </c>
      <c r="BO40" s="230">
        <v>6632.0449212115718</v>
      </c>
      <c r="BP40" s="230">
        <v>6780.6637613047697</v>
      </c>
      <c r="BQ40" s="230">
        <v>6929.2826013979675</v>
      </c>
      <c r="BR40" s="230">
        <v>7077.9014414911653</v>
      </c>
      <c r="BS40" s="230">
        <v>7226.5202815843631</v>
      </c>
      <c r="BT40" s="230">
        <v>7375.139121677561</v>
      </c>
      <c r="BU40" s="230">
        <v>7523.7579617707588</v>
      </c>
      <c r="BV40" s="230">
        <v>7672.3768018639566</v>
      </c>
      <c r="BW40" s="230">
        <v>7800</v>
      </c>
      <c r="BX40" s="230">
        <v>7800</v>
      </c>
      <c r="BY40" s="230">
        <v>7800</v>
      </c>
      <c r="BZ40" s="230">
        <v>7800</v>
      </c>
      <c r="CA40" s="230">
        <v>7800</v>
      </c>
      <c r="CB40" s="230">
        <v>7800</v>
      </c>
      <c r="CC40" s="230">
        <v>7800</v>
      </c>
      <c r="CD40" s="230">
        <v>7800</v>
      </c>
      <c r="CE40" s="230">
        <v>7800</v>
      </c>
      <c r="CF40" s="230">
        <v>7800</v>
      </c>
      <c r="CG40" s="230">
        <v>7800</v>
      </c>
      <c r="CH40" s="230">
        <v>7800</v>
      </c>
      <c r="CI40" s="230">
        <v>7800</v>
      </c>
      <c r="CJ40" s="230">
        <v>7800</v>
      </c>
      <c r="CK40" s="231"/>
      <c r="CL40" s="231"/>
      <c r="CM40" s="231"/>
      <c r="CN40" s="231"/>
      <c r="CO40" s="231"/>
      <c r="CP40" s="231"/>
      <c r="CQ40" s="231"/>
      <c r="CR40" s="231"/>
      <c r="CS40" s="231"/>
      <c r="CT40" s="231"/>
      <c r="CU40" s="231"/>
      <c r="CV40" s="231"/>
      <c r="CW40" s="231"/>
      <c r="CX40" s="231"/>
      <c r="CY40" s="231"/>
      <c r="CZ40" s="231"/>
      <c r="DA40" s="231"/>
    </row>
    <row r="41" spans="1:105" s="42" customFormat="1" x14ac:dyDescent="0.25">
      <c r="A41" s="232" t="s">
        <v>386</v>
      </c>
      <c r="B41" s="152" t="s">
        <v>159</v>
      </c>
      <c r="C41" s="152" t="s">
        <v>156</v>
      </c>
      <c r="D41" s="152" t="s">
        <v>160</v>
      </c>
      <c r="E41" s="152" t="s">
        <v>60</v>
      </c>
      <c r="F41" s="152" t="s">
        <v>158</v>
      </c>
      <c r="G41" s="152">
        <v>2003</v>
      </c>
      <c r="H41" s="152">
        <v>2023</v>
      </c>
      <c r="I41" s="152">
        <v>7800</v>
      </c>
      <c r="J41" s="152"/>
      <c r="K41" s="152"/>
      <c r="L41" s="152" t="s">
        <v>66</v>
      </c>
      <c r="M41" s="233" t="b">
        <f>E41=K40</f>
        <v>1</v>
      </c>
      <c r="N41" s="233" t="b">
        <f>I41=L40</f>
        <v>1</v>
      </c>
      <c r="O41" s="152"/>
      <c r="P41" s="234"/>
      <c r="Q41" s="152"/>
      <c r="R41" s="207">
        <v>3703.8999786376953</v>
      </c>
      <c r="S41" s="207">
        <v>4294.5000305175781</v>
      </c>
      <c r="T41" s="207">
        <v>3541.166748046875</v>
      </c>
      <c r="U41" s="235">
        <v>4600</v>
      </c>
      <c r="V41" s="236">
        <v>5294.4753603727913</v>
      </c>
      <c r="W41" s="236">
        <v>6037.5695608387805</v>
      </c>
      <c r="X41" s="236">
        <v>6780.6637613047697</v>
      </c>
      <c r="Y41" s="236">
        <v>7523.7579617707588</v>
      </c>
      <c r="Z41" s="236">
        <v>7800</v>
      </c>
      <c r="AA41" s="232"/>
      <c r="AB41" s="232"/>
      <c r="AC41" s="232"/>
      <c r="AD41" s="232"/>
      <c r="AE41" s="232"/>
      <c r="AF41" s="232"/>
      <c r="AG41" s="232"/>
      <c r="AH41" s="232"/>
      <c r="AI41" s="232"/>
      <c r="AJ41" s="232"/>
      <c r="AK41" s="232"/>
      <c r="AL41" s="232"/>
      <c r="AM41" s="232"/>
      <c r="AN41" s="232"/>
      <c r="AO41" s="232"/>
      <c r="AP41" s="232"/>
      <c r="AQ41" s="232"/>
      <c r="AR41" s="232"/>
      <c r="AS41" s="232"/>
      <c r="AT41" s="232"/>
      <c r="AU41" s="232"/>
      <c r="AV41" s="232"/>
      <c r="AW41" s="232"/>
      <c r="AX41" s="232"/>
      <c r="AY41" s="232"/>
      <c r="AZ41" s="232"/>
      <c r="BA41" s="232"/>
      <c r="BB41" s="232"/>
      <c r="BC41" s="232"/>
      <c r="BD41" s="232"/>
      <c r="BE41" s="232"/>
      <c r="BF41" s="232"/>
      <c r="BG41" s="232"/>
      <c r="BH41" s="232"/>
      <c r="BI41" s="232"/>
      <c r="BJ41" s="232"/>
      <c r="BK41" s="232"/>
      <c r="BL41" s="232"/>
      <c r="BM41" s="232"/>
      <c r="BN41" s="232"/>
      <c r="BO41" s="232"/>
      <c r="BP41" s="232"/>
      <c r="BQ41" s="232"/>
      <c r="BR41" s="232"/>
      <c r="BS41" s="232"/>
      <c r="BT41" s="232"/>
      <c r="BU41" s="232"/>
      <c r="BV41" s="232"/>
      <c r="BW41" s="232"/>
    </row>
    <row r="42" spans="1:105" s="48" customFormat="1" x14ac:dyDescent="0.25">
      <c r="A42" s="48" t="s">
        <v>387</v>
      </c>
      <c r="B42" s="48" t="s">
        <v>73</v>
      </c>
      <c r="C42" s="48" t="s">
        <v>58</v>
      </c>
      <c r="D42" s="48" t="s">
        <v>54</v>
      </c>
      <c r="E42" s="48" t="s">
        <v>388</v>
      </c>
      <c r="F42" s="48" t="s">
        <v>389</v>
      </c>
      <c r="G42" s="48" t="s">
        <v>66</v>
      </c>
      <c r="H42" s="48" t="s">
        <v>68</v>
      </c>
      <c r="I42" s="48">
        <v>1990</v>
      </c>
      <c r="J42" s="48">
        <v>2015</v>
      </c>
      <c r="K42" s="48" t="s">
        <v>60</v>
      </c>
      <c r="L42" s="49">
        <v>1200</v>
      </c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>
        <v>199.79999971389771</v>
      </c>
      <c r="AC42" s="49">
        <v>191.10000115633011</v>
      </c>
      <c r="AD42" s="49">
        <v>230.19999885559082</v>
      </c>
      <c r="AE42" s="49">
        <v>193</v>
      </c>
      <c r="AF42" s="49">
        <v>102</v>
      </c>
      <c r="AG42" s="49">
        <v>428.79999542236328</v>
      </c>
      <c r="AH42" s="49">
        <v>593.79999542236328</v>
      </c>
      <c r="AI42" s="49">
        <v>225.70000076293945</v>
      </c>
      <c r="AJ42" s="49">
        <v>382.39999973773956</v>
      </c>
      <c r="AK42" s="49">
        <v>642.69999885559082</v>
      </c>
      <c r="AL42" s="49">
        <v>619.60000228881836</v>
      </c>
      <c r="AM42" s="49">
        <v>464.59999942779541</v>
      </c>
      <c r="AN42" s="49">
        <v>429.20000171661377</v>
      </c>
      <c r="AO42" s="49">
        <v>345.30000114440918</v>
      </c>
      <c r="AP42" s="49">
        <v>379.19999885559082</v>
      </c>
      <c r="AQ42" s="49">
        <v>355.99999809265137</v>
      </c>
      <c r="AR42" s="49">
        <v>459.9999965429306</v>
      </c>
      <c r="AS42" s="49">
        <v>472.69999504089355</v>
      </c>
      <c r="AT42" s="49">
        <v>490.29999780654907</v>
      </c>
      <c r="AU42" s="49">
        <v>652.20000314712524</v>
      </c>
      <c r="AV42" s="49">
        <v>420.59999847412109</v>
      </c>
      <c r="AW42" s="49">
        <v>534.60000419616699</v>
      </c>
      <c r="AX42" s="49">
        <v>655.60000610351562</v>
      </c>
      <c r="AY42" s="49">
        <v>688.60000610351562</v>
      </c>
      <c r="AZ42" s="49">
        <v>716.43334007263184</v>
      </c>
      <c r="BA42" s="247">
        <v>750</v>
      </c>
      <c r="BB42" s="247">
        <v>750</v>
      </c>
      <c r="BC42" s="230">
        <v>771.77654319560088</v>
      </c>
      <c r="BD42" s="230">
        <v>793.55308639120176</v>
      </c>
      <c r="BE42" s="230">
        <v>815.32962958680264</v>
      </c>
      <c r="BF42" s="230">
        <v>837.10617278240352</v>
      </c>
      <c r="BG42" s="230">
        <v>858.8827159780044</v>
      </c>
      <c r="BH42" s="230">
        <v>880.65925917360528</v>
      </c>
      <c r="BI42" s="230">
        <v>902.43580236920616</v>
      </c>
      <c r="BJ42" s="230">
        <v>924.21234556480704</v>
      </c>
      <c r="BK42" s="230">
        <v>945.98888876040792</v>
      </c>
      <c r="BL42" s="230">
        <v>967.7654319560088</v>
      </c>
      <c r="BM42" s="230">
        <v>989.54197515160968</v>
      </c>
      <c r="BN42" s="230">
        <v>1011.3185183472106</v>
      </c>
      <c r="BO42" s="230">
        <v>1033.0950615428114</v>
      </c>
      <c r="BP42" s="230">
        <v>1054.8716047384123</v>
      </c>
      <c r="BQ42" s="230">
        <v>1076.6481479340132</v>
      </c>
      <c r="BR42" s="230">
        <v>1098.4246911296141</v>
      </c>
      <c r="BS42" s="230">
        <v>1120.201234325215</v>
      </c>
      <c r="BT42" s="230">
        <v>1141.9777775208158</v>
      </c>
      <c r="BU42" s="230">
        <v>1163.7543207164167</v>
      </c>
      <c r="BV42" s="230">
        <v>1185.5308639120176</v>
      </c>
      <c r="BW42" s="230">
        <v>1200</v>
      </c>
      <c r="BX42" s="230">
        <v>1200</v>
      </c>
      <c r="BY42" s="230">
        <v>1200</v>
      </c>
      <c r="BZ42" s="230">
        <v>1200</v>
      </c>
      <c r="CA42" s="230">
        <v>1200</v>
      </c>
      <c r="CB42" s="230">
        <v>1200</v>
      </c>
      <c r="CC42" s="230">
        <v>1200</v>
      </c>
      <c r="CD42" s="230">
        <v>1200</v>
      </c>
      <c r="CE42" s="230">
        <v>1200</v>
      </c>
      <c r="CF42" s="230">
        <v>1200</v>
      </c>
      <c r="CG42" s="230">
        <v>1200</v>
      </c>
      <c r="CH42" s="230">
        <v>1200</v>
      </c>
      <c r="CI42" s="230">
        <v>1200</v>
      </c>
      <c r="CJ42" s="230">
        <v>1200</v>
      </c>
      <c r="CK42" s="231"/>
      <c r="CL42" s="231"/>
      <c r="CM42" s="240">
        <v>37873.074071076189</v>
      </c>
      <c r="CN42" s="231"/>
      <c r="CO42" s="231"/>
      <c r="CP42" s="231"/>
      <c r="CQ42" s="231"/>
      <c r="CR42" s="231"/>
      <c r="CS42" s="231"/>
      <c r="CT42" s="231"/>
      <c r="CU42" s="231"/>
      <c r="CV42" s="231"/>
      <c r="CW42" s="231"/>
      <c r="CX42" s="231"/>
      <c r="CY42" s="231"/>
      <c r="CZ42" s="231"/>
      <c r="DA42" s="231"/>
    </row>
    <row r="43" spans="1:105" s="42" customFormat="1" x14ac:dyDescent="0.25">
      <c r="A43" s="232" t="s">
        <v>390</v>
      </c>
      <c r="B43" s="152" t="s">
        <v>73</v>
      </c>
      <c r="C43" s="152" t="s">
        <v>58</v>
      </c>
      <c r="D43" s="152" t="s">
        <v>74</v>
      </c>
      <c r="E43" s="152" t="s">
        <v>60</v>
      </c>
      <c r="F43" s="152" t="s">
        <v>68</v>
      </c>
      <c r="G43" s="152">
        <v>1990</v>
      </c>
      <c r="H43" s="152">
        <v>2015</v>
      </c>
      <c r="I43" s="207">
        <v>1200</v>
      </c>
      <c r="J43" s="152"/>
      <c r="K43" s="152" t="s">
        <v>65</v>
      </c>
      <c r="L43" s="152" t="s">
        <v>66</v>
      </c>
      <c r="M43" s="233" t="b">
        <f>E43=K42</f>
        <v>1</v>
      </c>
      <c r="N43" s="233" t="b">
        <f>I43=L42</f>
        <v>1</v>
      </c>
      <c r="O43" s="152"/>
      <c r="P43" s="152"/>
      <c r="Q43" s="152"/>
      <c r="R43" s="207">
        <v>655.60000610351562</v>
      </c>
      <c r="S43" s="207">
        <v>688.60000610351562</v>
      </c>
      <c r="T43" s="207">
        <v>716.43334007263184</v>
      </c>
      <c r="U43" s="235">
        <v>750</v>
      </c>
      <c r="V43" s="236">
        <v>12000</v>
      </c>
      <c r="W43" s="236">
        <v>1200</v>
      </c>
      <c r="X43" s="236">
        <v>1200</v>
      </c>
      <c r="Y43" s="236">
        <v>1200</v>
      </c>
      <c r="Z43" s="236">
        <v>1200</v>
      </c>
    </row>
    <row r="44" spans="1:105" s="48" customFormat="1" x14ac:dyDescent="0.25">
      <c r="A44" s="48" t="s">
        <v>391</v>
      </c>
      <c r="B44" s="48" t="s">
        <v>75</v>
      </c>
      <c r="C44" s="48" t="s">
        <v>58</v>
      </c>
      <c r="D44" s="48" t="s">
        <v>54</v>
      </c>
      <c r="E44" s="48" t="s">
        <v>76</v>
      </c>
      <c r="F44" s="48" t="s">
        <v>76</v>
      </c>
      <c r="G44" s="48" t="s">
        <v>66</v>
      </c>
      <c r="H44" s="48" t="s">
        <v>68</v>
      </c>
      <c r="I44" s="48">
        <v>1998</v>
      </c>
      <c r="J44" s="48">
        <v>2023</v>
      </c>
      <c r="K44" s="48" t="s">
        <v>60</v>
      </c>
      <c r="L44" s="237">
        <v>11000</v>
      </c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>
        <v>1113.9999771118164</v>
      </c>
      <c r="AK44" s="49">
        <v>3442.7000122070312</v>
      </c>
      <c r="AL44" s="49">
        <v>2912.1000061035156</v>
      </c>
      <c r="AM44" s="49">
        <v>2537.4999923706055</v>
      </c>
      <c r="AN44" s="49">
        <v>3356.8000335693359</v>
      </c>
      <c r="AO44" s="49">
        <v>3182.9000244140625</v>
      </c>
      <c r="AP44" s="49">
        <v>3655.7999877929687</v>
      </c>
      <c r="AQ44" s="49">
        <v>3864.2000579833984</v>
      </c>
      <c r="AR44" s="49">
        <v>4083.3999404907227</v>
      </c>
      <c r="AS44" s="49">
        <v>5464.7999725341797</v>
      </c>
      <c r="AT44" s="49">
        <v>6169.8000793457031</v>
      </c>
      <c r="AU44" s="49">
        <v>6030.5000305175781</v>
      </c>
      <c r="AV44" s="49">
        <v>4880.1998901367187</v>
      </c>
      <c r="AW44" s="49">
        <v>5366.2999420166016</v>
      </c>
      <c r="AX44" s="49">
        <v>6068.9999847412109</v>
      </c>
      <c r="AY44" s="49">
        <v>6319.1999053955078</v>
      </c>
      <c r="AZ44" s="49">
        <v>6951.433349609375</v>
      </c>
      <c r="BA44" s="247">
        <v>7500</v>
      </c>
      <c r="BB44" s="247">
        <v>7500</v>
      </c>
      <c r="BC44" s="230">
        <v>7732</v>
      </c>
      <c r="BD44" s="230">
        <v>7732</v>
      </c>
      <c r="BE44" s="230">
        <v>7732</v>
      </c>
      <c r="BF44" s="230">
        <v>7732</v>
      </c>
      <c r="BG44" s="230">
        <v>7732</v>
      </c>
      <c r="BH44" s="230">
        <v>7732</v>
      </c>
      <c r="BI44" s="230">
        <v>7732</v>
      </c>
      <c r="BJ44" s="230">
        <v>7732</v>
      </c>
      <c r="BK44" s="230">
        <v>7732</v>
      </c>
      <c r="BL44" s="230">
        <v>7732</v>
      </c>
      <c r="BM44" s="230">
        <v>7732</v>
      </c>
      <c r="BN44" s="230">
        <v>7732</v>
      </c>
      <c r="BO44" s="230">
        <v>7732</v>
      </c>
      <c r="BP44" s="230">
        <v>7732</v>
      </c>
      <c r="BQ44" s="230">
        <v>7732</v>
      </c>
      <c r="BR44" s="230">
        <v>7732</v>
      </c>
      <c r="BS44" s="230">
        <v>7732</v>
      </c>
      <c r="BT44" s="230">
        <v>7732</v>
      </c>
      <c r="BU44" s="230">
        <v>7732</v>
      </c>
      <c r="BV44" s="230">
        <v>7732</v>
      </c>
      <c r="BW44" s="230">
        <v>7732</v>
      </c>
      <c r="BX44" s="230">
        <v>7732</v>
      </c>
      <c r="BY44" s="230">
        <v>7732</v>
      </c>
      <c r="BZ44" s="230">
        <v>7732</v>
      </c>
      <c r="CA44" s="230">
        <v>7732</v>
      </c>
      <c r="CB44" s="230">
        <v>7732</v>
      </c>
      <c r="CC44" s="230">
        <v>7732</v>
      </c>
      <c r="CD44" s="230">
        <v>7732</v>
      </c>
      <c r="CE44" s="230">
        <v>7732</v>
      </c>
      <c r="CF44" s="230">
        <v>7732</v>
      </c>
      <c r="CG44" s="230">
        <v>7732</v>
      </c>
      <c r="CH44" s="230">
        <v>7732</v>
      </c>
      <c r="CI44" s="230">
        <v>7732</v>
      </c>
      <c r="CJ44" s="230">
        <v>7732</v>
      </c>
      <c r="CK44" s="231"/>
      <c r="CL44" s="231"/>
      <c r="CM44" s="240">
        <v>277888</v>
      </c>
      <c r="CN44" s="231"/>
      <c r="CO44" s="231"/>
      <c r="CP44" s="231"/>
      <c r="CQ44" s="231"/>
      <c r="CR44" s="231"/>
      <c r="CS44" s="231"/>
      <c r="CT44" s="231"/>
      <c r="CU44" s="231"/>
      <c r="CV44" s="231"/>
      <c r="CW44" s="231"/>
      <c r="CX44" s="231"/>
      <c r="CY44" s="231"/>
      <c r="CZ44" s="231"/>
      <c r="DA44" s="231"/>
    </row>
    <row r="45" spans="1:105" s="42" customFormat="1" x14ac:dyDescent="0.25">
      <c r="A45" s="232" t="s">
        <v>392</v>
      </c>
      <c r="B45" s="152" t="s">
        <v>75</v>
      </c>
      <c r="C45" s="152" t="s">
        <v>58</v>
      </c>
      <c r="D45" s="152" t="s">
        <v>76</v>
      </c>
      <c r="E45" s="152" t="s">
        <v>60</v>
      </c>
      <c r="F45" s="152" t="s">
        <v>68</v>
      </c>
      <c r="G45" s="152">
        <v>1998</v>
      </c>
      <c r="H45" s="152">
        <v>2023</v>
      </c>
      <c r="I45" s="207">
        <v>11000</v>
      </c>
      <c r="J45" s="152"/>
      <c r="K45" s="152" t="s">
        <v>65</v>
      </c>
      <c r="L45" s="152" t="s">
        <v>66</v>
      </c>
      <c r="M45" s="233" t="b">
        <f>E45=K44</f>
        <v>1</v>
      </c>
      <c r="N45" s="233" t="b">
        <f>I45=L44</f>
        <v>1</v>
      </c>
      <c r="O45" s="152"/>
      <c r="P45" s="152"/>
      <c r="Q45" s="152"/>
      <c r="R45" s="207">
        <v>6068.9999847412109</v>
      </c>
      <c r="S45" s="207">
        <v>6319.1999053955078</v>
      </c>
      <c r="T45" s="207">
        <v>6951.433349609375</v>
      </c>
      <c r="U45" s="235">
        <v>9300</v>
      </c>
      <c r="V45" s="236">
        <v>10350</v>
      </c>
      <c r="W45" s="236">
        <v>10350</v>
      </c>
      <c r="X45" s="236">
        <v>10350</v>
      </c>
      <c r="Y45" s="236">
        <v>10350</v>
      </c>
      <c r="Z45" s="236">
        <v>10350</v>
      </c>
      <c r="AA45" s="238"/>
      <c r="AB45" s="238"/>
      <c r="AC45" s="238"/>
      <c r="AD45" s="238"/>
      <c r="AE45" s="238"/>
      <c r="AF45" s="238"/>
      <c r="AG45" s="238"/>
      <c r="AH45" s="238"/>
      <c r="AI45" s="238"/>
      <c r="AJ45" s="238"/>
      <c r="AK45" s="238"/>
      <c r="AL45" s="238"/>
      <c r="AM45" s="238"/>
      <c r="AN45" s="238"/>
      <c r="AO45" s="238"/>
      <c r="AP45" s="238"/>
      <c r="AQ45" s="238"/>
      <c r="AR45" s="238"/>
      <c r="AS45" s="238"/>
      <c r="AT45" s="238"/>
      <c r="AU45" s="238"/>
      <c r="AV45" s="238"/>
      <c r="AW45" s="238"/>
      <c r="AX45" s="238"/>
      <c r="AY45" s="238"/>
      <c r="AZ45" s="238"/>
      <c r="BA45" s="238"/>
      <c r="BB45" s="238"/>
      <c r="BC45" s="238"/>
      <c r="BD45" s="238"/>
      <c r="BE45" s="238"/>
      <c r="BF45" s="238"/>
      <c r="BG45" s="238"/>
      <c r="BH45" s="238"/>
      <c r="BI45" s="238"/>
      <c r="BJ45" s="238"/>
      <c r="BK45" s="238"/>
      <c r="BL45" s="238"/>
      <c r="BM45" s="238"/>
      <c r="BN45" s="238"/>
      <c r="BO45" s="238"/>
      <c r="BP45" s="238"/>
      <c r="BQ45" s="238"/>
      <c r="BR45" s="238"/>
      <c r="BS45" s="238"/>
      <c r="BT45" s="238"/>
      <c r="BU45" s="238"/>
      <c r="BV45" s="238"/>
      <c r="BW45" s="238"/>
      <c r="BX45" s="238"/>
      <c r="BY45" s="238"/>
      <c r="BZ45" s="238"/>
      <c r="CA45" s="238"/>
      <c r="CB45" s="238"/>
      <c r="CC45" s="238"/>
      <c r="CD45" s="238"/>
      <c r="CE45" s="238"/>
      <c r="CF45" s="238"/>
      <c r="CG45" s="238"/>
      <c r="CH45" s="238"/>
      <c r="CI45" s="238"/>
      <c r="CJ45" s="238"/>
      <c r="CK45" s="238"/>
      <c r="CL45" s="238"/>
      <c r="CM45" s="238"/>
      <c r="CN45" s="238"/>
      <c r="CO45" s="238"/>
      <c r="CP45" s="238"/>
      <c r="CQ45" s="238"/>
      <c r="CR45" s="238"/>
      <c r="CS45" s="238"/>
      <c r="CT45" s="238"/>
      <c r="CU45" s="238"/>
      <c r="CV45" s="238"/>
      <c r="CW45" s="238"/>
      <c r="CX45" s="238"/>
      <c r="CY45" s="238"/>
      <c r="CZ45" s="238"/>
      <c r="DA45" s="238"/>
    </row>
    <row r="46" spans="1:105" s="231" customFormat="1" x14ac:dyDescent="0.25">
      <c r="A46" s="48" t="s">
        <v>393</v>
      </c>
      <c r="B46" s="48" t="s">
        <v>69</v>
      </c>
      <c r="C46" s="48" t="s">
        <v>58</v>
      </c>
      <c r="D46" s="48" t="s">
        <v>54</v>
      </c>
      <c r="E46" s="48" t="s">
        <v>70</v>
      </c>
      <c r="F46" s="48" t="s">
        <v>70</v>
      </c>
      <c r="G46" s="48" t="s">
        <v>66</v>
      </c>
      <c r="H46" s="48" t="s">
        <v>68</v>
      </c>
      <c r="I46" s="48">
        <v>2004</v>
      </c>
      <c r="J46" s="48">
        <v>2029</v>
      </c>
      <c r="K46" s="48" t="s">
        <v>60</v>
      </c>
      <c r="L46" s="248">
        <v>650</v>
      </c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>
        <v>26.5</v>
      </c>
      <c r="AQ46" s="49">
        <v>193.20000097900629</v>
      </c>
      <c r="AR46" s="49">
        <v>279.79999732971191</v>
      </c>
      <c r="AS46" s="49">
        <v>440.29999232292175</v>
      </c>
      <c r="AT46" s="49">
        <v>439.19999361038208</v>
      </c>
      <c r="AU46" s="49">
        <v>423.59999847412109</v>
      </c>
      <c r="AV46" s="49">
        <v>363.69999384880066</v>
      </c>
      <c r="AW46" s="49">
        <v>221.79999977350235</v>
      </c>
      <c r="AX46" s="49">
        <v>401.40000295639038</v>
      </c>
      <c r="AY46" s="49">
        <v>565.00000095367432</v>
      </c>
      <c r="AZ46" s="49">
        <v>514.4999942779541</v>
      </c>
      <c r="BA46" s="247">
        <v>500</v>
      </c>
      <c r="BB46" s="247">
        <v>500</v>
      </c>
      <c r="BC46" s="230">
        <v>527.14102562173059</v>
      </c>
      <c r="BD46" s="230">
        <v>554.28205124346118</v>
      </c>
      <c r="BE46" s="230">
        <v>581.42307686519177</v>
      </c>
      <c r="BF46" s="230">
        <v>608.56410248692237</v>
      </c>
      <c r="BG46" s="230">
        <v>635.70512810865296</v>
      </c>
      <c r="BH46" s="230">
        <v>650</v>
      </c>
      <c r="BI46" s="230">
        <v>650</v>
      </c>
      <c r="BJ46" s="230">
        <v>650</v>
      </c>
      <c r="BK46" s="230">
        <v>650</v>
      </c>
      <c r="BL46" s="230">
        <v>650</v>
      </c>
      <c r="BM46" s="230">
        <v>650</v>
      </c>
      <c r="BN46" s="230">
        <v>650</v>
      </c>
      <c r="BO46" s="230">
        <v>650</v>
      </c>
      <c r="BP46" s="230">
        <v>650</v>
      </c>
      <c r="BQ46" s="230">
        <v>650</v>
      </c>
      <c r="BR46" s="230">
        <v>650</v>
      </c>
      <c r="BS46" s="230">
        <v>650</v>
      </c>
      <c r="BT46" s="230">
        <v>650</v>
      </c>
      <c r="BU46" s="230">
        <v>650</v>
      </c>
      <c r="BV46" s="230">
        <v>650</v>
      </c>
      <c r="BW46" s="230">
        <v>650</v>
      </c>
      <c r="BX46" s="230">
        <v>650</v>
      </c>
      <c r="BY46" s="230">
        <v>650</v>
      </c>
      <c r="BZ46" s="230">
        <v>650</v>
      </c>
      <c r="CA46" s="230">
        <v>650</v>
      </c>
      <c r="CB46" s="230">
        <v>650</v>
      </c>
      <c r="CC46" s="230">
        <v>650</v>
      </c>
      <c r="CD46" s="230">
        <v>650</v>
      </c>
      <c r="CE46" s="230">
        <v>650</v>
      </c>
      <c r="CF46" s="230">
        <v>650</v>
      </c>
      <c r="CG46" s="230">
        <v>650</v>
      </c>
      <c r="CH46" s="230">
        <v>650</v>
      </c>
      <c r="CI46" s="230">
        <v>650</v>
      </c>
      <c r="CJ46" s="230">
        <v>650</v>
      </c>
      <c r="CM46" s="240">
        <v>22757.11538432596</v>
      </c>
    </row>
    <row r="47" spans="1:105" s="42" customFormat="1" x14ac:dyDescent="0.25">
      <c r="A47" s="232" t="s">
        <v>394</v>
      </c>
      <c r="B47" s="152" t="s">
        <v>69</v>
      </c>
      <c r="C47" s="152" t="s">
        <v>58</v>
      </c>
      <c r="D47" s="152" t="s">
        <v>70</v>
      </c>
      <c r="E47" s="152" t="s">
        <v>60</v>
      </c>
      <c r="F47" s="152" t="s">
        <v>68</v>
      </c>
      <c r="G47" s="152">
        <v>2004</v>
      </c>
      <c r="H47" s="152">
        <v>2029</v>
      </c>
      <c r="I47" s="207">
        <v>650</v>
      </c>
      <c r="J47" s="152"/>
      <c r="K47" s="152" t="s">
        <v>65</v>
      </c>
      <c r="L47" s="152" t="s">
        <v>66</v>
      </c>
      <c r="M47" s="233" t="b">
        <f>E47=K46</f>
        <v>1</v>
      </c>
      <c r="N47" s="233" t="b">
        <f>I47=L46</f>
        <v>1</v>
      </c>
      <c r="O47" s="234"/>
      <c r="P47" s="152"/>
      <c r="Q47" s="152"/>
      <c r="R47" s="207">
        <v>401.40000295639038</v>
      </c>
      <c r="S47" s="207">
        <v>565.00000095367432</v>
      </c>
      <c r="T47" s="207">
        <v>614</v>
      </c>
      <c r="U47" s="235">
        <v>614</v>
      </c>
      <c r="V47" s="236">
        <v>650</v>
      </c>
      <c r="W47" s="236">
        <v>650</v>
      </c>
      <c r="X47" s="236">
        <v>650</v>
      </c>
      <c r="Y47" s="236">
        <v>650</v>
      </c>
      <c r="Z47" s="236">
        <v>650</v>
      </c>
    </row>
    <row r="48" spans="1:105" s="48" customFormat="1" x14ac:dyDescent="0.25">
      <c r="A48" s="48" t="s">
        <v>395</v>
      </c>
      <c r="B48" s="48" t="s">
        <v>92</v>
      </c>
      <c r="C48" s="48" t="s">
        <v>58</v>
      </c>
      <c r="D48" s="48" t="s">
        <v>54</v>
      </c>
      <c r="E48" s="48" t="s">
        <v>396</v>
      </c>
      <c r="F48" s="48" t="s">
        <v>397</v>
      </c>
      <c r="G48" s="48" t="s">
        <v>66</v>
      </c>
      <c r="H48" s="48" t="s">
        <v>68</v>
      </c>
      <c r="I48" s="48">
        <v>1998</v>
      </c>
      <c r="J48" s="48">
        <v>2023</v>
      </c>
      <c r="K48" s="48" t="s">
        <v>60</v>
      </c>
      <c r="L48" s="49">
        <v>850</v>
      </c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>
        <v>255.60000038146973</v>
      </c>
      <c r="AJ48" s="49">
        <v>333.6999979019165</v>
      </c>
      <c r="AK48" s="49">
        <v>327.70000743865967</v>
      </c>
      <c r="AL48" s="49">
        <v>500.10000419616699</v>
      </c>
      <c r="AM48" s="49">
        <v>583.99999618530273</v>
      </c>
      <c r="AN48" s="49">
        <v>567.00000858306885</v>
      </c>
      <c r="AO48" s="49">
        <v>621.30000114440918</v>
      </c>
      <c r="AP48" s="49">
        <v>763.9999942779541</v>
      </c>
      <c r="AQ48" s="49">
        <v>672.39999723434448</v>
      </c>
      <c r="AR48" s="49">
        <v>827.00000381469727</v>
      </c>
      <c r="AS48" s="49">
        <v>831.69999694824219</v>
      </c>
      <c r="AT48" s="49">
        <v>849.00000190734863</v>
      </c>
      <c r="AU48" s="49">
        <v>745.69999694824219</v>
      </c>
      <c r="AV48" s="49">
        <v>689.79999589920044</v>
      </c>
      <c r="AW48" s="49">
        <v>712.29999542236328</v>
      </c>
      <c r="AX48" s="49">
        <v>842.69999313354492</v>
      </c>
      <c r="AY48" s="49">
        <v>791.30000305175781</v>
      </c>
      <c r="AZ48" s="49">
        <v>896.36665344238281</v>
      </c>
      <c r="BA48" s="247">
        <v>850</v>
      </c>
      <c r="BB48" s="247">
        <v>850</v>
      </c>
      <c r="BC48" s="230">
        <v>850</v>
      </c>
      <c r="BD48" s="230">
        <v>850</v>
      </c>
      <c r="BE48" s="230">
        <v>850</v>
      </c>
      <c r="BF48" s="230">
        <v>850</v>
      </c>
      <c r="BG48" s="230">
        <v>850</v>
      </c>
      <c r="BH48" s="230">
        <v>850</v>
      </c>
      <c r="BI48" s="230">
        <v>850</v>
      </c>
      <c r="BJ48" s="230">
        <v>850</v>
      </c>
      <c r="BK48" s="230">
        <v>850</v>
      </c>
      <c r="BL48" s="230">
        <v>850</v>
      </c>
      <c r="BM48" s="230">
        <v>850</v>
      </c>
      <c r="BN48" s="230">
        <v>850</v>
      </c>
      <c r="BO48" s="230">
        <v>850</v>
      </c>
      <c r="BP48" s="230">
        <v>850</v>
      </c>
      <c r="BQ48" s="230">
        <v>850</v>
      </c>
      <c r="BR48" s="230">
        <v>850</v>
      </c>
      <c r="BS48" s="230">
        <v>850</v>
      </c>
      <c r="BT48" s="230">
        <v>850</v>
      </c>
      <c r="BU48" s="230">
        <v>850</v>
      </c>
      <c r="BV48" s="230">
        <v>850</v>
      </c>
      <c r="BW48" s="230">
        <v>850</v>
      </c>
      <c r="BX48" s="230">
        <v>850</v>
      </c>
      <c r="BY48" s="230">
        <v>850</v>
      </c>
      <c r="BZ48" s="230">
        <v>850</v>
      </c>
      <c r="CA48" s="230">
        <v>850</v>
      </c>
      <c r="CB48" s="230">
        <v>850</v>
      </c>
      <c r="CC48" s="230">
        <v>850</v>
      </c>
      <c r="CD48" s="230">
        <v>850</v>
      </c>
      <c r="CE48" s="230">
        <v>850</v>
      </c>
      <c r="CF48" s="230">
        <v>850</v>
      </c>
      <c r="CG48" s="230">
        <v>850</v>
      </c>
      <c r="CH48" s="230">
        <v>850</v>
      </c>
      <c r="CI48" s="230">
        <v>850</v>
      </c>
      <c r="CJ48" s="230">
        <v>850</v>
      </c>
      <c r="CK48" s="231"/>
      <c r="CL48" s="231"/>
      <c r="CM48" s="240">
        <v>30600</v>
      </c>
      <c r="CN48" s="231"/>
      <c r="CO48" s="231"/>
      <c r="CP48" s="231"/>
      <c r="CQ48" s="231"/>
      <c r="CR48" s="231"/>
      <c r="CS48" s="231"/>
      <c r="CT48" s="231"/>
      <c r="CU48" s="231"/>
      <c r="CV48" s="231"/>
      <c r="CW48" s="231"/>
      <c r="CX48" s="231"/>
      <c r="CY48" s="231"/>
      <c r="CZ48" s="231"/>
      <c r="DA48" s="231"/>
    </row>
    <row r="49" spans="1:105" s="42" customFormat="1" x14ac:dyDescent="0.25">
      <c r="A49" s="232" t="s">
        <v>398</v>
      </c>
      <c r="B49" s="152" t="s">
        <v>92</v>
      </c>
      <c r="C49" s="152" t="s">
        <v>58</v>
      </c>
      <c r="D49" s="152" t="s">
        <v>93</v>
      </c>
      <c r="E49" s="152" t="s">
        <v>60</v>
      </c>
      <c r="F49" s="152" t="s">
        <v>68</v>
      </c>
      <c r="G49" s="152">
        <v>1998</v>
      </c>
      <c r="H49" s="152">
        <v>2023</v>
      </c>
      <c r="I49" s="207">
        <v>850</v>
      </c>
      <c r="J49" s="152"/>
      <c r="K49" s="152" t="s">
        <v>65</v>
      </c>
      <c r="L49" s="152" t="s">
        <v>66</v>
      </c>
      <c r="M49" s="233" t="b">
        <f>E49=K48</f>
        <v>1</v>
      </c>
      <c r="N49" s="233" t="b">
        <f>I49=L48</f>
        <v>1</v>
      </c>
      <c r="O49" s="152"/>
      <c r="P49" s="152"/>
      <c r="Q49" s="152"/>
      <c r="R49" s="207">
        <v>842.69999313354492</v>
      </c>
      <c r="S49" s="207">
        <v>791.30000305175781</v>
      </c>
      <c r="T49" s="207">
        <v>896.36665344238281</v>
      </c>
      <c r="U49" s="235">
        <v>850</v>
      </c>
      <c r="V49" s="236">
        <v>850</v>
      </c>
      <c r="W49" s="236">
        <v>850</v>
      </c>
      <c r="X49" s="236">
        <v>850</v>
      </c>
      <c r="Y49" s="236">
        <v>850</v>
      </c>
      <c r="Z49" s="236">
        <v>850</v>
      </c>
    </row>
    <row r="50" spans="1:105" s="48" customFormat="1" x14ac:dyDescent="0.25">
      <c r="A50" s="48" t="s">
        <v>399</v>
      </c>
      <c r="B50" s="48" t="s">
        <v>113</v>
      </c>
      <c r="C50" s="48" t="s">
        <v>58</v>
      </c>
      <c r="D50" s="48" t="s">
        <v>54</v>
      </c>
      <c r="E50" s="48" t="s">
        <v>112</v>
      </c>
      <c r="F50" s="48" t="s">
        <v>112</v>
      </c>
      <c r="G50" s="48" t="s">
        <v>66</v>
      </c>
      <c r="H50" s="48" t="s">
        <v>68</v>
      </c>
      <c r="I50" s="48">
        <v>2000</v>
      </c>
      <c r="J50" s="48">
        <v>2025</v>
      </c>
      <c r="K50" s="48" t="s">
        <v>60</v>
      </c>
      <c r="L50" s="49">
        <v>960</v>
      </c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>
        <v>66.399999216198921</v>
      </c>
      <c r="AM50" s="49">
        <v>374.40000119805336</v>
      </c>
      <c r="AN50" s="49">
        <v>530.0999995470047</v>
      </c>
      <c r="AO50" s="49">
        <v>630.59999680519104</v>
      </c>
      <c r="AP50" s="49">
        <v>717.19999814033508</v>
      </c>
      <c r="AQ50" s="49">
        <v>665.69999986886978</v>
      </c>
      <c r="AR50" s="49">
        <v>759.29999458789825</v>
      </c>
      <c r="AS50" s="49">
        <v>797.09999576210976</v>
      </c>
      <c r="AT50" s="49">
        <v>756.20000612735748</v>
      </c>
      <c r="AU50" s="49">
        <v>748.40000265836716</v>
      </c>
      <c r="AV50" s="49">
        <v>565.00000035762787</v>
      </c>
      <c r="AW50" s="49">
        <v>640.69999235868454</v>
      </c>
      <c r="AX50" s="49">
        <v>719.9000004529953</v>
      </c>
      <c r="AY50" s="49">
        <v>738.80000598728657</v>
      </c>
      <c r="AZ50" s="49">
        <v>898.1333235502243</v>
      </c>
      <c r="BA50" s="247">
        <v>785</v>
      </c>
      <c r="BB50" s="247">
        <v>835</v>
      </c>
      <c r="BC50" s="230">
        <v>865.08039215762244</v>
      </c>
      <c r="BD50" s="230">
        <v>895.16078431524488</v>
      </c>
      <c r="BE50" s="230">
        <v>925.24117647286732</v>
      </c>
      <c r="BF50" s="230">
        <v>955.32156863048976</v>
      </c>
      <c r="BG50" s="230">
        <v>960</v>
      </c>
      <c r="BH50" s="230">
        <v>960</v>
      </c>
      <c r="BI50" s="230">
        <v>960</v>
      </c>
      <c r="BJ50" s="230">
        <v>960</v>
      </c>
      <c r="BK50" s="230">
        <v>960</v>
      </c>
      <c r="BL50" s="230">
        <v>960</v>
      </c>
      <c r="BM50" s="230">
        <v>960</v>
      </c>
      <c r="BN50" s="230">
        <v>960</v>
      </c>
      <c r="BO50" s="230">
        <v>960</v>
      </c>
      <c r="BP50" s="230">
        <v>960</v>
      </c>
      <c r="BQ50" s="230">
        <v>960</v>
      </c>
      <c r="BR50" s="230">
        <v>960</v>
      </c>
      <c r="BS50" s="230">
        <v>960</v>
      </c>
      <c r="BT50" s="230">
        <v>960</v>
      </c>
      <c r="BU50" s="230">
        <v>960</v>
      </c>
      <c r="BV50" s="230">
        <v>960</v>
      </c>
      <c r="BW50" s="230">
        <v>960</v>
      </c>
      <c r="BX50" s="230">
        <v>960</v>
      </c>
      <c r="BY50" s="230">
        <v>960</v>
      </c>
      <c r="BZ50" s="230">
        <v>960</v>
      </c>
      <c r="CA50" s="230">
        <v>960</v>
      </c>
      <c r="CB50" s="230">
        <v>960</v>
      </c>
      <c r="CC50" s="230">
        <v>960</v>
      </c>
      <c r="CD50" s="230">
        <v>960</v>
      </c>
      <c r="CE50" s="230">
        <v>960</v>
      </c>
      <c r="CF50" s="230">
        <v>960</v>
      </c>
      <c r="CG50" s="230">
        <v>960</v>
      </c>
      <c r="CH50" s="230">
        <v>960</v>
      </c>
      <c r="CI50" s="230">
        <v>960</v>
      </c>
      <c r="CJ50" s="230">
        <v>960</v>
      </c>
      <c r="CK50" s="231"/>
      <c r="CL50" s="231"/>
      <c r="CM50" s="240">
        <v>34060.803921576226</v>
      </c>
      <c r="CN50" s="231"/>
      <c r="CO50" s="231"/>
      <c r="CP50" s="231"/>
      <c r="CQ50" s="231"/>
      <c r="CR50" s="231"/>
      <c r="CS50" s="231"/>
      <c r="CT50" s="231"/>
      <c r="CU50" s="231"/>
      <c r="CV50" s="231"/>
      <c r="CW50" s="231"/>
      <c r="CX50" s="231"/>
      <c r="CY50" s="231"/>
      <c r="CZ50" s="231"/>
      <c r="DA50" s="231"/>
    </row>
    <row r="51" spans="1:105" s="42" customFormat="1" x14ac:dyDescent="0.25">
      <c r="A51" s="232" t="s">
        <v>400</v>
      </c>
      <c r="B51" s="152" t="s">
        <v>113</v>
      </c>
      <c r="C51" s="152" t="s">
        <v>58</v>
      </c>
      <c r="D51" s="152" t="s">
        <v>112</v>
      </c>
      <c r="E51" s="152" t="s">
        <v>60</v>
      </c>
      <c r="F51" s="152" t="s">
        <v>68</v>
      </c>
      <c r="G51" s="152">
        <v>2000</v>
      </c>
      <c r="H51" s="152">
        <v>2025</v>
      </c>
      <c r="I51" s="207">
        <v>960</v>
      </c>
      <c r="J51" s="152"/>
      <c r="K51" s="152" t="s">
        <v>65</v>
      </c>
      <c r="L51" s="152" t="s">
        <v>66</v>
      </c>
      <c r="M51" s="233" t="b">
        <f>E51=K50</f>
        <v>1</v>
      </c>
      <c r="N51" s="233" t="b">
        <f>I51=L50</f>
        <v>1</v>
      </c>
      <c r="O51" s="152"/>
      <c r="P51" s="152"/>
      <c r="Q51" s="152"/>
      <c r="R51" s="207">
        <v>719.9000004529953</v>
      </c>
      <c r="S51" s="207">
        <v>738.80000598728657</v>
      </c>
      <c r="T51" s="207">
        <v>898.1333235502243</v>
      </c>
      <c r="U51" s="235">
        <v>785</v>
      </c>
      <c r="V51" s="236">
        <v>955.32156863048976</v>
      </c>
      <c r="W51" s="236">
        <v>960</v>
      </c>
      <c r="X51" s="236">
        <v>960</v>
      </c>
      <c r="Y51" s="236">
        <v>960</v>
      </c>
      <c r="Z51" s="236">
        <v>960</v>
      </c>
    </row>
    <row r="52" spans="1:105" s="48" customFormat="1" x14ac:dyDescent="0.25">
      <c r="A52" s="48" t="s">
        <v>401</v>
      </c>
      <c r="B52" s="48" t="s">
        <v>111</v>
      </c>
      <c r="C52" s="48" t="s">
        <v>58</v>
      </c>
      <c r="D52" s="48" t="s">
        <v>54</v>
      </c>
      <c r="E52" s="48" t="s">
        <v>112</v>
      </c>
      <c r="F52" s="48" t="s">
        <v>112</v>
      </c>
      <c r="G52" s="48" t="s">
        <v>98</v>
      </c>
      <c r="H52" s="48" t="s">
        <v>68</v>
      </c>
      <c r="I52" s="48">
        <v>2000</v>
      </c>
      <c r="J52" s="48">
        <v>2025</v>
      </c>
      <c r="K52" s="48" t="s">
        <v>60</v>
      </c>
      <c r="L52" s="49">
        <v>640</v>
      </c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>
        <v>21.399999618530273</v>
      </c>
      <c r="AM52" s="49">
        <v>196.79999709129333</v>
      </c>
      <c r="AN52" s="49">
        <v>340.40000438690186</v>
      </c>
      <c r="AO52" s="49">
        <v>454.29999923706055</v>
      </c>
      <c r="AP52" s="49">
        <v>466.39999485015869</v>
      </c>
      <c r="AQ52" s="49">
        <v>436.10000944137573</v>
      </c>
      <c r="AR52" s="49">
        <v>435.89999723434448</v>
      </c>
      <c r="AS52" s="49">
        <v>503.89999580383301</v>
      </c>
      <c r="AT52" s="49">
        <v>526.69999647140503</v>
      </c>
      <c r="AU52" s="49">
        <v>533.10000324249268</v>
      </c>
      <c r="AV52" s="49">
        <v>429.19999265670776</v>
      </c>
      <c r="AW52" s="49">
        <v>484.89999866485596</v>
      </c>
      <c r="AX52" s="49">
        <v>488.39999294281006</v>
      </c>
      <c r="AY52" s="49">
        <v>544.39999580383301</v>
      </c>
      <c r="AZ52" s="49">
        <v>559.49999618530273</v>
      </c>
      <c r="BA52" s="247">
        <v>590</v>
      </c>
      <c r="BB52" s="247">
        <v>590</v>
      </c>
      <c r="BC52" s="230">
        <v>613.75294115496615</v>
      </c>
      <c r="BD52" s="230">
        <v>637.5058823099323</v>
      </c>
      <c r="BE52" s="230">
        <v>640</v>
      </c>
      <c r="BF52" s="230">
        <v>640</v>
      </c>
      <c r="BG52" s="230">
        <v>640</v>
      </c>
      <c r="BH52" s="230">
        <v>640</v>
      </c>
      <c r="BI52" s="230">
        <v>640</v>
      </c>
      <c r="BJ52" s="230">
        <v>640</v>
      </c>
      <c r="BK52" s="230">
        <v>640</v>
      </c>
      <c r="BL52" s="230">
        <v>640</v>
      </c>
      <c r="BM52" s="230">
        <v>640</v>
      </c>
      <c r="BN52" s="230">
        <v>640</v>
      </c>
      <c r="BO52" s="230">
        <v>640</v>
      </c>
      <c r="BP52" s="230">
        <v>640</v>
      </c>
      <c r="BQ52" s="230">
        <v>640</v>
      </c>
      <c r="BR52" s="230">
        <v>640</v>
      </c>
      <c r="BS52" s="230">
        <v>640</v>
      </c>
      <c r="BT52" s="230">
        <v>640</v>
      </c>
      <c r="BU52" s="230">
        <v>640</v>
      </c>
      <c r="BV52" s="230">
        <v>640</v>
      </c>
      <c r="BW52" s="230">
        <v>640</v>
      </c>
      <c r="BX52" s="230">
        <v>640</v>
      </c>
      <c r="BY52" s="230">
        <v>640</v>
      </c>
      <c r="BZ52" s="230">
        <v>640</v>
      </c>
      <c r="CA52" s="230">
        <v>640</v>
      </c>
      <c r="CB52" s="230">
        <v>640</v>
      </c>
      <c r="CC52" s="230">
        <v>640</v>
      </c>
      <c r="CD52" s="230">
        <v>640</v>
      </c>
      <c r="CE52" s="230">
        <v>640</v>
      </c>
      <c r="CF52" s="230">
        <v>640</v>
      </c>
      <c r="CG52" s="230">
        <v>640</v>
      </c>
      <c r="CH52" s="230">
        <v>640</v>
      </c>
      <c r="CI52" s="230">
        <v>640</v>
      </c>
      <c r="CJ52" s="230">
        <v>640</v>
      </c>
      <c r="CK52" s="231"/>
      <c r="CL52" s="231"/>
      <c r="CM52" s="240">
        <v>22911.258823464897</v>
      </c>
      <c r="CN52" s="231"/>
      <c r="CO52" s="231"/>
      <c r="CP52" s="231"/>
      <c r="CQ52" s="231"/>
      <c r="CR52" s="231"/>
      <c r="CS52" s="231"/>
      <c r="CT52" s="231"/>
      <c r="CU52" s="231"/>
      <c r="CV52" s="231"/>
      <c r="CW52" s="231"/>
      <c r="CX52" s="231"/>
      <c r="CY52" s="231"/>
      <c r="CZ52" s="231"/>
      <c r="DA52" s="231"/>
    </row>
    <row r="53" spans="1:105" s="42" customFormat="1" x14ac:dyDescent="0.25">
      <c r="A53" s="232" t="s">
        <v>402</v>
      </c>
      <c r="B53" s="152" t="s">
        <v>111</v>
      </c>
      <c r="C53" s="152" t="s">
        <v>58</v>
      </c>
      <c r="D53" s="152" t="s">
        <v>112</v>
      </c>
      <c r="E53" s="152" t="s">
        <v>60</v>
      </c>
      <c r="F53" s="152" t="s">
        <v>68</v>
      </c>
      <c r="G53" s="152">
        <v>2000</v>
      </c>
      <c r="H53" s="152">
        <v>2025</v>
      </c>
      <c r="I53" s="207">
        <v>640</v>
      </c>
      <c r="J53" s="152"/>
      <c r="K53" s="152" t="s">
        <v>65</v>
      </c>
      <c r="L53" s="152" t="s">
        <v>98</v>
      </c>
      <c r="M53" s="233" t="b">
        <f>E53=K52</f>
        <v>1</v>
      </c>
      <c r="N53" s="233" t="b">
        <f>I53=L52</f>
        <v>1</v>
      </c>
      <c r="O53" s="152"/>
      <c r="P53" s="152"/>
      <c r="Q53" s="152"/>
      <c r="R53" s="207">
        <v>488.39999294281006</v>
      </c>
      <c r="S53" s="207">
        <v>544.39999580383301</v>
      </c>
      <c r="T53" s="207">
        <v>559.49999618530273</v>
      </c>
      <c r="U53" s="235">
        <v>590</v>
      </c>
      <c r="V53" s="236">
        <v>640</v>
      </c>
      <c r="W53" s="236">
        <v>640</v>
      </c>
      <c r="X53" s="236">
        <v>640</v>
      </c>
      <c r="Y53" s="236">
        <v>640</v>
      </c>
      <c r="Z53" s="236">
        <v>640</v>
      </c>
    </row>
    <row r="54" spans="1:105" s="48" customFormat="1" x14ac:dyDescent="0.25">
      <c r="A54" s="48" t="s">
        <v>403</v>
      </c>
      <c r="B54" s="231" t="s">
        <v>302</v>
      </c>
      <c r="C54" s="231" t="s">
        <v>58</v>
      </c>
      <c r="D54" s="231" t="s">
        <v>54</v>
      </c>
      <c r="E54" s="231" t="s">
        <v>404</v>
      </c>
      <c r="F54" s="231" t="s">
        <v>405</v>
      </c>
      <c r="G54" s="231" t="s">
        <v>66</v>
      </c>
      <c r="H54" s="231" t="s">
        <v>68</v>
      </c>
      <c r="I54" s="231">
        <v>2004</v>
      </c>
      <c r="J54" s="231">
        <v>2011</v>
      </c>
      <c r="K54" s="231" t="s">
        <v>301</v>
      </c>
      <c r="L54" s="240">
        <v>648</v>
      </c>
      <c r="M54" s="49"/>
      <c r="N54" s="49"/>
      <c r="O54" s="240"/>
      <c r="P54" s="240"/>
      <c r="Q54" s="240"/>
      <c r="R54" s="240"/>
      <c r="S54" s="240"/>
      <c r="T54" s="240"/>
      <c r="U54" s="240"/>
      <c r="V54" s="240"/>
      <c r="W54" s="240"/>
      <c r="X54" s="240"/>
      <c r="Y54" s="240"/>
      <c r="Z54" s="240"/>
      <c r="AA54" s="240"/>
      <c r="AB54" s="240"/>
      <c r="AC54" s="240"/>
      <c r="AD54" s="240"/>
      <c r="AE54" s="240"/>
      <c r="AF54" s="240"/>
      <c r="AG54" s="240"/>
      <c r="AH54" s="240"/>
      <c r="AI54" s="240"/>
      <c r="AJ54" s="240"/>
      <c r="AK54" s="240"/>
      <c r="AL54" s="240"/>
      <c r="AM54" s="240"/>
      <c r="AN54" s="240"/>
      <c r="AO54" s="240"/>
      <c r="AP54" s="240">
        <v>9.5000001192092896</v>
      </c>
      <c r="AQ54" s="240">
        <v>267.10000477731228</v>
      </c>
      <c r="AR54" s="240">
        <v>1071.2999992370605</v>
      </c>
      <c r="AS54" s="240">
        <v>648.00000762939453</v>
      </c>
      <c r="AT54" s="240">
        <v>648</v>
      </c>
      <c r="AU54" s="240">
        <v>647.9999942779541</v>
      </c>
      <c r="AV54" s="240">
        <v>647.99998474121094</v>
      </c>
      <c r="AW54" s="240">
        <v>0</v>
      </c>
      <c r="AX54" s="240"/>
      <c r="AY54" s="240"/>
      <c r="AZ54" s="240"/>
      <c r="BA54" s="247"/>
      <c r="BB54" s="247"/>
      <c r="BC54" s="240"/>
      <c r="BD54" s="240"/>
      <c r="BE54" s="240"/>
      <c r="BF54" s="240"/>
      <c r="BG54" s="240"/>
      <c r="BH54" s="240"/>
      <c r="BI54" s="240"/>
      <c r="BJ54" s="240"/>
      <c r="BK54" s="240"/>
      <c r="BL54" s="240"/>
      <c r="BM54" s="240"/>
      <c r="BN54" s="240"/>
      <c r="BO54" s="240"/>
      <c r="BP54" s="240"/>
      <c r="BQ54" s="240"/>
      <c r="BR54" s="240"/>
      <c r="BS54" s="240"/>
      <c r="BT54" s="240"/>
      <c r="BU54" s="240"/>
      <c r="BV54" s="240"/>
      <c r="BW54" s="240"/>
      <c r="BX54" s="240"/>
      <c r="BY54" s="240"/>
      <c r="BZ54" s="240"/>
      <c r="CA54" s="240"/>
      <c r="CB54" s="240"/>
      <c r="CC54" s="240"/>
      <c r="CD54" s="240"/>
      <c r="CE54" s="240"/>
      <c r="CF54" s="240"/>
      <c r="CG54" s="240"/>
      <c r="CH54" s="240"/>
      <c r="CI54" s="240"/>
      <c r="CJ54" s="240"/>
      <c r="CK54" s="231"/>
      <c r="CL54" s="231"/>
      <c r="CM54" s="240">
        <v>0</v>
      </c>
      <c r="CN54" s="231"/>
      <c r="CO54" s="231"/>
      <c r="CP54" s="231"/>
      <c r="CQ54" s="231"/>
      <c r="CR54" s="231"/>
      <c r="CS54" s="231"/>
      <c r="CT54" s="231"/>
      <c r="CU54" s="231"/>
      <c r="CV54" s="231"/>
      <c r="CW54" s="231"/>
      <c r="CX54" s="231"/>
      <c r="CY54" s="231"/>
      <c r="CZ54" s="231"/>
      <c r="DA54" s="231"/>
    </row>
    <row r="55" spans="1:105" s="42" customFormat="1" x14ac:dyDescent="0.25">
      <c r="A55" s="232" t="s">
        <v>406</v>
      </c>
      <c r="B55" s="152" t="s">
        <v>302</v>
      </c>
      <c r="C55" s="152" t="s">
        <v>58</v>
      </c>
      <c r="D55" s="152" t="s">
        <v>107</v>
      </c>
      <c r="E55" s="152" t="s">
        <v>301</v>
      </c>
      <c r="F55" s="152" t="s">
        <v>68</v>
      </c>
      <c r="G55" s="152">
        <v>2004</v>
      </c>
      <c r="H55" s="152">
        <v>2011</v>
      </c>
      <c r="I55" s="207">
        <v>648</v>
      </c>
      <c r="J55" s="152"/>
      <c r="K55" s="152"/>
      <c r="L55" s="152"/>
      <c r="M55" s="233" t="b">
        <f>E55=K54</f>
        <v>1</v>
      </c>
      <c r="N55" s="233" t="b">
        <f>I55=L54</f>
        <v>1</v>
      </c>
      <c r="O55" s="152"/>
      <c r="P55" s="152"/>
      <c r="Q55" s="152"/>
      <c r="R55" s="207"/>
      <c r="S55" s="207"/>
      <c r="T55" s="207"/>
      <c r="U55" s="235"/>
      <c r="V55" s="236"/>
      <c r="W55" s="236"/>
      <c r="X55" s="236"/>
      <c r="Y55" s="236"/>
      <c r="Z55" s="236"/>
    </row>
    <row r="56" spans="1:105" s="48" customFormat="1" x14ac:dyDescent="0.25">
      <c r="A56" s="48" t="s">
        <v>407</v>
      </c>
      <c r="B56" s="48" t="s">
        <v>171</v>
      </c>
      <c r="C56" s="48" t="s">
        <v>156</v>
      </c>
      <c r="D56" s="48" t="s">
        <v>54</v>
      </c>
      <c r="E56" s="89" t="s">
        <v>207</v>
      </c>
      <c r="F56" s="48" t="s">
        <v>249</v>
      </c>
      <c r="G56" s="48" t="s">
        <v>66</v>
      </c>
      <c r="H56" s="48" t="s">
        <v>300</v>
      </c>
      <c r="I56" s="89">
        <v>2025</v>
      </c>
      <c r="K56" s="48" t="s">
        <v>119</v>
      </c>
      <c r="L56" s="48">
        <v>1600</v>
      </c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230">
        <v>0</v>
      </c>
      <c r="BB56" s="230">
        <v>0</v>
      </c>
      <c r="BC56" s="230">
        <v>0</v>
      </c>
      <c r="BD56" s="230">
        <v>0</v>
      </c>
      <c r="BE56" s="230">
        <v>0</v>
      </c>
      <c r="BF56" s="230">
        <v>0</v>
      </c>
      <c r="BG56" s="230">
        <v>0</v>
      </c>
      <c r="BH56" s="230">
        <v>0</v>
      </c>
      <c r="BI56" s="230">
        <v>0</v>
      </c>
      <c r="BJ56" s="230">
        <v>0</v>
      </c>
      <c r="BK56" s="230">
        <v>751.19999999999993</v>
      </c>
      <c r="BL56" s="230">
        <v>934.19085566782553</v>
      </c>
      <c r="BM56" s="230">
        <v>1041.2336442083808</v>
      </c>
      <c r="BN56" s="230">
        <v>1117.181711335651</v>
      </c>
      <c r="BO56" s="230">
        <v>1176.0916088826025</v>
      </c>
      <c r="BP56" s="230">
        <v>1224.2244998762064</v>
      </c>
      <c r="BQ56" s="230">
        <v>1264.9202793506026</v>
      </c>
      <c r="BR56" s="230">
        <v>1300.1725670034766</v>
      </c>
      <c r="BS56" s="230">
        <v>1331.2672884167621</v>
      </c>
      <c r="BT56" s="230">
        <v>1359.0824645504281</v>
      </c>
      <c r="BU56" s="230">
        <v>1384.2443520187699</v>
      </c>
      <c r="BV56" s="230">
        <v>1407.215355544032</v>
      </c>
      <c r="BW56" s="230">
        <v>1428.3466303698458</v>
      </c>
      <c r="BX56" s="230">
        <v>1447.9111350184282</v>
      </c>
      <c r="BY56" s="230">
        <v>1466.1252530909835</v>
      </c>
      <c r="BZ56" s="230">
        <v>1483.1634226713022</v>
      </c>
      <c r="CA56" s="230">
        <v>1499.1683228308411</v>
      </c>
      <c r="CB56" s="230">
        <v>1514.2581440845875</v>
      </c>
      <c r="CC56" s="230">
        <v>1528.5318904999401</v>
      </c>
      <c r="CD56" s="230">
        <v>1542.0733202182537</v>
      </c>
      <c r="CE56" s="230">
        <v>1554.9539235589837</v>
      </c>
      <c r="CF56" s="230">
        <v>1567.2352076865955</v>
      </c>
      <c r="CG56" s="230">
        <v>1578.9704730052956</v>
      </c>
      <c r="CH56" s="230">
        <v>1590.2062112118576</v>
      </c>
      <c r="CI56" s="230">
        <v>1600</v>
      </c>
      <c r="CJ56" s="230">
        <v>1600</v>
      </c>
      <c r="CK56" s="231"/>
      <c r="CL56" s="231"/>
      <c r="CM56" s="231"/>
      <c r="CN56" s="231"/>
      <c r="CO56" s="231"/>
      <c r="CP56" s="231"/>
      <c r="CQ56" s="231"/>
      <c r="CR56" s="231"/>
      <c r="CS56" s="231"/>
      <c r="CT56" s="231"/>
      <c r="CU56" s="231"/>
      <c r="CV56" s="231"/>
      <c r="CW56" s="231"/>
      <c r="CX56" s="231"/>
      <c r="CY56" s="231"/>
      <c r="CZ56" s="231"/>
      <c r="DA56" s="231"/>
    </row>
    <row r="57" spans="1:105" s="42" customFormat="1" x14ac:dyDescent="0.25">
      <c r="A57" s="232" t="s">
        <v>408</v>
      </c>
      <c r="B57" s="152" t="s">
        <v>171</v>
      </c>
      <c r="C57" s="152" t="s">
        <v>156</v>
      </c>
      <c r="D57" s="152" t="s">
        <v>308</v>
      </c>
      <c r="E57" s="152" t="s">
        <v>119</v>
      </c>
      <c r="F57" s="152" t="s">
        <v>300</v>
      </c>
      <c r="G57" s="152">
        <v>2025</v>
      </c>
      <c r="H57" s="152"/>
      <c r="I57" s="233">
        <v>1600</v>
      </c>
      <c r="J57" s="152"/>
      <c r="K57" s="152"/>
      <c r="L57" s="152"/>
      <c r="M57" s="233" t="b">
        <f>E57=K56</f>
        <v>1</v>
      </c>
      <c r="N57" s="233" t="b">
        <f>I57=L56</f>
        <v>1</v>
      </c>
      <c r="O57" s="152"/>
      <c r="P57" s="152"/>
      <c r="Q57" s="152"/>
      <c r="R57" s="207"/>
      <c r="S57" s="207"/>
      <c r="T57" s="207"/>
      <c r="U57" s="235">
        <v>0</v>
      </c>
      <c r="V57" s="236">
        <v>0</v>
      </c>
      <c r="W57" s="236">
        <v>800</v>
      </c>
      <c r="X57" s="236">
        <v>1600</v>
      </c>
      <c r="Y57" s="236">
        <v>1600</v>
      </c>
      <c r="Z57" s="236">
        <v>1600</v>
      </c>
      <c r="AA57" s="232"/>
      <c r="AB57" s="232"/>
      <c r="AC57" s="232"/>
      <c r="AD57" s="232"/>
      <c r="AE57" s="232"/>
      <c r="AF57" s="232"/>
      <c r="AG57" s="232"/>
      <c r="AH57" s="232"/>
      <c r="AI57" s="232"/>
      <c r="AJ57" s="232"/>
      <c r="AK57" s="232"/>
      <c r="AL57" s="232"/>
      <c r="AM57" s="232"/>
      <c r="AN57" s="232"/>
      <c r="AO57" s="232"/>
      <c r="AP57" s="232"/>
      <c r="AQ57" s="232"/>
      <c r="AR57" s="232"/>
      <c r="AS57" s="232"/>
      <c r="AT57" s="232"/>
      <c r="AU57" s="232"/>
      <c r="AV57" s="232"/>
      <c r="AW57" s="232"/>
      <c r="AX57" s="232"/>
      <c r="AY57" s="232"/>
      <c r="AZ57" s="232"/>
      <c r="BA57" s="232"/>
      <c r="BB57" s="232"/>
      <c r="BC57" s="232"/>
      <c r="BD57" s="232"/>
      <c r="BE57" s="232"/>
      <c r="BF57" s="232"/>
      <c r="BG57" s="232"/>
      <c r="BH57" s="232"/>
      <c r="BI57" s="232"/>
      <c r="BJ57" s="232"/>
      <c r="BK57" s="232"/>
      <c r="BL57" s="232"/>
      <c r="BM57" s="232"/>
      <c r="BN57" s="232"/>
      <c r="BO57" s="232"/>
      <c r="BP57" s="232"/>
      <c r="BQ57" s="232"/>
      <c r="BR57" s="232"/>
      <c r="BS57" s="232"/>
      <c r="BT57" s="232"/>
      <c r="BU57" s="232"/>
      <c r="BV57" s="232"/>
      <c r="BW57" s="232"/>
      <c r="BX57" s="238"/>
      <c r="BY57" s="238"/>
      <c r="BZ57" s="238"/>
      <c r="CA57" s="238"/>
      <c r="CB57" s="238"/>
      <c r="CC57" s="238"/>
      <c r="CD57" s="238"/>
      <c r="CE57" s="238"/>
      <c r="CF57" s="238"/>
      <c r="CG57" s="238"/>
      <c r="CH57" s="238"/>
      <c r="CI57" s="238"/>
      <c r="CJ57" s="238"/>
      <c r="CK57" s="238"/>
      <c r="CL57" s="238"/>
      <c r="CM57" s="238"/>
      <c r="CN57" s="238"/>
      <c r="CO57" s="238"/>
      <c r="CP57" s="238"/>
      <c r="CQ57" s="238"/>
      <c r="CR57" s="238"/>
      <c r="CS57" s="238"/>
      <c r="CT57" s="238"/>
      <c r="CU57" s="238"/>
      <c r="CV57" s="238"/>
      <c r="CW57" s="238"/>
      <c r="CX57" s="238"/>
      <c r="CY57" s="238"/>
      <c r="CZ57" s="238"/>
      <c r="DA57" s="238"/>
    </row>
    <row r="58" spans="1:105" s="48" customFormat="1" x14ac:dyDescent="0.25">
      <c r="A58" s="48" t="s">
        <v>409</v>
      </c>
      <c r="B58" s="48" t="s">
        <v>79</v>
      </c>
      <c r="C58" s="48" t="s">
        <v>58</v>
      </c>
      <c r="D58" s="48" t="s">
        <v>54</v>
      </c>
      <c r="E58" s="48" t="s">
        <v>232</v>
      </c>
      <c r="F58" s="48" t="s">
        <v>232</v>
      </c>
      <c r="G58" s="48" t="s">
        <v>66</v>
      </c>
      <c r="H58" s="48" t="s">
        <v>68</v>
      </c>
      <c r="I58" s="48">
        <v>1992</v>
      </c>
      <c r="J58" s="48">
        <v>2017</v>
      </c>
      <c r="K58" s="48" t="s">
        <v>60</v>
      </c>
      <c r="L58" s="49">
        <v>200</v>
      </c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>
        <v>12.700000166893005</v>
      </c>
      <c r="AE58" s="49">
        <v>36.899999856948853</v>
      </c>
      <c r="AF58" s="49">
        <v>8.8000001907348633</v>
      </c>
      <c r="AG58" s="49">
        <v>9.5000001192092896</v>
      </c>
      <c r="AH58" s="49">
        <v>35.299999475479126</v>
      </c>
      <c r="AI58" s="49">
        <v>5.9000000953674316</v>
      </c>
      <c r="AJ58" s="49">
        <v>13.699999809265137</v>
      </c>
      <c r="AK58" s="49">
        <v>113.10000133514404</v>
      </c>
      <c r="AL58" s="49">
        <v>134.89999842643738</v>
      </c>
      <c r="AM58" s="49">
        <v>146.50000090897083</v>
      </c>
      <c r="AN58" s="49">
        <v>190.89999651908875</v>
      </c>
      <c r="AO58" s="49">
        <v>89.3999999538064</v>
      </c>
      <c r="AP58" s="49">
        <v>95.200000286102295</v>
      </c>
      <c r="AQ58" s="49">
        <v>118.70000076293945</v>
      </c>
      <c r="AR58" s="49">
        <v>148.59999990463257</v>
      </c>
      <c r="AS58" s="49">
        <v>108.79999923706055</v>
      </c>
      <c r="AT58" s="49">
        <v>66.000000238418579</v>
      </c>
      <c r="AU58" s="49">
        <v>74.199999809265137</v>
      </c>
      <c r="AV58" s="49">
        <v>129.99999833106995</v>
      </c>
      <c r="AW58" s="49">
        <v>104.09999895095825</v>
      </c>
      <c r="AX58" s="49">
        <v>131.70000171661377</v>
      </c>
      <c r="AY58" s="49">
        <v>121.80000019073486</v>
      </c>
      <c r="AZ58" s="49">
        <v>140.30000019073486</v>
      </c>
      <c r="BA58" s="247">
        <v>129.78</v>
      </c>
      <c r="BB58" s="247">
        <v>139.83499999999998</v>
      </c>
      <c r="BC58" s="230">
        <v>145.10573332792916</v>
      </c>
      <c r="BD58" s="230">
        <v>150.37646665585834</v>
      </c>
      <c r="BE58" s="230">
        <v>155.64719998378752</v>
      </c>
      <c r="BF58" s="230">
        <v>160.91793331171669</v>
      </c>
      <c r="BG58" s="230">
        <v>166.18866663964587</v>
      </c>
      <c r="BH58" s="230">
        <v>171.45939996757505</v>
      </c>
      <c r="BI58" s="230">
        <v>176.73013329550423</v>
      </c>
      <c r="BJ58" s="230">
        <v>182.00086662343341</v>
      </c>
      <c r="BK58" s="230">
        <v>187.27159995136259</v>
      </c>
      <c r="BL58" s="230">
        <v>192.54233327929177</v>
      </c>
      <c r="BM58" s="230">
        <v>197.81306660722095</v>
      </c>
      <c r="BN58" s="230">
        <v>200</v>
      </c>
      <c r="BO58" s="230">
        <v>200</v>
      </c>
      <c r="BP58" s="230">
        <v>200</v>
      </c>
      <c r="BQ58" s="230">
        <v>200</v>
      </c>
      <c r="BR58" s="230">
        <v>200</v>
      </c>
      <c r="BS58" s="230">
        <v>200</v>
      </c>
      <c r="BT58" s="230">
        <v>200</v>
      </c>
      <c r="BU58" s="230">
        <v>200</v>
      </c>
      <c r="BV58" s="230">
        <v>200</v>
      </c>
      <c r="BW58" s="230">
        <v>200</v>
      </c>
      <c r="BX58" s="230">
        <v>200</v>
      </c>
      <c r="BY58" s="230">
        <v>200</v>
      </c>
      <c r="BZ58" s="230">
        <v>200</v>
      </c>
      <c r="CA58" s="230">
        <v>200</v>
      </c>
      <c r="CB58" s="230">
        <v>200</v>
      </c>
      <c r="CC58" s="230">
        <v>200</v>
      </c>
      <c r="CD58" s="230">
        <v>200</v>
      </c>
      <c r="CE58" s="230">
        <v>200</v>
      </c>
      <c r="CF58" s="230">
        <v>200</v>
      </c>
      <c r="CG58" s="230">
        <v>200</v>
      </c>
      <c r="CH58" s="230">
        <v>200</v>
      </c>
      <c r="CI58" s="230">
        <v>200</v>
      </c>
      <c r="CJ58" s="230">
        <v>200</v>
      </c>
      <c r="CK58" s="231"/>
      <c r="CL58" s="231"/>
      <c r="CM58" s="240">
        <v>6755.6683996433258</v>
      </c>
      <c r="CN58" s="231"/>
      <c r="CO58" s="231"/>
      <c r="CP58" s="231"/>
      <c r="CQ58" s="231"/>
      <c r="CR58" s="231"/>
      <c r="CS58" s="231"/>
      <c r="CT58" s="231"/>
      <c r="CU58" s="231"/>
      <c r="CV58" s="231"/>
      <c r="CW58" s="231"/>
      <c r="CX58" s="231"/>
      <c r="CY58" s="231"/>
      <c r="CZ58" s="231"/>
      <c r="DA58" s="231"/>
    </row>
    <row r="59" spans="1:105" s="42" customFormat="1" x14ac:dyDescent="0.25">
      <c r="A59" s="232" t="s">
        <v>410</v>
      </c>
      <c r="B59" s="152" t="s">
        <v>79</v>
      </c>
      <c r="C59" s="152" t="s">
        <v>58</v>
      </c>
      <c r="D59" s="152" t="s">
        <v>232</v>
      </c>
      <c r="E59" s="152" t="s">
        <v>60</v>
      </c>
      <c r="F59" s="152" t="s">
        <v>68</v>
      </c>
      <c r="G59" s="152">
        <v>1992</v>
      </c>
      <c r="H59" s="152">
        <v>2017</v>
      </c>
      <c r="I59" s="207">
        <v>200</v>
      </c>
      <c r="J59" s="152"/>
      <c r="K59" s="152"/>
      <c r="L59" s="152"/>
      <c r="M59" s="233" t="b">
        <f>E59=K58</f>
        <v>1</v>
      </c>
      <c r="N59" s="233" t="b">
        <f>I59=L58</f>
        <v>1</v>
      </c>
      <c r="O59" s="207">
        <v>40000000</v>
      </c>
      <c r="P59" s="152"/>
      <c r="Q59" s="152" t="s">
        <v>212</v>
      </c>
      <c r="R59" s="207">
        <v>131.70000171661377</v>
      </c>
      <c r="S59" s="207">
        <v>121.80000019073486</v>
      </c>
      <c r="T59" s="207">
        <v>140.30000019073486</v>
      </c>
      <c r="U59" s="235">
        <v>129.78</v>
      </c>
      <c r="V59" s="236">
        <v>160.91793331171669</v>
      </c>
      <c r="W59" s="236">
        <v>187.27159995136259</v>
      </c>
      <c r="X59" s="236">
        <v>200</v>
      </c>
      <c r="Y59" s="236">
        <v>200</v>
      </c>
      <c r="Z59" s="236">
        <v>200</v>
      </c>
    </row>
    <row r="60" spans="1:105" s="48" customFormat="1" x14ac:dyDescent="0.25">
      <c r="A60" s="48" t="s">
        <v>411</v>
      </c>
      <c r="B60" s="48" t="s">
        <v>88</v>
      </c>
      <c r="C60" s="48" t="s">
        <v>58</v>
      </c>
      <c r="D60" s="48" t="s">
        <v>54</v>
      </c>
      <c r="E60" s="48" t="s">
        <v>412</v>
      </c>
      <c r="F60" s="48" t="s">
        <v>413</v>
      </c>
      <c r="G60" s="48" t="s">
        <v>66</v>
      </c>
      <c r="H60" s="48" t="s">
        <v>68</v>
      </c>
      <c r="I60" s="48">
        <v>2005</v>
      </c>
      <c r="J60" s="48">
        <v>2030</v>
      </c>
      <c r="K60" s="48" t="s">
        <v>60</v>
      </c>
      <c r="L60" s="49">
        <v>7500</v>
      </c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>
        <v>31</v>
      </c>
      <c r="AD60" s="49">
        <v>610.29999542236328</v>
      </c>
      <c r="AE60" s="49">
        <v>709.00000143051147</v>
      </c>
      <c r="AF60" s="49">
        <v>749.80000495910645</v>
      </c>
      <c r="AG60" s="49">
        <v>774.50000548362732</v>
      </c>
      <c r="AH60" s="49">
        <v>822.30000114440918</v>
      </c>
      <c r="AI60" s="49">
        <v>959.79998683929443</v>
      </c>
      <c r="AJ60" s="49">
        <v>760.60000276565552</v>
      </c>
      <c r="AK60" s="49">
        <v>947.10001182556152</v>
      </c>
      <c r="AL60" s="49">
        <v>857.39999866485596</v>
      </c>
      <c r="AM60" s="49">
        <v>845.39998626708984</v>
      </c>
      <c r="AN60" s="49">
        <v>1026.2999877929687</v>
      </c>
      <c r="AO60" s="49">
        <v>1085.2999992370605</v>
      </c>
      <c r="AP60" s="49">
        <v>1173.700008392334</v>
      </c>
      <c r="AQ60" s="49">
        <v>1117.4999942779541</v>
      </c>
      <c r="AR60" s="49">
        <v>1127.8999891281128</v>
      </c>
      <c r="AS60" s="49">
        <v>4076.3999977111816</v>
      </c>
      <c r="AT60" s="49">
        <v>4528.4999618530273</v>
      </c>
      <c r="AU60" s="49">
        <v>4530.9999923706055</v>
      </c>
      <c r="AV60" s="49">
        <v>3671.4000225067139</v>
      </c>
      <c r="AW60" s="49">
        <v>3672.7000045776367</v>
      </c>
      <c r="AX60" s="49">
        <v>4055.7999725341797</v>
      </c>
      <c r="AY60" s="49">
        <v>4390.6000366210937</v>
      </c>
      <c r="AZ60" s="49">
        <v>4568.8000030517578</v>
      </c>
      <c r="BA60" s="247">
        <v>4400</v>
      </c>
      <c r="BB60" s="247">
        <v>4500</v>
      </c>
      <c r="BC60" s="230">
        <v>4655.7653846557323</v>
      </c>
      <c r="BD60" s="230">
        <v>4811.5307693114646</v>
      </c>
      <c r="BE60" s="230">
        <v>4967.2961539671969</v>
      </c>
      <c r="BF60" s="230">
        <v>5123.0615386229292</v>
      </c>
      <c r="BG60" s="230">
        <v>5278.8269232786615</v>
      </c>
      <c r="BH60" s="230">
        <v>5434.5923079343938</v>
      </c>
      <c r="BI60" s="230">
        <v>5590.3576925901261</v>
      </c>
      <c r="BJ60" s="230">
        <v>5746.1230772458584</v>
      </c>
      <c r="BK60" s="230">
        <v>5901.8884619015907</v>
      </c>
      <c r="BL60" s="230">
        <v>6057.653846557323</v>
      </c>
      <c r="BM60" s="230">
        <v>6213.4192312130554</v>
      </c>
      <c r="BN60" s="230">
        <v>6369.1846158687877</v>
      </c>
      <c r="BO60" s="230">
        <v>6524.95000052452</v>
      </c>
      <c r="BP60" s="230">
        <v>6680.7153851802523</v>
      </c>
      <c r="BQ60" s="230">
        <v>6836.4807698359846</v>
      </c>
      <c r="BR60" s="230">
        <v>6992.2461544917169</v>
      </c>
      <c r="BS60" s="230">
        <v>7148.0115391474492</v>
      </c>
      <c r="BT60" s="230">
        <v>7303.7769238031815</v>
      </c>
      <c r="BU60" s="230">
        <v>7459.5423084589138</v>
      </c>
      <c r="BV60" s="230">
        <v>7500</v>
      </c>
      <c r="BW60" s="230">
        <v>7500</v>
      </c>
      <c r="BX60" s="230">
        <v>7500</v>
      </c>
      <c r="BY60" s="230">
        <v>7500</v>
      </c>
      <c r="BZ60" s="230">
        <v>7500</v>
      </c>
      <c r="CA60" s="230">
        <v>7500</v>
      </c>
      <c r="CB60" s="230">
        <v>7500</v>
      </c>
      <c r="CC60" s="230">
        <v>7500</v>
      </c>
      <c r="CD60" s="230">
        <v>7500</v>
      </c>
      <c r="CE60" s="230">
        <v>7500</v>
      </c>
      <c r="CF60" s="230">
        <v>7500</v>
      </c>
      <c r="CG60" s="230">
        <v>7500</v>
      </c>
      <c r="CH60" s="230">
        <v>7500</v>
      </c>
      <c r="CI60" s="230">
        <v>7500</v>
      </c>
      <c r="CJ60" s="230">
        <v>7500</v>
      </c>
      <c r="CK60" s="231"/>
      <c r="CL60" s="231"/>
      <c r="CM60" s="240">
        <v>236495.42308458913</v>
      </c>
      <c r="CN60" s="231"/>
      <c r="CO60" s="231"/>
      <c r="CP60" s="231"/>
      <c r="CQ60" s="231"/>
      <c r="CR60" s="231"/>
      <c r="CS60" s="231"/>
      <c r="CT60" s="231"/>
      <c r="CU60" s="231"/>
      <c r="CV60" s="231"/>
      <c r="CW60" s="231"/>
      <c r="CX60" s="231"/>
      <c r="CY60" s="231"/>
      <c r="CZ60" s="231"/>
      <c r="DA60" s="231"/>
    </row>
    <row r="61" spans="1:105" s="42" customFormat="1" x14ac:dyDescent="0.25">
      <c r="A61" s="232" t="s">
        <v>414</v>
      </c>
      <c r="B61" s="152" t="s">
        <v>88</v>
      </c>
      <c r="C61" s="152" t="s">
        <v>58</v>
      </c>
      <c r="D61" s="152" t="s">
        <v>89</v>
      </c>
      <c r="E61" s="152" t="s">
        <v>60</v>
      </c>
      <c r="F61" s="152" t="s">
        <v>68</v>
      </c>
      <c r="G61" s="152">
        <v>2005</v>
      </c>
      <c r="H61" s="152">
        <v>2030</v>
      </c>
      <c r="I61" s="207">
        <v>7500</v>
      </c>
      <c r="J61" s="152"/>
      <c r="K61" s="152" t="s">
        <v>65</v>
      </c>
      <c r="L61" s="152" t="s">
        <v>66</v>
      </c>
      <c r="M61" s="233" t="b">
        <f>E61=K60</f>
        <v>1</v>
      </c>
      <c r="N61" s="233" t="b">
        <f>I61=L60</f>
        <v>1</v>
      </c>
      <c r="O61" s="152"/>
      <c r="P61" s="152"/>
      <c r="Q61" s="152"/>
      <c r="R61" s="207">
        <v>4055.7999725341797</v>
      </c>
      <c r="S61" s="207">
        <v>4390.6000366210937</v>
      </c>
      <c r="T61" s="207">
        <v>4568.8000030517578</v>
      </c>
      <c r="U61" s="235">
        <v>4400</v>
      </c>
      <c r="V61" s="236">
        <v>5123.0615386229292</v>
      </c>
      <c r="W61" s="236">
        <v>5901.8884619015907</v>
      </c>
      <c r="X61" s="236">
        <v>6680.7153851802523</v>
      </c>
      <c r="Y61" s="236">
        <v>7459.5423084589138</v>
      </c>
      <c r="Z61" s="236">
        <v>7500</v>
      </c>
    </row>
    <row r="62" spans="1:105" s="48" customFormat="1" x14ac:dyDescent="0.25">
      <c r="A62" s="48" t="s">
        <v>415</v>
      </c>
      <c r="B62" s="48" t="s">
        <v>82</v>
      </c>
      <c r="C62" s="48" t="s">
        <v>58</v>
      </c>
      <c r="D62" s="48" t="s">
        <v>54</v>
      </c>
      <c r="E62" s="48" t="s">
        <v>354</v>
      </c>
      <c r="F62" s="48" t="s">
        <v>416</v>
      </c>
      <c r="G62" s="48" t="s">
        <v>66</v>
      </c>
      <c r="H62" s="48" t="s">
        <v>68</v>
      </c>
      <c r="I62" s="48">
        <v>2003</v>
      </c>
      <c r="J62" s="48">
        <v>2023</v>
      </c>
      <c r="K62" s="48" t="s">
        <v>60</v>
      </c>
      <c r="L62" s="49">
        <v>1788</v>
      </c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>
        <v>104.69999885559082</v>
      </c>
      <c r="AP62" s="49">
        <v>446.40000534057617</v>
      </c>
      <c r="AQ62" s="49">
        <v>544.60000228881836</v>
      </c>
      <c r="AR62" s="49">
        <v>827.79999542236328</v>
      </c>
      <c r="AS62" s="49">
        <v>1042.3999938964844</v>
      </c>
      <c r="AT62" s="49">
        <v>1254.7999992370605</v>
      </c>
      <c r="AU62" s="49">
        <v>1188.4999923706055</v>
      </c>
      <c r="AV62" s="49">
        <v>1079.8000049591064</v>
      </c>
      <c r="AW62" s="49">
        <v>1208.5999851226807</v>
      </c>
      <c r="AX62" s="49">
        <v>1315.8999996185303</v>
      </c>
      <c r="AY62" s="49">
        <v>1352.800009727478</v>
      </c>
      <c r="AZ62" s="49">
        <v>1323.4333305358887</v>
      </c>
      <c r="BA62" s="247">
        <v>1280</v>
      </c>
      <c r="BB62" s="247">
        <v>1330</v>
      </c>
      <c r="BC62" s="230">
        <v>1398.9119046075004</v>
      </c>
      <c r="BD62" s="230">
        <v>1467.8238092150009</v>
      </c>
      <c r="BE62" s="230">
        <v>1536.7357138225013</v>
      </c>
      <c r="BF62" s="230">
        <v>1605.6476184300018</v>
      </c>
      <c r="BG62" s="230">
        <v>1674.5595230375022</v>
      </c>
      <c r="BH62" s="230">
        <v>1743.4714276450027</v>
      </c>
      <c r="BI62" s="230">
        <v>1788</v>
      </c>
      <c r="BJ62" s="230">
        <v>1788</v>
      </c>
      <c r="BK62" s="230">
        <v>1788</v>
      </c>
      <c r="BL62" s="230">
        <v>1788</v>
      </c>
      <c r="BM62" s="230">
        <v>1788</v>
      </c>
      <c r="BN62" s="230">
        <v>1788</v>
      </c>
      <c r="BO62" s="230">
        <v>1788</v>
      </c>
      <c r="BP62" s="230">
        <v>1788</v>
      </c>
      <c r="BQ62" s="230">
        <v>1788</v>
      </c>
      <c r="BR62" s="230">
        <v>1788</v>
      </c>
      <c r="BS62" s="230">
        <v>1788</v>
      </c>
      <c r="BT62" s="230">
        <v>1788</v>
      </c>
      <c r="BU62" s="230">
        <v>1788</v>
      </c>
      <c r="BV62" s="230">
        <v>1788</v>
      </c>
      <c r="BW62" s="230">
        <v>1788</v>
      </c>
      <c r="BX62" s="230">
        <v>1788</v>
      </c>
      <c r="BY62" s="230">
        <v>1788</v>
      </c>
      <c r="BZ62" s="230">
        <v>1788</v>
      </c>
      <c r="CA62" s="230">
        <v>1788</v>
      </c>
      <c r="CB62" s="230">
        <v>1788</v>
      </c>
      <c r="CC62" s="230">
        <v>1788</v>
      </c>
      <c r="CD62" s="230">
        <v>1788</v>
      </c>
      <c r="CE62" s="230">
        <v>1788</v>
      </c>
      <c r="CF62" s="230">
        <v>1788</v>
      </c>
      <c r="CG62" s="230">
        <v>1788</v>
      </c>
      <c r="CH62" s="230">
        <v>1788</v>
      </c>
      <c r="CI62" s="230">
        <v>1788</v>
      </c>
      <c r="CJ62" s="230">
        <v>1788</v>
      </c>
      <c r="CK62" s="231"/>
      <c r="CL62" s="231"/>
      <c r="CM62" s="240">
        <v>62101.149996757507</v>
      </c>
      <c r="CN62" s="231"/>
      <c r="CO62" s="231"/>
      <c r="CP62" s="231"/>
      <c r="CQ62" s="231"/>
      <c r="CR62" s="231"/>
      <c r="CS62" s="231"/>
      <c r="CT62" s="231"/>
      <c r="CU62" s="231"/>
      <c r="CV62" s="231"/>
      <c r="CW62" s="231"/>
      <c r="CX62" s="231"/>
      <c r="CY62" s="231"/>
      <c r="CZ62" s="231"/>
      <c r="DA62" s="231"/>
    </row>
    <row r="63" spans="1:105" s="42" customFormat="1" x14ac:dyDescent="0.25">
      <c r="A63" s="232" t="s">
        <v>417</v>
      </c>
      <c r="B63" s="152" t="s">
        <v>82</v>
      </c>
      <c r="C63" s="152" t="s">
        <v>58</v>
      </c>
      <c r="D63" s="152" t="s">
        <v>83</v>
      </c>
      <c r="E63" s="152" t="s">
        <v>60</v>
      </c>
      <c r="F63" s="152" t="s">
        <v>68</v>
      </c>
      <c r="G63" s="152">
        <v>2003</v>
      </c>
      <c r="H63" s="152">
        <v>2023</v>
      </c>
      <c r="I63" s="207">
        <v>1788</v>
      </c>
      <c r="J63" s="152"/>
      <c r="K63" s="152" t="s">
        <v>65</v>
      </c>
      <c r="L63" s="152" t="s">
        <v>66</v>
      </c>
      <c r="M63" s="233" t="b">
        <f>E63=K62</f>
        <v>1</v>
      </c>
      <c r="N63" s="233" t="b">
        <f>I63=L62</f>
        <v>1</v>
      </c>
      <c r="O63" s="152"/>
      <c r="P63" s="152"/>
      <c r="Q63" s="152"/>
      <c r="R63" s="207">
        <v>1315.8999996185303</v>
      </c>
      <c r="S63" s="207">
        <v>1352.800009727478</v>
      </c>
      <c r="T63" s="207">
        <v>1323.4333305358887</v>
      </c>
      <c r="U63" s="235">
        <v>1280</v>
      </c>
      <c r="V63" s="236">
        <v>1605.6476184300018</v>
      </c>
      <c r="W63" s="236">
        <v>1788</v>
      </c>
      <c r="X63" s="236">
        <v>1788</v>
      </c>
      <c r="Y63" s="236">
        <v>1788</v>
      </c>
      <c r="Z63" s="236">
        <v>1788</v>
      </c>
    </row>
    <row r="64" spans="1:105" s="48" customFormat="1" x14ac:dyDescent="0.25">
      <c r="A64" s="48" t="s">
        <v>418</v>
      </c>
      <c r="B64" s="48" t="s">
        <v>67</v>
      </c>
      <c r="C64" s="48" t="s">
        <v>58</v>
      </c>
      <c r="D64" s="48" t="s">
        <v>54</v>
      </c>
      <c r="E64" s="48" t="s">
        <v>241</v>
      </c>
      <c r="F64" s="48" t="s">
        <v>419</v>
      </c>
      <c r="G64" s="48" t="s">
        <v>66</v>
      </c>
      <c r="H64" s="48" t="s">
        <v>68</v>
      </c>
      <c r="I64" s="48">
        <v>2005</v>
      </c>
      <c r="J64" s="48">
        <v>2019</v>
      </c>
      <c r="K64" s="48" t="s">
        <v>60</v>
      </c>
      <c r="L64" s="49">
        <v>5000</v>
      </c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>
        <v>26.399999618530273</v>
      </c>
      <c r="AE64" s="49">
        <v>841.10000258684158</v>
      </c>
      <c r="AF64" s="49">
        <v>914.99999237060547</v>
      </c>
      <c r="AG64" s="49">
        <v>1101.1999950408936</v>
      </c>
      <c r="AH64" s="49">
        <v>1334.4999866485596</v>
      </c>
      <c r="AI64" s="49">
        <v>1294.6999988555908</v>
      </c>
      <c r="AJ64" s="49">
        <v>1182.9999933242798</v>
      </c>
      <c r="AK64" s="49">
        <v>1171.2999949455261</v>
      </c>
      <c r="AL64" s="49">
        <v>1481.3000152111053</v>
      </c>
      <c r="AM64" s="49">
        <v>1266.8999962806702</v>
      </c>
      <c r="AN64" s="49">
        <v>1247.7999858856201</v>
      </c>
      <c r="AO64" s="49">
        <v>1157.799994468689</v>
      </c>
      <c r="AP64" s="49">
        <v>1396.9999923706055</v>
      </c>
      <c r="AQ64" s="49">
        <v>1443.9000115394592</v>
      </c>
      <c r="AR64" s="49">
        <v>2089.7000212669373</v>
      </c>
      <c r="AS64" s="49">
        <v>3002.6999931335449</v>
      </c>
      <c r="AT64" s="49">
        <v>3781.4999577999115</v>
      </c>
      <c r="AU64" s="49">
        <v>4267.0000457763672</v>
      </c>
      <c r="AV64" s="49">
        <v>3494.9999408721924</v>
      </c>
      <c r="AW64" s="49">
        <v>3567.7999949455261</v>
      </c>
      <c r="AX64" s="49">
        <v>4027.2999601364136</v>
      </c>
      <c r="AY64" s="49">
        <v>3978.80000436306</v>
      </c>
      <c r="AZ64" s="49">
        <v>4539.6999747753143</v>
      </c>
      <c r="BA64" s="247">
        <v>4250</v>
      </c>
      <c r="BB64" s="247">
        <v>4250</v>
      </c>
      <c r="BC64" s="230">
        <v>4396.2333334056539</v>
      </c>
      <c r="BD64" s="230">
        <v>4542.4666668113077</v>
      </c>
      <c r="BE64" s="230">
        <v>4688.7000002169616</v>
      </c>
      <c r="BF64" s="230">
        <v>4834.9333336226155</v>
      </c>
      <c r="BG64" s="230">
        <v>4981.1666670282693</v>
      </c>
      <c r="BH64" s="230">
        <v>5000</v>
      </c>
      <c r="BI64" s="230">
        <v>5000</v>
      </c>
      <c r="BJ64" s="230">
        <v>5000</v>
      </c>
      <c r="BK64" s="230">
        <v>5000</v>
      </c>
      <c r="BL64" s="230">
        <v>5000</v>
      </c>
      <c r="BM64" s="230">
        <v>5000</v>
      </c>
      <c r="BN64" s="230">
        <v>5000</v>
      </c>
      <c r="BO64" s="230">
        <v>5000</v>
      </c>
      <c r="BP64" s="230">
        <v>5000</v>
      </c>
      <c r="BQ64" s="230">
        <v>5000</v>
      </c>
      <c r="BR64" s="230">
        <v>5000</v>
      </c>
      <c r="BS64" s="230">
        <v>5000</v>
      </c>
      <c r="BT64" s="230">
        <v>5000</v>
      </c>
      <c r="BU64" s="230">
        <v>5000</v>
      </c>
      <c r="BV64" s="230">
        <v>5000</v>
      </c>
      <c r="BW64" s="230">
        <v>5000</v>
      </c>
      <c r="BX64" s="230">
        <v>5000</v>
      </c>
      <c r="BY64" s="230">
        <v>5000</v>
      </c>
      <c r="BZ64" s="230">
        <v>5000</v>
      </c>
      <c r="CA64" s="230">
        <v>5000</v>
      </c>
      <c r="CB64" s="230">
        <v>5000</v>
      </c>
      <c r="CC64" s="230">
        <v>5000</v>
      </c>
      <c r="CD64" s="230">
        <v>5000</v>
      </c>
      <c r="CE64" s="230">
        <v>5000</v>
      </c>
      <c r="CF64" s="230">
        <v>5000</v>
      </c>
      <c r="CG64" s="230">
        <v>5000</v>
      </c>
      <c r="CH64" s="230">
        <v>5000</v>
      </c>
      <c r="CI64" s="230">
        <v>5000</v>
      </c>
      <c r="CJ64" s="230">
        <v>5000</v>
      </c>
      <c r="CK64" s="231"/>
      <c r="CL64" s="231"/>
      <c r="CM64" s="240">
        <v>176943.50000108482</v>
      </c>
      <c r="CN64" s="231"/>
      <c r="CO64" s="231"/>
      <c r="CP64" s="231"/>
      <c r="CQ64" s="231"/>
      <c r="CR64" s="231"/>
      <c r="CS64" s="231"/>
      <c r="CT64" s="231"/>
      <c r="CU64" s="231"/>
      <c r="CV64" s="231"/>
      <c r="CW64" s="231"/>
      <c r="CX64" s="231"/>
      <c r="CY64" s="231"/>
      <c r="CZ64" s="231"/>
      <c r="DA64" s="231"/>
    </row>
    <row r="65" spans="1:105" s="42" customFormat="1" x14ac:dyDescent="0.25">
      <c r="A65" s="232" t="s">
        <v>420</v>
      </c>
      <c r="B65" s="249" t="s">
        <v>67</v>
      </c>
      <c r="C65" s="249" t="s">
        <v>58</v>
      </c>
      <c r="D65" s="249" t="s">
        <v>231</v>
      </c>
      <c r="E65" s="249" t="s">
        <v>60</v>
      </c>
      <c r="F65" s="249" t="s">
        <v>68</v>
      </c>
      <c r="G65" s="249">
        <v>2005</v>
      </c>
      <c r="H65" s="249">
        <v>2019</v>
      </c>
      <c r="I65" s="250">
        <v>5000</v>
      </c>
      <c r="J65" s="249"/>
      <c r="K65" s="152" t="s">
        <v>65</v>
      </c>
      <c r="L65" s="152" t="s">
        <v>66</v>
      </c>
      <c r="M65" s="233" t="b">
        <f>E65=K64</f>
        <v>1</v>
      </c>
      <c r="N65" s="233" t="b">
        <f>I65=L64</f>
        <v>1</v>
      </c>
      <c r="O65" s="207">
        <v>50000000</v>
      </c>
      <c r="P65" s="152" t="s">
        <v>194</v>
      </c>
      <c r="Q65" s="152"/>
      <c r="R65" s="251">
        <v>4027.2999601364136</v>
      </c>
      <c r="S65" s="251">
        <v>3978.80000436306</v>
      </c>
      <c r="T65" s="251">
        <v>4539.6999747753143</v>
      </c>
      <c r="U65" s="235">
        <v>4250</v>
      </c>
      <c r="V65" s="236">
        <v>4834.9333336226155</v>
      </c>
      <c r="W65" s="236">
        <v>5000</v>
      </c>
      <c r="X65" s="236">
        <v>5000</v>
      </c>
      <c r="Y65" s="236">
        <v>5000</v>
      </c>
      <c r="Z65" s="236">
        <v>5000</v>
      </c>
    </row>
    <row r="66" spans="1:105" s="48" customFormat="1" x14ac:dyDescent="0.25">
      <c r="A66" s="48" t="s">
        <v>421</v>
      </c>
      <c r="B66" s="48" t="s">
        <v>100</v>
      </c>
      <c r="C66" s="48" t="s">
        <v>58</v>
      </c>
      <c r="D66" s="48" t="s">
        <v>54</v>
      </c>
      <c r="E66" s="48" t="s">
        <v>422</v>
      </c>
      <c r="F66" s="48" t="s">
        <v>423</v>
      </c>
      <c r="G66" s="48" t="s">
        <v>66</v>
      </c>
      <c r="H66" s="48" t="s">
        <v>68</v>
      </c>
      <c r="I66" s="48">
        <v>1999</v>
      </c>
      <c r="J66" s="48">
        <v>2024</v>
      </c>
      <c r="K66" s="48" t="s">
        <v>60</v>
      </c>
      <c r="L66" s="49">
        <v>400</v>
      </c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>
        <v>45.200000286102295</v>
      </c>
      <c r="AL66" s="49">
        <v>231.90000104904175</v>
      </c>
      <c r="AM66" s="49">
        <v>207.89999985694885</v>
      </c>
      <c r="AN66" s="49">
        <v>234.60000228881836</v>
      </c>
      <c r="AO66" s="49">
        <v>205.39999878406525</v>
      </c>
      <c r="AP66" s="49">
        <v>207.69999885559082</v>
      </c>
      <c r="AQ66" s="49">
        <v>194.89999961853027</v>
      </c>
      <c r="AR66" s="49">
        <v>184.39999866485596</v>
      </c>
      <c r="AS66" s="49">
        <v>245.3000020980835</v>
      </c>
      <c r="AT66" s="49">
        <v>176.49999523162842</v>
      </c>
      <c r="AU66" s="49">
        <v>232.49999809265137</v>
      </c>
      <c r="AV66" s="49">
        <v>188.40000009536743</v>
      </c>
      <c r="AW66" s="49">
        <v>169.30000019073486</v>
      </c>
      <c r="AX66" s="49">
        <v>172.29999828338623</v>
      </c>
      <c r="AY66" s="49">
        <v>194.79999876022339</v>
      </c>
      <c r="AZ66" s="49">
        <v>197.46666574478149</v>
      </c>
      <c r="BA66" s="247">
        <v>217.01999999999998</v>
      </c>
      <c r="BB66" s="247">
        <v>247.76499999999999</v>
      </c>
      <c r="BC66" s="230">
        <v>254.36675928221808</v>
      </c>
      <c r="BD66" s="230">
        <v>260.96851856443618</v>
      </c>
      <c r="BE66" s="230">
        <v>267.57027784665428</v>
      </c>
      <c r="BF66" s="230">
        <v>274.17203712887238</v>
      </c>
      <c r="BG66" s="230">
        <v>280.77379641109047</v>
      </c>
      <c r="BH66" s="230">
        <v>287.37555569330857</v>
      </c>
      <c r="BI66" s="230">
        <v>293.97731497552667</v>
      </c>
      <c r="BJ66" s="230">
        <v>300.57907425774476</v>
      </c>
      <c r="BK66" s="230">
        <v>307.18083353996286</v>
      </c>
      <c r="BL66" s="230">
        <v>313.78259282218096</v>
      </c>
      <c r="BM66" s="230">
        <v>320.38435210439906</v>
      </c>
      <c r="BN66" s="230">
        <v>326.98611138661715</v>
      </c>
      <c r="BO66" s="230">
        <v>333.58787066883525</v>
      </c>
      <c r="BP66" s="230">
        <v>340.18962995105335</v>
      </c>
      <c r="BQ66" s="230">
        <v>346.79138923327145</v>
      </c>
      <c r="BR66" s="230">
        <v>353.39314851548954</v>
      </c>
      <c r="BS66" s="230">
        <v>359.99490779770764</v>
      </c>
      <c r="BT66" s="230">
        <v>366.59666707992574</v>
      </c>
      <c r="BU66" s="230">
        <v>373.19842636214383</v>
      </c>
      <c r="BV66" s="230">
        <v>379.80018564436193</v>
      </c>
      <c r="BW66" s="230">
        <v>386.40194492658003</v>
      </c>
      <c r="BX66" s="230">
        <v>393.00370420879813</v>
      </c>
      <c r="BY66" s="230">
        <v>399.60546349101622</v>
      </c>
      <c r="BZ66" s="230">
        <v>400</v>
      </c>
      <c r="CA66" s="230">
        <v>400</v>
      </c>
      <c r="CB66" s="230">
        <v>400</v>
      </c>
      <c r="CC66" s="230">
        <v>400</v>
      </c>
      <c r="CD66" s="230">
        <v>400</v>
      </c>
      <c r="CE66" s="230">
        <v>400</v>
      </c>
      <c r="CF66" s="230">
        <v>400</v>
      </c>
      <c r="CG66" s="230">
        <v>400</v>
      </c>
      <c r="CH66" s="230">
        <v>400</v>
      </c>
      <c r="CI66" s="230">
        <v>400</v>
      </c>
      <c r="CJ66" s="230">
        <v>400</v>
      </c>
      <c r="CK66" s="231"/>
      <c r="CL66" s="231"/>
      <c r="CM66" s="240">
        <v>12385.465561892193</v>
      </c>
      <c r="CN66" s="231"/>
      <c r="CO66" s="231"/>
      <c r="CP66" s="231"/>
      <c r="CQ66" s="231"/>
      <c r="CR66" s="231"/>
      <c r="CS66" s="231"/>
      <c r="CT66" s="231"/>
      <c r="CU66" s="231"/>
      <c r="CV66" s="231"/>
      <c r="CW66" s="231"/>
      <c r="CX66" s="231"/>
      <c r="CY66" s="231"/>
      <c r="CZ66" s="231"/>
      <c r="DA66" s="231"/>
    </row>
    <row r="67" spans="1:105" s="42" customFormat="1" x14ac:dyDescent="0.25">
      <c r="A67" s="232" t="s">
        <v>424</v>
      </c>
      <c r="B67" s="152" t="s">
        <v>100</v>
      </c>
      <c r="C67" s="152" t="s">
        <v>58</v>
      </c>
      <c r="D67" s="152" t="s">
        <v>101</v>
      </c>
      <c r="E67" s="152" t="s">
        <v>60</v>
      </c>
      <c r="F67" s="152" t="s">
        <v>68</v>
      </c>
      <c r="G67" s="152">
        <v>1999</v>
      </c>
      <c r="H67" s="152">
        <v>2024</v>
      </c>
      <c r="I67" s="207">
        <v>400</v>
      </c>
      <c r="J67" s="152"/>
      <c r="K67" s="152" t="s">
        <v>65</v>
      </c>
      <c r="L67" s="152" t="s">
        <v>66</v>
      </c>
      <c r="M67" s="233" t="b">
        <f>E67=K66</f>
        <v>1</v>
      </c>
      <c r="N67" s="233" t="b">
        <f>I67=L66</f>
        <v>1</v>
      </c>
      <c r="O67" s="152"/>
      <c r="P67" s="152"/>
      <c r="Q67" s="152"/>
      <c r="R67" s="207">
        <v>172.29999828338623</v>
      </c>
      <c r="S67" s="207">
        <v>194.79999876022339</v>
      </c>
      <c r="T67" s="207">
        <v>197.46666574478149</v>
      </c>
      <c r="U67" s="235">
        <v>217.01999999999998</v>
      </c>
      <c r="V67" s="236">
        <v>274.17203712887238</v>
      </c>
      <c r="W67" s="236">
        <v>307.18083353996286</v>
      </c>
      <c r="X67" s="236">
        <v>340.18962995105335</v>
      </c>
      <c r="Y67" s="236">
        <v>373.19842636214383</v>
      </c>
      <c r="Z67" s="236">
        <v>400</v>
      </c>
    </row>
    <row r="68" spans="1:105" s="48" customFormat="1" x14ac:dyDescent="0.25">
      <c r="A68" s="48" t="s">
        <v>425</v>
      </c>
      <c r="B68" s="48" t="s">
        <v>109</v>
      </c>
      <c r="C68" s="48" t="s">
        <v>58</v>
      </c>
      <c r="D68" s="48" t="s">
        <v>54</v>
      </c>
      <c r="E68" s="48" t="s">
        <v>110</v>
      </c>
      <c r="F68" s="48" t="s">
        <v>110</v>
      </c>
      <c r="G68" s="48" t="s">
        <v>66</v>
      </c>
      <c r="H68" s="48" t="s">
        <v>300</v>
      </c>
      <c r="I68" s="48">
        <v>1997</v>
      </c>
      <c r="K68" s="48" t="s">
        <v>60</v>
      </c>
      <c r="L68" s="49">
        <v>168</v>
      </c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>
        <v>21.200000047683716</v>
      </c>
      <c r="AJ68" s="49">
        <v>24.899999856948853</v>
      </c>
      <c r="AK68" s="49">
        <v>30.100000023841858</v>
      </c>
      <c r="AL68" s="49">
        <v>29.699999809265137</v>
      </c>
      <c r="AM68" s="49">
        <v>41.099999904632568</v>
      </c>
      <c r="AN68" s="49">
        <v>40.09999942779541</v>
      </c>
      <c r="AO68" s="49">
        <v>68.400000095367432</v>
      </c>
      <c r="AP68" s="49">
        <v>63.599999904632568</v>
      </c>
      <c r="AQ68" s="49">
        <v>66.300000190734863</v>
      </c>
      <c r="AR68" s="49">
        <v>66.700000286102295</v>
      </c>
      <c r="AS68" s="49">
        <v>68.899999618530273</v>
      </c>
      <c r="AT68" s="49">
        <v>52.199999332427979</v>
      </c>
      <c r="AU68" s="49">
        <v>50.300000190734863</v>
      </c>
      <c r="AV68" s="49">
        <v>49.199999809265137</v>
      </c>
      <c r="AW68" s="49">
        <v>42</v>
      </c>
      <c r="AX68" s="49">
        <v>47.999999523162842</v>
      </c>
      <c r="AY68" s="49">
        <v>51.199999570846558</v>
      </c>
      <c r="AZ68" s="49">
        <v>51.266666412353516</v>
      </c>
      <c r="BA68" s="230">
        <v>52.711110847967639</v>
      </c>
      <c r="BB68" s="230">
        <v>54.155555283581762</v>
      </c>
      <c r="BC68" s="230">
        <v>55.599999719195885</v>
      </c>
      <c r="BD68" s="230">
        <v>57.044444154810009</v>
      </c>
      <c r="BE68" s="230">
        <v>58.488888590424132</v>
      </c>
      <c r="BF68" s="230">
        <v>59.933333026038255</v>
      </c>
      <c r="BG68" s="230">
        <v>61.377777461652379</v>
      </c>
      <c r="BH68" s="230">
        <v>62.822221897266502</v>
      </c>
      <c r="BI68" s="230">
        <v>64.266666332880632</v>
      </c>
      <c r="BJ68" s="230">
        <v>65.711110768494763</v>
      </c>
      <c r="BK68" s="230">
        <v>67.155555204108893</v>
      </c>
      <c r="BL68" s="230">
        <v>68.599999639723023</v>
      </c>
      <c r="BM68" s="230">
        <v>70.044444075337154</v>
      </c>
      <c r="BN68" s="230">
        <v>71.488888510951284</v>
      </c>
      <c r="BO68" s="230">
        <v>72.933332946565415</v>
      </c>
      <c r="BP68" s="230">
        <v>74.377777382179545</v>
      </c>
      <c r="BQ68" s="230">
        <v>75.822221817793675</v>
      </c>
      <c r="BR68" s="230">
        <v>77.266666253407806</v>
      </c>
      <c r="BS68" s="230">
        <v>78.711110689021936</v>
      </c>
      <c r="BT68" s="230">
        <v>80.155555124636066</v>
      </c>
      <c r="BU68" s="230">
        <v>81.599999560250197</v>
      </c>
      <c r="BV68" s="230">
        <v>83.044443995864327</v>
      </c>
      <c r="BW68" s="230">
        <v>84.488888431478458</v>
      </c>
      <c r="BX68" s="230">
        <v>85.933332867092588</v>
      </c>
      <c r="BY68" s="230">
        <v>87.377777302706718</v>
      </c>
      <c r="BZ68" s="230">
        <v>88.822221738320849</v>
      </c>
      <c r="CA68" s="230">
        <v>90.266666173934979</v>
      </c>
      <c r="CB68" s="230">
        <v>91.71111060954911</v>
      </c>
      <c r="CC68" s="230">
        <v>93.15555504516324</v>
      </c>
      <c r="CD68" s="230">
        <v>94.59999948077737</v>
      </c>
      <c r="CE68" s="230">
        <v>96.044443916391501</v>
      </c>
      <c r="CF68" s="230">
        <v>97.488888352005631</v>
      </c>
      <c r="CG68" s="230">
        <v>98.933332787619761</v>
      </c>
      <c r="CH68" s="230">
        <v>100.37777722323389</v>
      </c>
      <c r="CI68" s="230">
        <v>101.82222165884802</v>
      </c>
      <c r="CJ68" s="230">
        <v>103.26666609446215</v>
      </c>
      <c r="CK68" s="231"/>
      <c r="CL68" s="231"/>
      <c r="CM68" s="240">
        <v>2807.5999849637356</v>
      </c>
      <c r="CN68" s="231"/>
      <c r="CO68" s="231"/>
      <c r="CP68" s="231"/>
      <c r="CQ68" s="231"/>
      <c r="CR68" s="231"/>
      <c r="CS68" s="231"/>
      <c r="CT68" s="231"/>
      <c r="CU68" s="231"/>
      <c r="CV68" s="231"/>
      <c r="CW68" s="231"/>
      <c r="CX68" s="231"/>
      <c r="CY68" s="231"/>
      <c r="CZ68" s="231"/>
      <c r="DA68" s="231"/>
    </row>
    <row r="69" spans="1:105" s="42" customFormat="1" x14ac:dyDescent="0.25">
      <c r="A69" s="232" t="s">
        <v>426</v>
      </c>
      <c r="B69" s="152" t="s">
        <v>109</v>
      </c>
      <c r="C69" s="152" t="s">
        <v>58</v>
      </c>
      <c r="D69" s="152" t="s">
        <v>110</v>
      </c>
      <c r="E69" s="152" t="s">
        <v>60</v>
      </c>
      <c r="F69" s="152" t="s">
        <v>300</v>
      </c>
      <c r="G69" s="152">
        <v>1997</v>
      </c>
      <c r="H69" s="152"/>
      <c r="I69" s="207">
        <v>168</v>
      </c>
      <c r="J69" s="152"/>
      <c r="K69" s="152" t="s">
        <v>65</v>
      </c>
      <c r="L69" s="152" t="s">
        <v>66</v>
      </c>
      <c r="M69" s="233" t="b">
        <f>E69=K68</f>
        <v>1</v>
      </c>
      <c r="N69" s="233" t="b">
        <f>I69=L68</f>
        <v>1</v>
      </c>
      <c r="O69" s="152"/>
      <c r="P69" s="152"/>
      <c r="Q69" s="152"/>
      <c r="R69" s="207">
        <v>47.999999523162842</v>
      </c>
      <c r="S69" s="207">
        <v>51.199999570846558</v>
      </c>
      <c r="T69" s="207">
        <v>51.266666412353516</v>
      </c>
      <c r="U69" s="235">
        <v>52.711110847967639</v>
      </c>
      <c r="V69" s="236">
        <v>59.933333026038255</v>
      </c>
      <c r="W69" s="236">
        <v>67.155555204108893</v>
      </c>
      <c r="X69" s="236">
        <v>74.377777382179545</v>
      </c>
      <c r="Y69" s="236">
        <v>81.599999560250197</v>
      </c>
      <c r="Z69" s="236">
        <v>88.822221738320849</v>
      </c>
    </row>
    <row r="70" spans="1:105" s="48" customFormat="1" x14ac:dyDescent="0.25">
      <c r="A70" s="48" t="s">
        <v>427</v>
      </c>
      <c r="B70" s="48" t="s">
        <v>216</v>
      </c>
      <c r="C70" s="48" t="s">
        <v>58</v>
      </c>
      <c r="D70" s="48" t="s">
        <v>54</v>
      </c>
      <c r="E70" s="89" t="s">
        <v>215</v>
      </c>
      <c r="F70" s="48" t="s">
        <v>428</v>
      </c>
      <c r="G70" s="48" t="s">
        <v>63</v>
      </c>
      <c r="H70" s="48" t="s">
        <v>300</v>
      </c>
      <c r="I70" s="89">
        <v>1974</v>
      </c>
      <c r="K70" s="48" t="s">
        <v>60</v>
      </c>
      <c r="L70" s="90">
        <v>492.80000000000007</v>
      </c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>
        <v>267.50000190734863</v>
      </c>
      <c r="AJ70" s="49">
        <v>264.59999847412109</v>
      </c>
      <c r="AK70" s="49">
        <v>268.20000076293945</v>
      </c>
      <c r="AL70" s="49">
        <v>286.20000076293945</v>
      </c>
      <c r="AM70" s="49">
        <v>284.19999885559082</v>
      </c>
      <c r="AN70" s="49">
        <v>296.20000076293945</v>
      </c>
      <c r="AO70" s="49">
        <v>329.40000152587891</v>
      </c>
      <c r="AP70" s="49">
        <v>306.90000152587891</v>
      </c>
      <c r="AQ70" s="49">
        <v>347.29999542236328</v>
      </c>
      <c r="AR70" s="49">
        <v>332.90000152587891</v>
      </c>
      <c r="AS70" s="49">
        <v>352.5</v>
      </c>
      <c r="AT70" s="49">
        <v>366.89999961853027</v>
      </c>
      <c r="AU70" s="49">
        <v>346.20000076293945</v>
      </c>
      <c r="AV70" s="49">
        <v>367.89999580383301</v>
      </c>
      <c r="AW70" s="49">
        <v>374.20000267028809</v>
      </c>
      <c r="AX70" s="49">
        <v>335.49999809265137</v>
      </c>
      <c r="AY70" s="49">
        <v>345.60000038146973</v>
      </c>
      <c r="AZ70" s="49">
        <v>340.0333309173584</v>
      </c>
      <c r="BA70" s="230">
        <v>344.10370113231517</v>
      </c>
      <c r="BB70" s="230">
        <v>348.17407134727193</v>
      </c>
      <c r="BC70" s="230">
        <v>352.2444415622287</v>
      </c>
      <c r="BD70" s="230">
        <v>356.31481177718547</v>
      </c>
      <c r="BE70" s="230">
        <v>360.38518199214224</v>
      </c>
      <c r="BF70" s="230">
        <v>364.455552207099</v>
      </c>
      <c r="BG70" s="230">
        <v>368.52592242205577</v>
      </c>
      <c r="BH70" s="230">
        <v>372.59629263701254</v>
      </c>
      <c r="BI70" s="230">
        <v>376.66666285196931</v>
      </c>
      <c r="BJ70" s="230">
        <v>380.73703306692607</v>
      </c>
      <c r="BK70" s="230">
        <v>384.80740328188284</v>
      </c>
      <c r="BL70" s="230">
        <v>388.87777349683961</v>
      </c>
      <c r="BM70" s="230">
        <v>392.94814371179638</v>
      </c>
      <c r="BN70" s="230">
        <v>397.01851392675314</v>
      </c>
      <c r="BO70" s="230">
        <v>401.08888414170991</v>
      </c>
      <c r="BP70" s="230">
        <v>405.15925435666668</v>
      </c>
      <c r="BQ70" s="230">
        <v>409.22962457162345</v>
      </c>
      <c r="BR70" s="230">
        <v>413.29999478658021</v>
      </c>
      <c r="BS70" s="230">
        <v>417.37036500153698</v>
      </c>
      <c r="BT70" s="230">
        <v>421.44073521649375</v>
      </c>
      <c r="BU70" s="230">
        <v>425.51110543145052</v>
      </c>
      <c r="BV70" s="230">
        <v>429.58147564640728</v>
      </c>
      <c r="BW70" s="230">
        <v>433.65184586136405</v>
      </c>
      <c r="BX70" s="230">
        <v>437.72221607632082</v>
      </c>
      <c r="BY70" s="230">
        <v>441.79258629127759</v>
      </c>
      <c r="BZ70" s="230">
        <v>445.86295650623435</v>
      </c>
      <c r="CA70" s="230">
        <v>449.93332672119112</v>
      </c>
      <c r="CB70" s="230">
        <v>454.00369693614789</v>
      </c>
      <c r="CC70" s="230">
        <v>458.07406715110466</v>
      </c>
      <c r="CD70" s="230">
        <v>462.14443736606142</v>
      </c>
      <c r="CE70" s="230">
        <v>466.21480758101819</v>
      </c>
      <c r="CF70" s="230">
        <v>470.28517779597496</v>
      </c>
      <c r="CG70" s="230">
        <v>474.35554801093173</v>
      </c>
      <c r="CH70" s="230">
        <v>478.42591822588849</v>
      </c>
      <c r="CI70" s="230">
        <v>482.49628844084526</v>
      </c>
      <c r="CJ70" s="230">
        <v>486.56665865580203</v>
      </c>
      <c r="CK70" s="231"/>
      <c r="CL70" s="231"/>
      <c r="CM70" s="231"/>
      <c r="CN70" s="231"/>
      <c r="CO70" s="231"/>
      <c r="CP70" s="231"/>
      <c r="CQ70" s="231"/>
      <c r="CR70" s="231"/>
      <c r="CS70" s="231"/>
      <c r="CT70" s="231"/>
      <c r="CU70" s="231"/>
      <c r="CV70" s="231"/>
      <c r="CW70" s="231"/>
      <c r="CX70" s="231"/>
      <c r="CY70" s="231"/>
      <c r="CZ70" s="231"/>
      <c r="DA70" s="231"/>
    </row>
    <row r="71" spans="1:105" s="42" customFormat="1" x14ac:dyDescent="0.25">
      <c r="A71" s="232" t="s">
        <v>429</v>
      </c>
      <c r="B71" s="152" t="s">
        <v>216</v>
      </c>
      <c r="C71" s="152" t="s">
        <v>58</v>
      </c>
      <c r="D71" s="152" t="s">
        <v>310</v>
      </c>
      <c r="E71" s="152" t="s">
        <v>60</v>
      </c>
      <c r="F71" s="152" t="s">
        <v>300</v>
      </c>
      <c r="G71" s="152">
        <v>1974</v>
      </c>
      <c r="H71" s="152"/>
      <c r="I71" s="207">
        <v>492.80000000000007</v>
      </c>
      <c r="J71" s="152"/>
      <c r="K71" s="152" t="s">
        <v>62</v>
      </c>
      <c r="L71" s="152" t="s">
        <v>63</v>
      </c>
      <c r="M71" s="233" t="b">
        <f>E71=K70</f>
        <v>1</v>
      </c>
      <c r="N71" s="233" t="b">
        <f>I71=L70</f>
        <v>1</v>
      </c>
      <c r="O71" s="152"/>
      <c r="P71" s="234">
        <v>3000</v>
      </c>
      <c r="Q71" s="152"/>
      <c r="R71" s="207">
        <v>335.49999809265137</v>
      </c>
      <c r="S71" s="207">
        <v>345.60000038146973</v>
      </c>
      <c r="T71" s="207">
        <v>340.0333309173584</v>
      </c>
      <c r="U71" s="235">
        <v>344.10370113231517</v>
      </c>
      <c r="V71" s="236">
        <v>364.455552207099</v>
      </c>
      <c r="W71" s="236">
        <v>384.80740328188284</v>
      </c>
      <c r="X71" s="236">
        <v>405.15925435666668</v>
      </c>
      <c r="Y71" s="236">
        <v>425.51110543145052</v>
      </c>
      <c r="Z71" s="236">
        <v>445.86295650623435</v>
      </c>
    </row>
    <row r="72" spans="1:105" s="48" customFormat="1" x14ac:dyDescent="0.25">
      <c r="A72" s="48" t="s">
        <v>430</v>
      </c>
      <c r="B72" s="48" t="s">
        <v>304</v>
      </c>
      <c r="C72" s="48" t="s">
        <v>58</v>
      </c>
      <c r="D72" s="48" t="s">
        <v>54</v>
      </c>
      <c r="E72" s="48" t="s">
        <v>305</v>
      </c>
      <c r="F72" s="48" t="s">
        <v>305</v>
      </c>
      <c r="G72" s="48" t="s">
        <v>63</v>
      </c>
      <c r="H72" s="48" t="s">
        <v>300</v>
      </c>
      <c r="I72" s="48">
        <v>1997</v>
      </c>
      <c r="K72" s="48" t="s">
        <v>301</v>
      </c>
      <c r="L72" s="49">
        <v>28</v>
      </c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>
        <v>23.700000166893005</v>
      </c>
      <c r="AJ72" s="49">
        <v>24</v>
      </c>
      <c r="AK72" s="49">
        <v>21.700000047683716</v>
      </c>
      <c r="AL72" s="49">
        <v>22.699999809265137</v>
      </c>
      <c r="AM72" s="49">
        <v>22.599999666213989</v>
      </c>
      <c r="AN72" s="49">
        <v>21.599999904632568</v>
      </c>
      <c r="AO72" s="49">
        <v>20.799999833106995</v>
      </c>
      <c r="AP72" s="49">
        <v>22.199999928474426</v>
      </c>
      <c r="AQ72" s="49">
        <v>23.199999690055847</v>
      </c>
      <c r="AR72" s="49">
        <v>24.800000190734863</v>
      </c>
      <c r="AS72" s="49">
        <v>24</v>
      </c>
      <c r="AT72" s="49">
        <v>0</v>
      </c>
      <c r="AU72" s="49">
        <v>0</v>
      </c>
      <c r="AV72" s="49">
        <v>0</v>
      </c>
      <c r="AW72" s="49">
        <v>0</v>
      </c>
      <c r="AX72" s="49">
        <v>0</v>
      </c>
      <c r="AY72" s="49"/>
      <c r="AZ72" s="49">
        <v>0</v>
      </c>
      <c r="BA72" s="247"/>
      <c r="BB72" s="247"/>
      <c r="BC72" s="240"/>
      <c r="BD72" s="240"/>
      <c r="BE72" s="240"/>
      <c r="BF72" s="240"/>
      <c r="BG72" s="240"/>
      <c r="BH72" s="240"/>
      <c r="BI72" s="240"/>
      <c r="BJ72" s="240"/>
      <c r="BK72" s="240"/>
      <c r="BL72" s="240"/>
      <c r="BM72" s="240"/>
      <c r="BN72" s="240"/>
      <c r="BO72" s="240"/>
      <c r="BP72" s="240"/>
      <c r="BQ72" s="240"/>
      <c r="BR72" s="240"/>
      <c r="BS72" s="240"/>
      <c r="BT72" s="240"/>
      <c r="BU72" s="240"/>
      <c r="BV72" s="240"/>
      <c r="BW72" s="240"/>
      <c r="BX72" s="240"/>
      <c r="BY72" s="240"/>
      <c r="BZ72" s="240"/>
      <c r="CA72" s="240"/>
      <c r="CB72" s="240"/>
      <c r="CC72" s="240"/>
      <c r="CD72" s="240"/>
      <c r="CE72" s="240"/>
      <c r="CF72" s="240"/>
      <c r="CG72" s="240"/>
      <c r="CH72" s="240"/>
      <c r="CI72" s="240"/>
      <c r="CJ72" s="240"/>
      <c r="CK72" s="231"/>
      <c r="CL72" s="231"/>
      <c r="CM72" s="231"/>
      <c r="CN72" s="231"/>
      <c r="CO72" s="231"/>
      <c r="CP72" s="231"/>
      <c r="CQ72" s="231"/>
      <c r="CR72" s="231"/>
      <c r="CS72" s="231"/>
      <c r="CT72" s="231"/>
      <c r="CU72" s="231"/>
      <c r="CV72" s="231"/>
      <c r="CW72" s="231"/>
      <c r="CX72" s="231"/>
      <c r="CY72" s="231"/>
      <c r="CZ72" s="231"/>
      <c r="DA72" s="231"/>
    </row>
    <row r="73" spans="1:105" s="42" customFormat="1" x14ac:dyDescent="0.25">
      <c r="A73" s="232" t="s">
        <v>431</v>
      </c>
      <c r="B73" s="152" t="s">
        <v>304</v>
      </c>
      <c r="C73" s="152" t="s">
        <v>58</v>
      </c>
      <c r="D73" s="152" t="s">
        <v>305</v>
      </c>
      <c r="E73" s="152" t="s">
        <v>301</v>
      </c>
      <c r="F73" s="152" t="s">
        <v>300</v>
      </c>
      <c r="G73" s="152">
        <v>1997</v>
      </c>
      <c r="H73" s="152"/>
      <c r="I73" s="207">
        <v>28</v>
      </c>
      <c r="J73" s="152"/>
      <c r="K73" s="152"/>
      <c r="L73" s="152"/>
      <c r="M73" s="233" t="b">
        <f>E73=K72</f>
        <v>1</v>
      </c>
      <c r="N73" s="233" t="b">
        <f>I73=L72</f>
        <v>1</v>
      </c>
      <c r="O73" s="152"/>
      <c r="P73" s="234"/>
      <c r="Q73" s="152"/>
      <c r="R73" s="207">
        <v>0</v>
      </c>
      <c r="S73" s="207"/>
      <c r="T73" s="207">
        <v>0</v>
      </c>
      <c r="U73" s="235"/>
      <c r="V73" s="236"/>
      <c r="W73" s="236"/>
      <c r="X73" s="236"/>
      <c r="Y73" s="236"/>
      <c r="Z73" s="236"/>
    </row>
    <row r="74" spans="1:105" s="48" customFormat="1" x14ac:dyDescent="0.25">
      <c r="A74" s="48" t="s">
        <v>432</v>
      </c>
      <c r="B74" s="48" t="s">
        <v>104</v>
      </c>
      <c r="C74" s="48" t="s">
        <v>58</v>
      </c>
      <c r="D74" s="48" t="s">
        <v>54</v>
      </c>
      <c r="E74" s="48" t="s">
        <v>404</v>
      </c>
      <c r="F74" s="48" t="s">
        <v>433</v>
      </c>
      <c r="G74" s="48" t="s">
        <v>66</v>
      </c>
      <c r="H74" s="48" t="s">
        <v>300</v>
      </c>
      <c r="I74" s="48">
        <v>2006</v>
      </c>
      <c r="K74" s="48" t="s">
        <v>60</v>
      </c>
      <c r="L74" s="49">
        <v>3426</v>
      </c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>
        <v>1494.6000061035156</v>
      </c>
      <c r="AS74" s="49">
        <v>1382.8999938964844</v>
      </c>
      <c r="AT74" s="49">
        <v>2678.3000183105469</v>
      </c>
      <c r="AU74" s="49">
        <v>2645.1000061035156</v>
      </c>
      <c r="AV74" s="49">
        <v>2381.5000152587891</v>
      </c>
      <c r="AW74" s="49">
        <v>1590.0000152587891</v>
      </c>
      <c r="AX74" s="49">
        <v>1848.6000137329102</v>
      </c>
      <c r="AY74" s="49">
        <v>2855.900016784668</v>
      </c>
      <c r="AZ74" s="49">
        <v>1949.4000158309937</v>
      </c>
      <c r="BA74" s="230">
        <v>2000.5370540618896</v>
      </c>
      <c r="BB74" s="230">
        <v>2051.6740922927856</v>
      </c>
      <c r="BC74" s="230">
        <v>2102.8111305236816</v>
      </c>
      <c r="BD74" s="230">
        <v>2153.9481687545776</v>
      </c>
      <c r="BE74" s="230">
        <v>2205.0852069854736</v>
      </c>
      <c r="BF74" s="230">
        <v>2256.2222452163696</v>
      </c>
      <c r="BG74" s="230">
        <v>2307.3592834472656</v>
      </c>
      <c r="BH74" s="230">
        <v>2358.4963216781616</v>
      </c>
      <c r="BI74" s="230">
        <v>2409.6333599090576</v>
      </c>
      <c r="BJ74" s="230">
        <v>2460.7703981399536</v>
      </c>
      <c r="BK74" s="230">
        <v>2511.9074363708496</v>
      </c>
      <c r="BL74" s="230">
        <v>2563.0444746017456</v>
      </c>
      <c r="BM74" s="230">
        <v>2614.1815128326416</v>
      </c>
      <c r="BN74" s="230">
        <v>2665.3185510635376</v>
      </c>
      <c r="BO74" s="230">
        <v>2716.4555892944336</v>
      </c>
      <c r="BP74" s="230">
        <v>2767.5926275253296</v>
      </c>
      <c r="BQ74" s="230">
        <v>2818.7296657562256</v>
      </c>
      <c r="BR74" s="230">
        <v>2869.8667039871216</v>
      </c>
      <c r="BS74" s="230">
        <v>2921.0037422180176</v>
      </c>
      <c r="BT74" s="230">
        <v>2972.1407804489136</v>
      </c>
      <c r="BU74" s="230">
        <v>3023.2778186798096</v>
      </c>
      <c r="BV74" s="230">
        <v>3074.4148569107056</v>
      </c>
      <c r="BW74" s="230">
        <v>3125.5518951416016</v>
      </c>
      <c r="BX74" s="230">
        <v>3176.6889333724976</v>
      </c>
      <c r="BY74" s="230">
        <v>3227.8259716033936</v>
      </c>
      <c r="BZ74" s="230">
        <v>3278.9630098342896</v>
      </c>
      <c r="CA74" s="230">
        <v>3330.1000480651855</v>
      </c>
      <c r="CB74" s="230">
        <v>3381.2370862960815</v>
      </c>
      <c r="CC74" s="230">
        <v>3426</v>
      </c>
      <c r="CD74" s="230">
        <v>3426</v>
      </c>
      <c r="CE74" s="230">
        <v>3426</v>
      </c>
      <c r="CF74" s="230">
        <v>3426</v>
      </c>
      <c r="CG74" s="230">
        <v>3426</v>
      </c>
      <c r="CH74" s="230">
        <v>3426</v>
      </c>
      <c r="CI74" s="230">
        <v>3426</v>
      </c>
      <c r="CJ74" s="230">
        <v>3426</v>
      </c>
      <c r="CK74" s="231"/>
      <c r="CL74" s="231"/>
      <c r="CM74" s="240">
        <v>102752.8379650116</v>
      </c>
      <c r="CN74" s="231"/>
      <c r="CO74" s="231"/>
      <c r="CP74" s="231"/>
      <c r="CQ74" s="231"/>
      <c r="CR74" s="231"/>
      <c r="CS74" s="231"/>
      <c r="CT74" s="231"/>
      <c r="CU74" s="231"/>
      <c r="CV74" s="231"/>
      <c r="CW74" s="231"/>
      <c r="CX74" s="231"/>
      <c r="CY74" s="231"/>
      <c r="CZ74" s="231"/>
      <c r="DA74" s="231"/>
    </row>
    <row r="75" spans="1:105" s="42" customFormat="1" x14ac:dyDescent="0.25">
      <c r="A75" s="232" t="s">
        <v>434</v>
      </c>
      <c r="B75" s="152" t="s">
        <v>104</v>
      </c>
      <c r="C75" s="152" t="s">
        <v>58</v>
      </c>
      <c r="D75" s="152" t="s">
        <v>105</v>
      </c>
      <c r="E75" s="152" t="s">
        <v>60</v>
      </c>
      <c r="F75" s="152" t="s">
        <v>300</v>
      </c>
      <c r="G75" s="152">
        <v>2006</v>
      </c>
      <c r="H75" s="152"/>
      <c r="I75" s="207">
        <v>3426</v>
      </c>
      <c r="J75" s="152"/>
      <c r="K75" s="152" t="s">
        <v>65</v>
      </c>
      <c r="L75" s="152" t="s">
        <v>66</v>
      </c>
      <c r="M75" s="233" t="b">
        <f>E75=K74</f>
        <v>1</v>
      </c>
      <c r="N75" s="233" t="b">
        <f>I75=L74</f>
        <v>1</v>
      </c>
      <c r="O75" s="152"/>
      <c r="P75" s="152"/>
      <c r="Q75" s="152"/>
      <c r="R75" s="207">
        <v>1848.6000137329102</v>
      </c>
      <c r="S75" s="207">
        <v>2855.900016784668</v>
      </c>
      <c r="T75" s="207">
        <v>1949.4000158309937</v>
      </c>
      <c r="U75" s="235">
        <v>2000.5370540618896</v>
      </c>
      <c r="V75" s="236">
        <v>2256.2222452163696</v>
      </c>
      <c r="W75" s="236">
        <v>2511.9074363708496</v>
      </c>
      <c r="X75" s="236">
        <v>2767.5926275253296</v>
      </c>
      <c r="Y75" s="236">
        <v>3023.2778186798096</v>
      </c>
      <c r="Z75" s="236">
        <v>3278.9630098342896</v>
      </c>
    </row>
    <row r="76" spans="1:105" s="48" customFormat="1" x14ac:dyDescent="0.25">
      <c r="A76" s="48" t="s">
        <v>435</v>
      </c>
      <c r="B76" s="48" t="s">
        <v>217</v>
      </c>
      <c r="C76" s="48" t="s">
        <v>58</v>
      </c>
      <c r="D76" s="48" t="s">
        <v>54</v>
      </c>
      <c r="E76" s="48" t="s">
        <v>234</v>
      </c>
      <c r="F76" s="48" t="s">
        <v>234</v>
      </c>
      <c r="G76" s="48" t="s">
        <v>66</v>
      </c>
      <c r="H76" s="48" t="s">
        <v>300</v>
      </c>
      <c r="I76" s="48">
        <v>2005</v>
      </c>
      <c r="K76" s="48" t="s">
        <v>60</v>
      </c>
      <c r="L76" s="90">
        <v>84.000000000000014</v>
      </c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>
        <v>2.7000000476837158</v>
      </c>
      <c r="AR76" s="49">
        <v>34.499999761581421</v>
      </c>
      <c r="AS76" s="49">
        <v>40.90000057220459</v>
      </c>
      <c r="AT76" s="49">
        <v>47.59999942779541</v>
      </c>
      <c r="AU76" s="49">
        <v>42.799999952316284</v>
      </c>
      <c r="AV76" s="49">
        <v>42.5</v>
      </c>
      <c r="AW76" s="49">
        <v>46.399999856948853</v>
      </c>
      <c r="AX76" s="49">
        <v>46.999999523162842</v>
      </c>
      <c r="AY76" s="49">
        <v>45.5</v>
      </c>
      <c r="AZ76" s="49">
        <v>45.800000190734863</v>
      </c>
      <c r="BA76" s="230">
        <v>47.77666686375936</v>
      </c>
      <c r="BB76" s="230">
        <v>49.753333536783856</v>
      </c>
      <c r="BC76" s="230">
        <v>51.730000209808352</v>
      </c>
      <c r="BD76" s="230">
        <v>53.706666882832849</v>
      </c>
      <c r="BE76" s="230">
        <v>55.683333555857345</v>
      </c>
      <c r="BF76" s="230">
        <v>57.660000228881842</v>
      </c>
      <c r="BG76" s="230">
        <v>59.636666901906338</v>
      </c>
      <c r="BH76" s="230">
        <v>61.613333574930834</v>
      </c>
      <c r="BI76" s="230">
        <v>63.590000247955331</v>
      </c>
      <c r="BJ76" s="230">
        <v>65.566666920979827</v>
      </c>
      <c r="BK76" s="230">
        <v>67.543333594004324</v>
      </c>
      <c r="BL76" s="230">
        <v>69.52000026702882</v>
      </c>
      <c r="BM76" s="230">
        <v>71.496666940053316</v>
      </c>
      <c r="BN76" s="230">
        <v>73.473333613077813</v>
      </c>
      <c r="BO76" s="230">
        <v>75.450000286102309</v>
      </c>
      <c r="BP76" s="230">
        <v>77.426666959126806</v>
      </c>
      <c r="BQ76" s="230">
        <v>79.403333632151302</v>
      </c>
      <c r="BR76" s="230">
        <v>81.380000305175798</v>
      </c>
      <c r="BS76" s="230">
        <v>83.356666978200295</v>
      </c>
      <c r="BT76" s="230">
        <v>84</v>
      </c>
      <c r="BU76" s="230">
        <v>84</v>
      </c>
      <c r="BV76" s="230">
        <v>84</v>
      </c>
      <c r="BW76" s="230">
        <v>84</v>
      </c>
      <c r="BX76" s="230">
        <v>84</v>
      </c>
      <c r="BY76" s="230">
        <v>84</v>
      </c>
      <c r="BZ76" s="230">
        <v>84</v>
      </c>
      <c r="CA76" s="230">
        <v>84</v>
      </c>
      <c r="CB76" s="230">
        <v>84</v>
      </c>
      <c r="CC76" s="230">
        <v>84</v>
      </c>
      <c r="CD76" s="230">
        <v>84</v>
      </c>
      <c r="CE76" s="230">
        <v>84</v>
      </c>
      <c r="CF76" s="230">
        <v>84</v>
      </c>
      <c r="CG76" s="230">
        <v>84</v>
      </c>
      <c r="CH76" s="230">
        <v>84</v>
      </c>
      <c r="CI76" s="230">
        <v>84</v>
      </c>
      <c r="CJ76" s="230">
        <v>84</v>
      </c>
      <c r="CK76" s="231"/>
      <c r="CL76" s="231"/>
      <c r="CM76" s="240">
        <v>2673.7666714986167</v>
      </c>
      <c r="CN76" s="231"/>
      <c r="CO76" s="231"/>
      <c r="CP76" s="231"/>
      <c r="CQ76" s="231"/>
      <c r="CR76" s="231"/>
      <c r="CS76" s="231"/>
      <c r="CT76" s="231"/>
      <c r="CU76" s="231"/>
      <c r="CV76" s="231"/>
      <c r="CW76" s="231"/>
      <c r="CX76" s="231"/>
      <c r="CY76" s="231"/>
      <c r="CZ76" s="231"/>
      <c r="DA76" s="231"/>
    </row>
    <row r="77" spans="1:105" s="42" customFormat="1" x14ac:dyDescent="0.25">
      <c r="A77" s="232" t="s">
        <v>436</v>
      </c>
      <c r="B77" s="152" t="s">
        <v>217</v>
      </c>
      <c r="C77" s="152" t="s">
        <v>58</v>
      </c>
      <c r="D77" s="152" t="s">
        <v>234</v>
      </c>
      <c r="E77" s="152" t="s">
        <v>60</v>
      </c>
      <c r="F77" s="152" t="s">
        <v>300</v>
      </c>
      <c r="G77" s="152">
        <v>2005</v>
      </c>
      <c r="H77" s="152"/>
      <c r="I77" s="207">
        <v>84.000000000000014</v>
      </c>
      <c r="J77" s="152"/>
      <c r="K77" s="152" t="s">
        <v>65</v>
      </c>
      <c r="L77" s="152" t="s">
        <v>66</v>
      </c>
      <c r="M77" s="233" t="b">
        <f>E77=K76</f>
        <v>1</v>
      </c>
      <c r="N77" s="233" t="b">
        <f>I77=L76</f>
        <v>1</v>
      </c>
      <c r="O77" s="152"/>
      <c r="P77" s="234">
        <v>4000</v>
      </c>
      <c r="Q77" s="152">
        <v>0</v>
      </c>
      <c r="R77" s="207">
        <v>46.999999523162842</v>
      </c>
      <c r="S77" s="207">
        <v>45.5</v>
      </c>
      <c r="T77" s="207">
        <v>45.800000190734863</v>
      </c>
      <c r="U77" s="235">
        <v>47.77666686375936</v>
      </c>
      <c r="V77" s="236">
        <v>57.660000228881842</v>
      </c>
      <c r="W77" s="236">
        <v>67.543333594004324</v>
      </c>
      <c r="X77" s="236">
        <v>77.426666959126806</v>
      </c>
      <c r="Y77" s="236">
        <v>84</v>
      </c>
      <c r="Z77" s="236">
        <v>84</v>
      </c>
    </row>
    <row r="78" spans="1:105" s="48" customFormat="1" x14ac:dyDescent="0.25">
      <c r="A78" s="48" t="s">
        <v>437</v>
      </c>
      <c r="B78" s="48" t="s">
        <v>116</v>
      </c>
      <c r="C78" s="48" t="s">
        <v>58</v>
      </c>
      <c r="D78" s="48" t="s">
        <v>54</v>
      </c>
      <c r="E78" s="48" t="s">
        <v>117</v>
      </c>
      <c r="F78" s="48" t="s">
        <v>117</v>
      </c>
      <c r="G78" s="48" t="s">
        <v>98</v>
      </c>
      <c r="H78" s="48" t="s">
        <v>300</v>
      </c>
      <c r="I78" s="48">
        <v>1997</v>
      </c>
      <c r="K78" s="48" t="s">
        <v>60</v>
      </c>
      <c r="L78" s="49">
        <v>269</v>
      </c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>
        <v>107.40000069141388</v>
      </c>
      <c r="AJ78" s="49">
        <v>76.300000466406345</v>
      </c>
      <c r="AK78" s="49">
        <v>67.700000047683716</v>
      </c>
      <c r="AL78" s="49">
        <v>103.4999988079071</v>
      </c>
      <c r="AM78" s="49">
        <v>121.60000163316727</v>
      </c>
      <c r="AN78" s="49">
        <v>121.89999938011169</v>
      </c>
      <c r="AO78" s="49">
        <v>141.20000147819519</v>
      </c>
      <c r="AP78" s="49">
        <v>109.20000171661377</v>
      </c>
      <c r="AQ78" s="49">
        <v>268.10000029206276</v>
      </c>
      <c r="AR78" s="49">
        <v>208.20000267028809</v>
      </c>
      <c r="AS78" s="49">
        <v>256.50000095367432</v>
      </c>
      <c r="AT78" s="49">
        <v>272.59999847412109</v>
      </c>
      <c r="AU78" s="49">
        <v>226.59999847412109</v>
      </c>
      <c r="AV78" s="49">
        <v>260.80000114440918</v>
      </c>
      <c r="AW78" s="49">
        <v>285.40000152587891</v>
      </c>
      <c r="AX78" s="49">
        <v>258.59999847412109</v>
      </c>
      <c r="AY78" s="49">
        <v>208.89999771118164</v>
      </c>
      <c r="AZ78" s="49">
        <v>117.1999979019165</v>
      </c>
      <c r="BA78" s="230">
        <v>119.1277755756897</v>
      </c>
      <c r="BB78" s="230">
        <v>121.05555324946289</v>
      </c>
      <c r="BC78" s="230">
        <v>122.98333092323608</v>
      </c>
      <c r="BD78" s="230">
        <v>124.91110859700927</v>
      </c>
      <c r="BE78" s="230">
        <v>126.83888627078247</v>
      </c>
      <c r="BF78" s="230">
        <v>128.76666394455566</v>
      </c>
      <c r="BG78" s="230">
        <v>130.69444161832885</v>
      </c>
      <c r="BH78" s="230">
        <v>132.62221929210205</v>
      </c>
      <c r="BI78" s="230">
        <v>134.54999696587524</v>
      </c>
      <c r="BJ78" s="230">
        <v>136.47777463964843</v>
      </c>
      <c r="BK78" s="230">
        <v>138.40555231342162</v>
      </c>
      <c r="BL78" s="230">
        <v>140.33332998719482</v>
      </c>
      <c r="BM78" s="230">
        <v>142.26110766096801</v>
      </c>
      <c r="BN78" s="230">
        <v>144.1888853347412</v>
      </c>
      <c r="BO78" s="230">
        <v>146.11666300851439</v>
      </c>
      <c r="BP78" s="230">
        <v>148.04444068228759</v>
      </c>
      <c r="BQ78" s="230">
        <v>149.97221835606078</v>
      </c>
      <c r="BR78" s="230">
        <v>151.89999602983397</v>
      </c>
      <c r="BS78" s="230">
        <v>153.82777370360716</v>
      </c>
      <c r="BT78" s="230">
        <v>155.75555137738036</v>
      </c>
      <c r="BU78" s="230">
        <v>157.68332905115355</v>
      </c>
      <c r="BV78" s="230">
        <v>159.61110672492674</v>
      </c>
      <c r="BW78" s="230">
        <v>161.53888439869993</v>
      </c>
      <c r="BX78" s="230">
        <v>163.46666207247313</v>
      </c>
      <c r="BY78" s="230">
        <v>165.39443974624632</v>
      </c>
      <c r="BZ78" s="230">
        <v>167.32221742001951</v>
      </c>
      <c r="CA78" s="230">
        <v>169.24999509379271</v>
      </c>
      <c r="CB78" s="230">
        <v>171.1777727675659</v>
      </c>
      <c r="CC78" s="230">
        <v>173.10555044133909</v>
      </c>
      <c r="CD78" s="230">
        <v>175.03332811511228</v>
      </c>
      <c r="CE78" s="230">
        <v>176.96110578888548</v>
      </c>
      <c r="CF78" s="230">
        <v>178.88888346265867</v>
      </c>
      <c r="CG78" s="230">
        <v>180.81666113643186</v>
      </c>
      <c r="CH78" s="230">
        <v>182.74443881020505</v>
      </c>
      <c r="CI78" s="230">
        <v>184.67221648397825</v>
      </c>
      <c r="CJ78" s="230">
        <v>186.59999415775144</v>
      </c>
      <c r="CK78" s="231"/>
      <c r="CL78" s="231"/>
      <c r="CM78" s="240">
        <v>5503.09985520194</v>
      </c>
      <c r="CN78" s="231"/>
      <c r="CO78" s="231"/>
      <c r="CP78" s="231"/>
      <c r="CQ78" s="231"/>
      <c r="CR78" s="231"/>
      <c r="CS78" s="231"/>
      <c r="CT78" s="231"/>
      <c r="CU78" s="231"/>
      <c r="CV78" s="231"/>
      <c r="CW78" s="231"/>
      <c r="CX78" s="231"/>
      <c r="CY78" s="231"/>
      <c r="CZ78" s="231"/>
      <c r="DA78" s="231"/>
    </row>
    <row r="79" spans="1:105" s="42" customFormat="1" x14ac:dyDescent="0.25">
      <c r="A79" s="232" t="s">
        <v>438</v>
      </c>
      <c r="B79" s="152" t="s">
        <v>116</v>
      </c>
      <c r="C79" s="152" t="s">
        <v>58</v>
      </c>
      <c r="D79" s="152" t="s">
        <v>117</v>
      </c>
      <c r="E79" s="152" t="s">
        <v>60</v>
      </c>
      <c r="F79" s="152" t="s">
        <v>300</v>
      </c>
      <c r="G79" s="152">
        <v>1997</v>
      </c>
      <c r="H79" s="152"/>
      <c r="I79" s="207">
        <v>269</v>
      </c>
      <c r="J79" s="152"/>
      <c r="K79" s="152" t="s">
        <v>65</v>
      </c>
      <c r="L79" s="152" t="s">
        <v>98</v>
      </c>
      <c r="M79" s="233" t="b">
        <f>E79=K78</f>
        <v>1</v>
      </c>
      <c r="N79" s="233" t="b">
        <f>I79=L78</f>
        <v>1</v>
      </c>
      <c r="O79" s="152"/>
      <c r="P79" s="234"/>
      <c r="Q79" s="152"/>
      <c r="R79" s="207">
        <v>258.59999847412109</v>
      </c>
      <c r="S79" s="207">
        <v>208.89999771118164</v>
      </c>
      <c r="T79" s="207">
        <v>117.1999979019165</v>
      </c>
      <c r="U79" s="235">
        <v>119.1277755756897</v>
      </c>
      <c r="V79" s="236">
        <v>128.76666394455566</v>
      </c>
      <c r="W79" s="236">
        <v>138.40555231342162</v>
      </c>
      <c r="X79" s="236">
        <v>148.04444068228759</v>
      </c>
      <c r="Y79" s="236">
        <v>157.68332905115355</v>
      </c>
      <c r="Z79" s="236">
        <v>167.32221742001951</v>
      </c>
    </row>
    <row r="80" spans="1:105" s="48" customFormat="1" x14ac:dyDescent="0.25">
      <c r="A80" s="48" t="s">
        <v>439</v>
      </c>
      <c r="B80" s="48" t="s">
        <v>118</v>
      </c>
      <c r="C80" s="48" t="s">
        <v>58</v>
      </c>
      <c r="D80" s="48" t="s">
        <v>54</v>
      </c>
      <c r="E80" s="48" t="s">
        <v>117</v>
      </c>
      <c r="F80" s="48" t="s">
        <v>117</v>
      </c>
      <c r="G80" s="48" t="s">
        <v>63</v>
      </c>
      <c r="H80" s="48" t="s">
        <v>300</v>
      </c>
      <c r="I80" s="48">
        <v>1997</v>
      </c>
      <c r="K80" s="48" t="s">
        <v>60</v>
      </c>
      <c r="L80" s="49">
        <v>179</v>
      </c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>
        <v>123.79999923706055</v>
      </c>
      <c r="AJ80" s="49">
        <v>201.99999976158142</v>
      </c>
      <c r="AK80" s="49">
        <v>143.39999866485596</v>
      </c>
      <c r="AL80" s="49">
        <v>159.80000162124634</v>
      </c>
      <c r="AM80" s="49">
        <v>147.80000114440918</v>
      </c>
      <c r="AN80" s="49">
        <v>154.49999952316284</v>
      </c>
      <c r="AO80" s="49">
        <v>148.19999837875366</v>
      </c>
      <c r="AP80" s="49">
        <v>186.60000014305115</v>
      </c>
      <c r="AQ80" s="49">
        <v>71.800001919269562</v>
      </c>
      <c r="AR80" s="49">
        <v>100.20000004768372</v>
      </c>
      <c r="AS80" s="49">
        <v>47.399999231100082</v>
      </c>
      <c r="AT80" s="49">
        <v>48.700001776218414</v>
      </c>
      <c r="AU80" s="49">
        <v>44.10000067949295</v>
      </c>
      <c r="AV80" s="49">
        <v>63.50000011920929</v>
      </c>
      <c r="AW80" s="49">
        <v>29.999999552965164</v>
      </c>
      <c r="AX80" s="49">
        <v>49.79999977350235</v>
      </c>
      <c r="AY80" s="49">
        <v>156.39999866485596</v>
      </c>
      <c r="AZ80" s="49">
        <v>229.36666584014893</v>
      </c>
      <c r="BA80" s="230">
        <v>179</v>
      </c>
      <c r="BB80" s="230">
        <v>179</v>
      </c>
      <c r="BC80" s="230">
        <v>179</v>
      </c>
      <c r="BD80" s="230">
        <v>179</v>
      </c>
      <c r="BE80" s="230">
        <v>179</v>
      </c>
      <c r="BF80" s="230">
        <v>179</v>
      </c>
      <c r="BG80" s="230">
        <v>179</v>
      </c>
      <c r="BH80" s="230">
        <v>179</v>
      </c>
      <c r="BI80" s="230">
        <v>179</v>
      </c>
      <c r="BJ80" s="230">
        <v>179</v>
      </c>
      <c r="BK80" s="230">
        <v>179</v>
      </c>
      <c r="BL80" s="230">
        <v>179</v>
      </c>
      <c r="BM80" s="230">
        <v>179</v>
      </c>
      <c r="BN80" s="230">
        <v>179</v>
      </c>
      <c r="BO80" s="230">
        <v>179</v>
      </c>
      <c r="BP80" s="230">
        <v>179</v>
      </c>
      <c r="BQ80" s="230">
        <v>179</v>
      </c>
      <c r="BR80" s="230">
        <v>179</v>
      </c>
      <c r="BS80" s="230">
        <v>179</v>
      </c>
      <c r="BT80" s="230">
        <v>179</v>
      </c>
      <c r="BU80" s="230">
        <v>179</v>
      </c>
      <c r="BV80" s="230">
        <v>179</v>
      </c>
      <c r="BW80" s="230">
        <v>179</v>
      </c>
      <c r="BX80" s="230">
        <v>179</v>
      </c>
      <c r="BY80" s="230">
        <v>179</v>
      </c>
      <c r="BZ80" s="230">
        <v>179</v>
      </c>
      <c r="CA80" s="230">
        <v>179</v>
      </c>
      <c r="CB80" s="230">
        <v>179</v>
      </c>
      <c r="CC80" s="230">
        <v>179</v>
      </c>
      <c r="CD80" s="230">
        <v>179</v>
      </c>
      <c r="CE80" s="230">
        <v>179</v>
      </c>
      <c r="CF80" s="230">
        <v>179</v>
      </c>
      <c r="CG80" s="230">
        <v>179</v>
      </c>
      <c r="CH80" s="230">
        <v>179</v>
      </c>
      <c r="CI80" s="230">
        <v>179</v>
      </c>
      <c r="CJ80" s="230">
        <v>179</v>
      </c>
      <c r="CK80" s="231"/>
      <c r="CL80" s="231"/>
      <c r="CM80" s="231"/>
      <c r="CN80" s="231"/>
      <c r="CO80" s="231"/>
      <c r="CP80" s="231"/>
      <c r="CQ80" s="231"/>
      <c r="CR80" s="231"/>
      <c r="CS80" s="231"/>
      <c r="CT80" s="231"/>
      <c r="CU80" s="231"/>
      <c r="CV80" s="231"/>
      <c r="CW80" s="231"/>
      <c r="CX80" s="231"/>
      <c r="CY80" s="231"/>
      <c r="CZ80" s="231"/>
      <c r="DA80" s="231"/>
    </row>
    <row r="81" spans="1:105" s="34" customFormat="1" x14ac:dyDescent="0.25">
      <c r="A81" s="232" t="s">
        <v>440</v>
      </c>
      <c r="B81" s="152" t="s">
        <v>118</v>
      </c>
      <c r="C81" s="152" t="s">
        <v>58</v>
      </c>
      <c r="D81" s="152" t="s">
        <v>117</v>
      </c>
      <c r="E81" s="152" t="s">
        <v>60</v>
      </c>
      <c r="F81" s="152" t="s">
        <v>300</v>
      </c>
      <c r="G81" s="152">
        <v>1997</v>
      </c>
      <c r="H81" s="152"/>
      <c r="I81" s="207">
        <v>179</v>
      </c>
      <c r="J81" s="152"/>
      <c r="K81" s="152" t="s">
        <v>62</v>
      </c>
      <c r="L81" s="152" t="s">
        <v>63</v>
      </c>
      <c r="M81" s="233" t="b">
        <f>E81=K80</f>
        <v>1</v>
      </c>
      <c r="N81" s="233" t="b">
        <f>I81=L80</f>
        <v>1</v>
      </c>
      <c r="O81" s="152"/>
      <c r="P81" s="234"/>
      <c r="Q81" s="152"/>
      <c r="R81" s="207">
        <v>49.79999977350235</v>
      </c>
      <c r="S81" s="207">
        <v>156.39999866485596</v>
      </c>
      <c r="T81" s="207">
        <v>229.36666584014893</v>
      </c>
      <c r="U81" s="235">
        <v>179</v>
      </c>
      <c r="V81" s="236">
        <v>179</v>
      </c>
      <c r="W81" s="236">
        <v>179</v>
      </c>
      <c r="X81" s="236">
        <v>179</v>
      </c>
      <c r="Y81" s="236">
        <v>179</v>
      </c>
      <c r="Z81" s="236">
        <v>179</v>
      </c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</row>
    <row r="82" spans="1:105" s="48" customFormat="1" x14ac:dyDescent="0.25">
      <c r="A82" s="48" t="s">
        <v>441</v>
      </c>
      <c r="B82" s="48" t="s">
        <v>114</v>
      </c>
      <c r="C82" s="48" t="s">
        <v>58</v>
      </c>
      <c r="D82" s="48" t="s">
        <v>54</v>
      </c>
      <c r="E82" s="48" t="s">
        <v>115</v>
      </c>
      <c r="F82" s="48" t="s">
        <v>115</v>
      </c>
      <c r="G82" s="48" t="s">
        <v>66</v>
      </c>
      <c r="H82" s="48" t="s">
        <v>300</v>
      </c>
      <c r="I82" s="48">
        <v>2006</v>
      </c>
      <c r="K82" s="48" t="s">
        <v>60</v>
      </c>
      <c r="L82" s="90">
        <v>1520</v>
      </c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>
        <v>209.39999961853027</v>
      </c>
      <c r="AS82" s="49">
        <v>241.80000114440918</v>
      </c>
      <c r="AT82" s="49">
        <v>690.00000381469727</v>
      </c>
      <c r="AU82" s="49">
        <v>606.40000152587891</v>
      </c>
      <c r="AV82" s="49">
        <v>644.79999923706055</v>
      </c>
      <c r="AW82" s="49">
        <v>693.79999446868896</v>
      </c>
      <c r="AX82" s="49">
        <v>221.39999938011169</v>
      </c>
      <c r="AY82" s="49">
        <v>124.7000013589859</v>
      </c>
      <c r="AZ82" s="49">
        <v>165.86666712909937</v>
      </c>
      <c r="BA82" s="230">
        <v>165.86666712909937</v>
      </c>
      <c r="BB82" s="230">
        <v>165.86666712909937</v>
      </c>
      <c r="BC82" s="230">
        <v>165.86666712909937</v>
      </c>
      <c r="BD82" s="230">
        <v>165.86666712909937</v>
      </c>
      <c r="BE82" s="230">
        <v>165.86666712909937</v>
      </c>
      <c r="BF82" s="230">
        <v>165.86666712909937</v>
      </c>
      <c r="BG82" s="230">
        <v>165.86666712909937</v>
      </c>
      <c r="BH82" s="230">
        <v>165.86666712909937</v>
      </c>
      <c r="BI82" s="230">
        <v>165.86666712909937</v>
      </c>
      <c r="BJ82" s="230">
        <v>165.86666712909937</v>
      </c>
      <c r="BK82" s="230">
        <v>165.86666712909937</v>
      </c>
      <c r="BL82" s="230">
        <v>165.86666712909937</v>
      </c>
      <c r="BM82" s="230">
        <v>165.86666712909937</v>
      </c>
      <c r="BN82" s="230">
        <v>165.86666712909937</v>
      </c>
      <c r="BO82" s="230">
        <v>165.86666712909937</v>
      </c>
      <c r="BP82" s="230">
        <v>165.86666712909937</v>
      </c>
      <c r="BQ82" s="230">
        <v>165.86666712909937</v>
      </c>
      <c r="BR82" s="230">
        <v>165.86666712909937</v>
      </c>
      <c r="BS82" s="230">
        <v>165.86666712909937</v>
      </c>
      <c r="BT82" s="230">
        <v>165.86666712909937</v>
      </c>
      <c r="BU82" s="230">
        <v>165.86666712909937</v>
      </c>
      <c r="BV82" s="230">
        <v>165.86666712909937</v>
      </c>
      <c r="BW82" s="230">
        <v>165.86666712909937</v>
      </c>
      <c r="BX82" s="230">
        <v>165.86666712909937</v>
      </c>
      <c r="BY82" s="230">
        <v>165.86666712909937</v>
      </c>
      <c r="BZ82" s="230">
        <v>165.86666712909937</v>
      </c>
      <c r="CA82" s="230">
        <v>165.86666712909937</v>
      </c>
      <c r="CB82" s="230">
        <v>165.86666712909937</v>
      </c>
      <c r="CC82" s="230">
        <v>165.86666712909937</v>
      </c>
      <c r="CD82" s="230">
        <v>165.86666712909937</v>
      </c>
      <c r="CE82" s="230">
        <v>165.86666712909937</v>
      </c>
      <c r="CF82" s="230">
        <v>165.86666712909937</v>
      </c>
      <c r="CG82" s="230">
        <v>165.86666712909937</v>
      </c>
      <c r="CH82" s="230">
        <v>165.86666712909937</v>
      </c>
      <c r="CI82" s="230">
        <v>165.86666712909937</v>
      </c>
      <c r="CJ82" s="230">
        <v>165.86666712909937</v>
      </c>
      <c r="CK82" s="231"/>
      <c r="CL82" s="231"/>
      <c r="CM82" s="240">
        <v>5971.2000166475773</v>
      </c>
      <c r="CN82" s="231"/>
      <c r="CO82" s="231"/>
      <c r="CP82" s="231"/>
      <c r="CQ82" s="231"/>
      <c r="CR82" s="231"/>
      <c r="CS82" s="231"/>
      <c r="CT82" s="231"/>
      <c r="CU82" s="231"/>
      <c r="CV82" s="231"/>
      <c r="CW82" s="231"/>
      <c r="CX82" s="231"/>
      <c r="CY82" s="231"/>
      <c r="CZ82" s="231"/>
      <c r="DA82" s="231"/>
    </row>
    <row r="83" spans="1:105" s="42" customFormat="1" x14ac:dyDescent="0.25">
      <c r="A83" s="232" t="s">
        <v>442</v>
      </c>
      <c r="B83" s="152" t="s">
        <v>114</v>
      </c>
      <c r="C83" s="152" t="s">
        <v>58</v>
      </c>
      <c r="D83" s="152" t="s">
        <v>326</v>
      </c>
      <c r="E83" s="152" t="s">
        <v>60</v>
      </c>
      <c r="F83" s="152" t="s">
        <v>300</v>
      </c>
      <c r="G83" s="152">
        <v>2006</v>
      </c>
      <c r="H83" s="152"/>
      <c r="I83" s="207">
        <v>1520</v>
      </c>
      <c r="J83" s="152"/>
      <c r="K83" s="152" t="s">
        <v>65</v>
      </c>
      <c r="L83" s="152" t="s">
        <v>66</v>
      </c>
      <c r="M83" s="233" t="b">
        <f>E83=K82</f>
        <v>1</v>
      </c>
      <c r="N83" s="233" t="b">
        <f>I83=L82</f>
        <v>1</v>
      </c>
      <c r="O83" s="152"/>
      <c r="P83" s="234"/>
      <c r="Q83" s="152"/>
      <c r="R83" s="207">
        <v>221.39999938011169</v>
      </c>
      <c r="S83" s="207">
        <v>124.7000013589859</v>
      </c>
      <c r="T83" s="207">
        <v>165.86666712909937</v>
      </c>
      <c r="U83" s="235">
        <v>500</v>
      </c>
      <c r="V83" s="236">
        <v>850</v>
      </c>
      <c r="W83" s="236">
        <v>850</v>
      </c>
      <c r="X83" s="236">
        <v>850</v>
      </c>
      <c r="Y83" s="236">
        <v>850</v>
      </c>
      <c r="Z83" s="236">
        <v>850</v>
      </c>
      <c r="AA83" s="238"/>
      <c r="AB83" s="238"/>
      <c r="AC83" s="238"/>
      <c r="AD83" s="238"/>
      <c r="AE83" s="238"/>
      <c r="AF83" s="238"/>
      <c r="AG83" s="238"/>
      <c r="AH83" s="238"/>
      <c r="AI83" s="238"/>
      <c r="AJ83" s="238"/>
      <c r="AK83" s="238"/>
      <c r="AL83" s="238"/>
      <c r="AM83" s="238"/>
      <c r="AN83" s="238"/>
      <c r="AO83" s="238"/>
      <c r="AP83" s="238"/>
      <c r="AQ83" s="238"/>
      <c r="AR83" s="238"/>
      <c r="AS83" s="238"/>
      <c r="AT83" s="238"/>
      <c r="AU83" s="238"/>
      <c r="AV83" s="238"/>
      <c r="AW83" s="238"/>
      <c r="AX83" s="238"/>
      <c r="AY83" s="238"/>
      <c r="AZ83" s="238"/>
      <c r="BA83" s="238"/>
      <c r="BB83" s="238"/>
      <c r="BC83" s="238"/>
      <c r="BD83" s="238"/>
      <c r="BE83" s="238"/>
      <c r="BF83" s="238"/>
      <c r="BG83" s="238"/>
      <c r="BH83" s="238"/>
      <c r="BI83" s="238"/>
      <c r="BJ83" s="238"/>
      <c r="BK83" s="238"/>
      <c r="BL83" s="238"/>
      <c r="BM83" s="238"/>
      <c r="BN83" s="238"/>
      <c r="BO83" s="238"/>
      <c r="BP83" s="238"/>
      <c r="BQ83" s="238"/>
      <c r="BR83" s="238"/>
      <c r="BS83" s="238"/>
      <c r="BT83" s="238"/>
      <c r="BU83" s="238"/>
      <c r="BV83" s="238"/>
      <c r="BW83" s="238"/>
      <c r="BX83" s="238"/>
      <c r="BY83" s="238"/>
      <c r="BZ83" s="238"/>
      <c r="CA83" s="238"/>
      <c r="CB83" s="238"/>
      <c r="CC83" s="238"/>
      <c r="CD83" s="238"/>
      <c r="CE83" s="238"/>
      <c r="CF83" s="238"/>
      <c r="CG83" s="238"/>
      <c r="CH83" s="238"/>
      <c r="CI83" s="238"/>
      <c r="CJ83" s="238"/>
      <c r="CK83" s="238"/>
      <c r="CL83" s="238"/>
      <c r="CM83" s="238"/>
      <c r="CN83" s="238"/>
      <c r="CO83" s="238"/>
      <c r="CP83" s="238"/>
      <c r="CQ83" s="238"/>
      <c r="CR83" s="238"/>
      <c r="CS83" s="238"/>
      <c r="CT83" s="238"/>
      <c r="CU83" s="238"/>
      <c r="CV83" s="238"/>
      <c r="CW83" s="238"/>
      <c r="CX83" s="238"/>
      <c r="CY83" s="238"/>
      <c r="CZ83" s="238"/>
      <c r="DA83" s="238"/>
    </row>
    <row r="84" spans="1:105" s="48" customFormat="1" x14ac:dyDescent="0.25">
      <c r="A84" s="48" t="s">
        <v>443</v>
      </c>
      <c r="B84" s="48" t="s">
        <v>96</v>
      </c>
      <c r="C84" s="48" t="s">
        <v>58</v>
      </c>
      <c r="D84" s="48" t="s">
        <v>54</v>
      </c>
      <c r="E84" s="48" t="s">
        <v>444</v>
      </c>
      <c r="F84" s="48" t="s">
        <v>445</v>
      </c>
      <c r="G84" s="48" t="s">
        <v>98</v>
      </c>
      <c r="H84" s="48" t="s">
        <v>300</v>
      </c>
      <c r="I84" s="48">
        <v>1996</v>
      </c>
      <c r="K84" s="48" t="s">
        <v>60</v>
      </c>
      <c r="L84" s="49">
        <v>350</v>
      </c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>
        <v>323.10000419616699</v>
      </c>
      <c r="AI84" s="49">
        <v>571.49999618530273</v>
      </c>
      <c r="AJ84" s="49">
        <v>654.70001220703125</v>
      </c>
      <c r="AK84" s="49">
        <v>629.29999351501465</v>
      </c>
      <c r="AL84" s="49">
        <v>596.10000419616699</v>
      </c>
      <c r="AM84" s="49">
        <v>570.5</v>
      </c>
      <c r="AN84" s="49">
        <v>601.89998912811279</v>
      </c>
      <c r="AO84" s="49">
        <v>307.5</v>
      </c>
      <c r="AP84" s="49">
        <v>523.59999561309814</v>
      </c>
      <c r="AQ84" s="49">
        <v>478.70000314712524</v>
      </c>
      <c r="AR84" s="49">
        <v>585.70000076293945</v>
      </c>
      <c r="AS84" s="49">
        <v>517.19999980926514</v>
      </c>
      <c r="AT84" s="49">
        <v>485.69999980926514</v>
      </c>
      <c r="AU84" s="49">
        <v>340.80000114440918</v>
      </c>
      <c r="AV84" s="49">
        <v>325.79999732971191</v>
      </c>
      <c r="AW84" s="49">
        <v>345.69999980926514</v>
      </c>
      <c r="AX84" s="49">
        <v>280.70000076293945</v>
      </c>
      <c r="AY84" s="49">
        <v>347.70000457763672</v>
      </c>
      <c r="AZ84" s="49">
        <v>311.53333568572998</v>
      </c>
      <c r="BA84" s="230">
        <v>312.14503166131806</v>
      </c>
      <c r="BB84" s="230">
        <v>312.75672763690613</v>
      </c>
      <c r="BC84" s="230">
        <v>313.36842361249421</v>
      </c>
      <c r="BD84" s="230">
        <v>313.98011958808229</v>
      </c>
      <c r="BE84" s="230">
        <v>314.59181556367037</v>
      </c>
      <c r="BF84" s="230">
        <v>315.20351153925844</v>
      </c>
      <c r="BG84" s="230">
        <v>315.81520751484652</v>
      </c>
      <c r="BH84" s="230">
        <v>316.4269034904346</v>
      </c>
      <c r="BI84" s="230">
        <v>317.03859946602267</v>
      </c>
      <c r="BJ84" s="230">
        <v>317.65029544161075</v>
      </c>
      <c r="BK84" s="230">
        <v>318.26199141719883</v>
      </c>
      <c r="BL84" s="230">
        <v>318.87368739278691</v>
      </c>
      <c r="BM84" s="230">
        <v>319.48538336837498</v>
      </c>
      <c r="BN84" s="230">
        <v>320.09707934396306</v>
      </c>
      <c r="BO84" s="230">
        <v>320.70877531955114</v>
      </c>
      <c r="BP84" s="230">
        <v>321.32047129513921</v>
      </c>
      <c r="BQ84" s="230">
        <v>321.93216727072729</v>
      </c>
      <c r="BR84" s="230">
        <v>322.54386324631537</v>
      </c>
      <c r="BS84" s="230">
        <v>323.15555922190345</v>
      </c>
      <c r="BT84" s="230">
        <v>323.76725519749152</v>
      </c>
      <c r="BU84" s="230">
        <v>324.3789511730796</v>
      </c>
      <c r="BV84" s="230">
        <v>324.99064714866768</v>
      </c>
      <c r="BW84" s="230">
        <v>325.60234312425575</v>
      </c>
      <c r="BX84" s="230">
        <v>326.21403909984383</v>
      </c>
      <c r="BY84" s="230">
        <v>326.82573507543191</v>
      </c>
      <c r="BZ84" s="230">
        <v>327.43743105101998</v>
      </c>
      <c r="CA84" s="230">
        <v>328.04912702660806</v>
      </c>
      <c r="CB84" s="230">
        <v>328.66082300219614</v>
      </c>
      <c r="CC84" s="230">
        <v>329.27251897778422</v>
      </c>
      <c r="CD84" s="230">
        <v>329.88421495337229</v>
      </c>
      <c r="CE84" s="230">
        <v>330.49591092896037</v>
      </c>
      <c r="CF84" s="230">
        <v>331.10760690454845</v>
      </c>
      <c r="CG84" s="230">
        <v>331.71930288013652</v>
      </c>
      <c r="CH84" s="230">
        <v>332.3309988557246</v>
      </c>
      <c r="CI84" s="230">
        <v>332.94269483131268</v>
      </c>
      <c r="CJ84" s="230">
        <v>333.55439080690076</v>
      </c>
      <c r="CK84" s="231"/>
      <c r="CL84" s="231"/>
      <c r="CM84" s="240">
        <v>11622.589604427938</v>
      </c>
      <c r="CN84" s="231"/>
      <c r="CO84" s="231"/>
      <c r="CP84" s="231"/>
      <c r="CQ84" s="231"/>
      <c r="CR84" s="231"/>
      <c r="CS84" s="231"/>
      <c r="CT84" s="231"/>
      <c r="CU84" s="231"/>
      <c r="CV84" s="231"/>
      <c r="CW84" s="231"/>
      <c r="CX84" s="231"/>
      <c r="CY84" s="231"/>
      <c r="CZ84" s="231"/>
      <c r="DA84" s="231"/>
    </row>
    <row r="85" spans="1:105" s="42" customFormat="1" x14ac:dyDescent="0.25">
      <c r="A85" s="232" t="s">
        <v>446</v>
      </c>
      <c r="B85" s="152" t="s">
        <v>96</v>
      </c>
      <c r="C85" s="152" t="s">
        <v>58</v>
      </c>
      <c r="D85" s="152" t="s">
        <v>97</v>
      </c>
      <c r="E85" s="152" t="s">
        <v>60</v>
      </c>
      <c r="F85" s="152" t="s">
        <v>300</v>
      </c>
      <c r="G85" s="152">
        <v>1996</v>
      </c>
      <c r="H85" s="152"/>
      <c r="I85" s="207">
        <v>350</v>
      </c>
      <c r="J85" s="152"/>
      <c r="K85" s="152" t="s">
        <v>65</v>
      </c>
      <c r="L85" s="152" t="s">
        <v>98</v>
      </c>
      <c r="M85" s="233" t="b">
        <f>E85=K84</f>
        <v>1</v>
      </c>
      <c r="N85" s="233" t="b">
        <f>I85=L84</f>
        <v>1</v>
      </c>
      <c r="O85" s="152"/>
      <c r="P85" s="152"/>
      <c r="Q85" s="152"/>
      <c r="R85" s="207">
        <v>280.70000076293945</v>
      </c>
      <c r="S85" s="207">
        <v>347.70000457763672</v>
      </c>
      <c r="T85" s="207">
        <v>311.53333568572998</v>
      </c>
      <c r="U85" s="235">
        <v>312.14503166131806</v>
      </c>
      <c r="V85" s="236">
        <v>315.20351153925844</v>
      </c>
      <c r="W85" s="236">
        <v>318.26199141719883</v>
      </c>
      <c r="X85" s="236">
        <v>321.32047129513921</v>
      </c>
      <c r="Y85" s="236">
        <v>324.3789511730796</v>
      </c>
      <c r="Z85" s="236">
        <v>327.43743105101998</v>
      </c>
    </row>
    <row r="86" spans="1:105" s="48" customFormat="1" x14ac:dyDescent="0.25">
      <c r="A86" s="48" t="s">
        <v>447</v>
      </c>
      <c r="B86" s="48" t="s">
        <v>94</v>
      </c>
      <c r="C86" s="48" t="s">
        <v>58</v>
      </c>
      <c r="D86" s="48" t="s">
        <v>54</v>
      </c>
      <c r="E86" s="48" t="s">
        <v>444</v>
      </c>
      <c r="F86" s="48" t="s">
        <v>448</v>
      </c>
      <c r="G86" s="48" t="s">
        <v>66</v>
      </c>
      <c r="H86" s="48" t="s">
        <v>68</v>
      </c>
      <c r="I86" s="48">
        <v>2010</v>
      </c>
      <c r="J86" s="48">
        <v>2034</v>
      </c>
      <c r="K86" s="48" t="s">
        <v>60</v>
      </c>
      <c r="L86" s="49">
        <v>340</v>
      </c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M86" s="49"/>
      <c r="AN86" s="49"/>
      <c r="AO86" s="49"/>
      <c r="AP86" s="49"/>
      <c r="AQ86" s="49"/>
      <c r="AR86" s="49"/>
      <c r="AS86" s="49"/>
      <c r="AT86" s="49"/>
      <c r="AU86" s="49"/>
      <c r="AV86" s="49">
        <v>79.100000262260437</v>
      </c>
      <c r="AW86" s="49">
        <v>97.69999885559082</v>
      </c>
      <c r="AX86" s="49">
        <v>0</v>
      </c>
      <c r="AY86" s="49">
        <v>0</v>
      </c>
      <c r="AZ86" s="49">
        <v>0</v>
      </c>
      <c r="BA86" s="247">
        <v>229.92901346793946</v>
      </c>
      <c r="BB86" s="247">
        <v>234.24245779086579</v>
      </c>
      <c r="BC86" s="247">
        <v>237.97893321928518</v>
      </c>
      <c r="BD86" s="247">
        <v>241.2747381230221</v>
      </c>
      <c r="BE86" s="247">
        <v>244.2229360721594</v>
      </c>
      <c r="BF86" s="247">
        <v>246.88990552344401</v>
      </c>
      <c r="BG86" s="247">
        <v>249.32465787436783</v>
      </c>
      <c r="BH86" s="247">
        <v>251.56441292048873</v>
      </c>
      <c r="BI86" s="247">
        <v>253.63810219729419</v>
      </c>
      <c r="BJ86" s="247">
        <v>255.56866072724205</v>
      </c>
      <c r="BK86" s="247">
        <v>257.37457762571358</v>
      </c>
      <c r="BL86" s="247">
        <v>259.07097579338108</v>
      </c>
      <c r="BM86" s="247">
        <v>260.67038252945048</v>
      </c>
      <c r="BN86" s="247">
        <v>262.18329151503536</v>
      </c>
      <c r="BO86" s="247">
        <v>263.61858047858777</v>
      </c>
      <c r="BP86" s="247">
        <v>264.98382685237681</v>
      </c>
      <c r="BQ86" s="247">
        <v>266.28554992987239</v>
      </c>
      <c r="BR86" s="247">
        <v>267.52939915012945</v>
      </c>
      <c r="BS86" s="247">
        <v>268.7203022807962</v>
      </c>
      <c r="BT86" s="247">
        <v>269.86258333146196</v>
      </c>
      <c r="BU86" s="247">
        <v>270.96005732691714</v>
      </c>
      <c r="BV86" s="247">
        <v>272.01610718453315</v>
      </c>
      <c r="BW86" s="247">
        <v>273.03374660372253</v>
      </c>
      <c r="BX86" s="247">
        <v>274.01567191468155</v>
      </c>
      <c r="BY86" s="247">
        <v>274.96430513367045</v>
      </c>
      <c r="BZ86" s="247">
        <v>275.88182995590336</v>
      </c>
      <c r="CA86" s="247">
        <v>276.77022203214193</v>
      </c>
      <c r="CB86" s="247">
        <v>277.63127458495507</v>
      </c>
      <c r="CC86" s="247">
        <v>278.46662019980943</v>
      </c>
      <c r="CD86" s="247">
        <v>279.27774945659678</v>
      </c>
      <c r="CE86" s="247">
        <v>280.06602693587888</v>
      </c>
      <c r="CF86" s="247">
        <v>280.83270503161071</v>
      </c>
      <c r="CG86" s="247">
        <v>281.57893592146371</v>
      </c>
      <c r="CH86" s="247">
        <v>282.30578198199976</v>
      </c>
      <c r="CI86" s="247">
        <v>283.01422488501618</v>
      </c>
      <c r="CJ86" s="247">
        <v>283.70517357051995</v>
      </c>
      <c r="CK86" s="231"/>
      <c r="CL86" s="231"/>
      <c r="CM86" s="240">
        <v>9529.4537201223357</v>
      </c>
      <c r="CN86" s="231"/>
      <c r="CO86" s="231"/>
      <c r="CP86" s="231"/>
      <c r="CQ86" s="231"/>
      <c r="CR86" s="231"/>
      <c r="CS86" s="231"/>
      <c r="CT86" s="231"/>
      <c r="CU86" s="231"/>
      <c r="CV86" s="231"/>
      <c r="CW86" s="231"/>
      <c r="CX86" s="231"/>
      <c r="CY86" s="231"/>
      <c r="CZ86" s="231"/>
      <c r="DA86" s="231"/>
    </row>
    <row r="87" spans="1:105" s="42" customFormat="1" x14ac:dyDescent="0.25">
      <c r="A87" s="232" t="s">
        <v>449</v>
      </c>
      <c r="B87" s="152" t="s">
        <v>94</v>
      </c>
      <c r="C87" s="152" t="s">
        <v>58</v>
      </c>
      <c r="D87" s="152" t="s">
        <v>95</v>
      </c>
      <c r="E87" s="152" t="s">
        <v>60</v>
      </c>
      <c r="F87" s="152" t="s">
        <v>68</v>
      </c>
      <c r="G87" s="152">
        <v>2010</v>
      </c>
      <c r="H87" s="152">
        <v>2034</v>
      </c>
      <c r="I87" s="207">
        <v>340</v>
      </c>
      <c r="J87" s="152"/>
      <c r="K87" s="152" t="s">
        <v>65</v>
      </c>
      <c r="L87" s="152" t="s">
        <v>66</v>
      </c>
      <c r="M87" s="233" t="b">
        <f>E87=K86</f>
        <v>1</v>
      </c>
      <c r="N87" s="233" t="b">
        <f>I87=L86</f>
        <v>1</v>
      </c>
      <c r="O87" s="152"/>
      <c r="P87" s="152"/>
      <c r="Q87" s="152"/>
      <c r="R87" s="207">
        <v>0</v>
      </c>
      <c r="S87" s="207">
        <v>0</v>
      </c>
      <c r="T87" s="207">
        <v>0</v>
      </c>
      <c r="U87" s="235">
        <v>229.92901346793946</v>
      </c>
      <c r="V87" s="236">
        <v>246.88990552344401</v>
      </c>
      <c r="W87" s="236">
        <v>257.37457762571358</v>
      </c>
      <c r="X87" s="236">
        <v>264.98382685237681</v>
      </c>
      <c r="Y87" s="236">
        <v>270.96005732691714</v>
      </c>
      <c r="Z87" s="236">
        <v>275.88182995590336</v>
      </c>
    </row>
    <row r="88" spans="1:105" s="231" customFormat="1" x14ac:dyDescent="0.25">
      <c r="A88" s="48" t="s">
        <v>450</v>
      </c>
      <c r="B88" s="48" t="s">
        <v>86</v>
      </c>
      <c r="C88" s="48" t="s">
        <v>58</v>
      </c>
      <c r="D88" s="48" t="s">
        <v>54</v>
      </c>
      <c r="E88" s="48" t="s">
        <v>354</v>
      </c>
      <c r="F88" s="48" t="s">
        <v>451</v>
      </c>
      <c r="G88" s="48" t="s">
        <v>66</v>
      </c>
      <c r="H88" s="48" t="s">
        <v>300</v>
      </c>
      <c r="I88" s="48">
        <v>2005</v>
      </c>
      <c r="J88" s="48"/>
      <c r="K88" s="48" t="s">
        <v>60</v>
      </c>
      <c r="L88" s="49">
        <v>100</v>
      </c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>
        <v>37.400000095367432</v>
      </c>
      <c r="AR88" s="49">
        <v>68.099999904632568</v>
      </c>
      <c r="AS88" s="49">
        <v>30</v>
      </c>
      <c r="AT88" s="49">
        <v>0</v>
      </c>
      <c r="AU88" s="49">
        <v>0</v>
      </c>
      <c r="AV88" s="49">
        <v>0</v>
      </c>
      <c r="AW88" s="49">
        <v>0</v>
      </c>
      <c r="AX88" s="49">
        <v>0</v>
      </c>
      <c r="AY88" s="49">
        <v>0</v>
      </c>
      <c r="AZ88" s="49">
        <v>0</v>
      </c>
      <c r="BA88" s="230">
        <v>0</v>
      </c>
      <c r="BB88" s="230">
        <v>0</v>
      </c>
      <c r="BC88" s="230">
        <v>0</v>
      </c>
      <c r="BD88" s="230">
        <v>0</v>
      </c>
      <c r="BE88" s="230">
        <v>0</v>
      </c>
      <c r="BF88" s="230">
        <v>0</v>
      </c>
      <c r="BG88" s="230">
        <v>0</v>
      </c>
      <c r="BH88" s="230">
        <v>0</v>
      </c>
      <c r="BI88" s="230">
        <v>0</v>
      </c>
      <c r="BJ88" s="230">
        <v>0</v>
      </c>
      <c r="BK88" s="230">
        <v>0</v>
      </c>
      <c r="BL88" s="230">
        <v>0</v>
      </c>
      <c r="BM88" s="230">
        <v>0</v>
      </c>
      <c r="BN88" s="230">
        <v>0</v>
      </c>
      <c r="BO88" s="230">
        <v>0</v>
      </c>
      <c r="BP88" s="230">
        <v>0</v>
      </c>
      <c r="BQ88" s="230">
        <v>0</v>
      </c>
      <c r="BR88" s="230">
        <v>0</v>
      </c>
      <c r="BS88" s="230">
        <v>0</v>
      </c>
      <c r="BT88" s="230">
        <v>0</v>
      </c>
      <c r="BU88" s="230">
        <v>0</v>
      </c>
      <c r="BV88" s="230">
        <v>0</v>
      </c>
      <c r="BW88" s="230">
        <v>0</v>
      </c>
      <c r="BX88" s="230">
        <v>0</v>
      </c>
      <c r="BY88" s="230">
        <v>0</v>
      </c>
      <c r="BZ88" s="230">
        <v>0</v>
      </c>
      <c r="CA88" s="230">
        <v>0</v>
      </c>
      <c r="CB88" s="230">
        <v>0</v>
      </c>
      <c r="CC88" s="230">
        <v>0</v>
      </c>
      <c r="CD88" s="230">
        <v>0</v>
      </c>
      <c r="CE88" s="230">
        <v>0</v>
      </c>
      <c r="CF88" s="230">
        <v>0</v>
      </c>
      <c r="CG88" s="230">
        <v>0</v>
      </c>
      <c r="CH88" s="230">
        <v>0</v>
      </c>
      <c r="CI88" s="230">
        <v>0</v>
      </c>
      <c r="CJ88" s="230">
        <v>0</v>
      </c>
      <c r="CM88" s="240">
        <v>0</v>
      </c>
    </row>
    <row r="89" spans="1:105" s="232" customFormat="1" x14ac:dyDescent="0.25">
      <c r="A89" s="232" t="s">
        <v>452</v>
      </c>
      <c r="B89" s="152" t="s">
        <v>86</v>
      </c>
      <c r="C89" s="152" t="s">
        <v>58</v>
      </c>
      <c r="D89" s="152" t="s">
        <v>87</v>
      </c>
      <c r="E89" s="152" t="s">
        <v>60</v>
      </c>
      <c r="F89" s="152" t="s">
        <v>300</v>
      </c>
      <c r="G89" s="152">
        <v>2005</v>
      </c>
      <c r="H89" s="152"/>
      <c r="I89" s="207">
        <v>100</v>
      </c>
      <c r="J89" s="152"/>
      <c r="K89" s="152" t="s">
        <v>65</v>
      </c>
      <c r="L89" s="152" t="s">
        <v>66</v>
      </c>
      <c r="M89" s="233" t="b">
        <f>E89=K88</f>
        <v>1</v>
      </c>
      <c r="N89" s="233" t="b">
        <f>I89=L88</f>
        <v>1</v>
      </c>
      <c r="O89" s="152"/>
      <c r="P89" s="152"/>
      <c r="Q89" s="152"/>
      <c r="R89" s="207">
        <v>0</v>
      </c>
      <c r="S89" s="207">
        <v>0</v>
      </c>
      <c r="T89" s="207">
        <v>0</v>
      </c>
      <c r="U89" s="235">
        <v>0</v>
      </c>
      <c r="V89" s="236">
        <v>0</v>
      </c>
      <c r="W89" s="236">
        <v>0</v>
      </c>
      <c r="X89" s="236">
        <v>0</v>
      </c>
      <c r="Y89" s="236">
        <v>0</v>
      </c>
      <c r="Z89" s="236">
        <v>0</v>
      </c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</row>
    <row r="90" spans="1:105" s="231" customFormat="1" x14ac:dyDescent="0.25">
      <c r="A90" s="48" t="s">
        <v>453</v>
      </c>
      <c r="B90" s="48" t="s">
        <v>102</v>
      </c>
      <c r="C90" s="48" t="s">
        <v>58</v>
      </c>
      <c r="D90" s="48" t="s">
        <v>54</v>
      </c>
      <c r="E90" s="48" t="s">
        <v>103</v>
      </c>
      <c r="F90" s="48" t="s">
        <v>103</v>
      </c>
      <c r="G90" s="48" t="s">
        <v>63</v>
      </c>
      <c r="H90" s="48" t="s">
        <v>300</v>
      </c>
      <c r="I90" s="48">
        <v>1997</v>
      </c>
      <c r="J90" s="48"/>
      <c r="K90" s="48" t="s">
        <v>60</v>
      </c>
      <c r="L90" s="49">
        <v>500</v>
      </c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>
        <v>279.89999961853027</v>
      </c>
      <c r="AJ90" s="49">
        <v>319.30000114440918</v>
      </c>
      <c r="AK90" s="49">
        <v>297.10000038146973</v>
      </c>
      <c r="AL90" s="49">
        <v>310.29999923706055</v>
      </c>
      <c r="AM90" s="49">
        <v>332.30000114440918</v>
      </c>
      <c r="AN90" s="49">
        <v>336.39999961853027</v>
      </c>
      <c r="AO90" s="49">
        <v>373.99999809265137</v>
      </c>
      <c r="AP90" s="49">
        <v>373.39999580383301</v>
      </c>
      <c r="AQ90" s="49">
        <v>416.70000267028809</v>
      </c>
      <c r="AR90" s="49">
        <v>387.39999771118164</v>
      </c>
      <c r="AS90" s="49">
        <v>385.30000686645508</v>
      </c>
      <c r="AT90" s="49">
        <v>402.00000381469727</v>
      </c>
      <c r="AU90" s="49">
        <v>395.90000152587891</v>
      </c>
      <c r="AV90" s="49">
        <v>392.5</v>
      </c>
      <c r="AW90" s="49">
        <v>396.09999847412109</v>
      </c>
      <c r="AX90" s="49">
        <v>308.90000152587891</v>
      </c>
      <c r="AY90" s="49">
        <v>300.39999961853027</v>
      </c>
      <c r="AZ90" s="49">
        <v>307.59999847412109</v>
      </c>
      <c r="BA90" s="230">
        <v>308.44073913715505</v>
      </c>
      <c r="BB90" s="230">
        <v>309.281479800189</v>
      </c>
      <c r="BC90" s="230">
        <v>310.12222046322296</v>
      </c>
      <c r="BD90" s="230">
        <v>310.96296112625691</v>
      </c>
      <c r="BE90" s="230">
        <v>311.80370178929087</v>
      </c>
      <c r="BF90" s="230">
        <v>312.64444245232482</v>
      </c>
      <c r="BG90" s="230">
        <v>313.48518311535878</v>
      </c>
      <c r="BH90" s="230">
        <v>314.32592377839273</v>
      </c>
      <c r="BI90" s="230">
        <v>315.16666444142669</v>
      </c>
      <c r="BJ90" s="230">
        <v>316.00740510446064</v>
      </c>
      <c r="BK90" s="230">
        <v>316.8481457674946</v>
      </c>
      <c r="BL90" s="230">
        <v>317.68888643052856</v>
      </c>
      <c r="BM90" s="230">
        <v>318.52962709356251</v>
      </c>
      <c r="BN90" s="230">
        <v>319.37036775659647</v>
      </c>
      <c r="BO90" s="230">
        <v>320.21110841963042</v>
      </c>
      <c r="BP90" s="230">
        <v>321.05184908266438</v>
      </c>
      <c r="BQ90" s="230">
        <v>321.89258974569833</v>
      </c>
      <c r="BR90" s="230">
        <v>322.73333040873229</v>
      </c>
      <c r="BS90" s="230">
        <v>323.57407107176624</v>
      </c>
      <c r="BT90" s="230">
        <v>324.4148117348002</v>
      </c>
      <c r="BU90" s="230">
        <v>325.25555239783415</v>
      </c>
      <c r="BV90" s="230">
        <v>326.09629306086811</v>
      </c>
      <c r="BW90" s="230">
        <v>326.93703372390206</v>
      </c>
      <c r="BX90" s="230">
        <v>327.77777438693602</v>
      </c>
      <c r="BY90" s="230">
        <v>328.61851504996997</v>
      </c>
      <c r="BZ90" s="230">
        <v>329.45925571300393</v>
      </c>
      <c r="CA90" s="230">
        <v>330.29999637603788</v>
      </c>
      <c r="CB90" s="230">
        <v>331.14073703907184</v>
      </c>
      <c r="CC90" s="230">
        <v>331.98147770210579</v>
      </c>
      <c r="CD90" s="230">
        <v>332.82221836513975</v>
      </c>
      <c r="CE90" s="230">
        <v>333.6629590281737</v>
      </c>
      <c r="CF90" s="230">
        <v>334.50369969120766</v>
      </c>
      <c r="CG90" s="230">
        <v>335.34444035424161</v>
      </c>
      <c r="CH90" s="230">
        <v>336.18518101727557</v>
      </c>
      <c r="CI90" s="230">
        <v>337.02592168030952</v>
      </c>
      <c r="CJ90" s="230">
        <v>337.86666234334348</v>
      </c>
    </row>
    <row r="91" spans="1:105" s="42" customFormat="1" x14ac:dyDescent="0.25">
      <c r="A91" s="232" t="s">
        <v>454</v>
      </c>
      <c r="B91" s="152" t="s">
        <v>102</v>
      </c>
      <c r="C91" s="152" t="s">
        <v>62</v>
      </c>
      <c r="D91" s="152" t="s">
        <v>103</v>
      </c>
      <c r="E91" s="152" t="s">
        <v>60</v>
      </c>
      <c r="F91" s="152" t="s">
        <v>300</v>
      </c>
      <c r="G91" s="152">
        <v>1997</v>
      </c>
      <c r="H91" s="152"/>
      <c r="I91" s="207">
        <v>500</v>
      </c>
      <c r="J91" s="152"/>
      <c r="K91" s="152" t="s">
        <v>62</v>
      </c>
      <c r="L91" s="152" t="s">
        <v>63</v>
      </c>
      <c r="M91" s="233" t="b">
        <f>E91=K90</f>
        <v>1</v>
      </c>
      <c r="N91" s="233" t="b">
        <f>I91=L90</f>
        <v>1</v>
      </c>
      <c r="O91" s="152"/>
      <c r="P91" s="152"/>
      <c r="Q91" s="152"/>
      <c r="R91" s="207">
        <v>308.90000152587891</v>
      </c>
      <c r="S91" s="207">
        <v>300.39999961853027</v>
      </c>
      <c r="T91" s="207">
        <v>307.59999847412109</v>
      </c>
      <c r="U91" s="235">
        <v>308.44073913715505</v>
      </c>
      <c r="V91" s="236">
        <v>312.64444245232482</v>
      </c>
      <c r="W91" s="236">
        <v>316.8481457674946</v>
      </c>
      <c r="X91" s="236">
        <v>321.05184908266438</v>
      </c>
      <c r="Y91" s="236">
        <v>325.25555239783415</v>
      </c>
      <c r="Z91" s="236">
        <v>329.45925571300393</v>
      </c>
    </row>
    <row r="92" spans="1:105" x14ac:dyDescent="0.25">
      <c r="A92" s="48" t="s">
        <v>455</v>
      </c>
      <c r="B92" s="48" t="s">
        <v>71</v>
      </c>
      <c r="C92" s="48" t="s">
        <v>58</v>
      </c>
      <c r="D92" s="48" t="s">
        <v>54</v>
      </c>
      <c r="E92" s="48" t="s">
        <v>72</v>
      </c>
      <c r="F92" s="48" t="s">
        <v>72</v>
      </c>
      <c r="G92" s="48" t="s">
        <v>63</v>
      </c>
      <c r="H92" s="48" t="s">
        <v>300</v>
      </c>
      <c r="I92" s="48">
        <v>1997</v>
      </c>
      <c r="J92" s="48"/>
      <c r="K92" s="48" t="s">
        <v>60</v>
      </c>
      <c r="L92" s="49">
        <v>308</v>
      </c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>
        <v>224.00000190734863</v>
      </c>
      <c r="AJ92" s="49">
        <v>227.60000228881836</v>
      </c>
      <c r="AK92" s="49">
        <v>208.60000133514404</v>
      </c>
      <c r="AL92" s="49">
        <v>244.70000076293945</v>
      </c>
      <c r="AM92" s="49">
        <v>255.39999961853027</v>
      </c>
      <c r="AN92" s="49">
        <v>249.69999885559082</v>
      </c>
      <c r="AO92" s="49">
        <v>252.60000038146973</v>
      </c>
      <c r="AP92" s="49">
        <v>251.00000381469727</v>
      </c>
      <c r="AQ92" s="49">
        <v>254.89999961853027</v>
      </c>
      <c r="AR92" s="49">
        <v>240.10000038146973</v>
      </c>
      <c r="AS92" s="49">
        <v>234.10000038146973</v>
      </c>
      <c r="AT92" s="49">
        <v>218.10000038146973</v>
      </c>
      <c r="AU92" s="49">
        <v>191.39999961853027</v>
      </c>
      <c r="AV92" s="49">
        <v>182.89999961853027</v>
      </c>
      <c r="AW92" s="49">
        <v>184.00000095367432</v>
      </c>
      <c r="AX92" s="49">
        <v>178.10000038146973</v>
      </c>
      <c r="AY92" s="49">
        <v>172.69999980926514</v>
      </c>
      <c r="AZ92" s="49">
        <v>172.16666603088379</v>
      </c>
      <c r="BA92" s="230">
        <v>172.16666603088379</v>
      </c>
      <c r="BB92" s="230">
        <v>172.16666603088379</v>
      </c>
      <c r="BC92" s="230">
        <v>172.16666603088379</v>
      </c>
      <c r="BD92" s="230">
        <v>172.16666603088379</v>
      </c>
      <c r="BE92" s="230">
        <v>172.16666603088379</v>
      </c>
      <c r="BF92" s="230">
        <v>172.16666603088379</v>
      </c>
      <c r="BG92" s="230">
        <v>172.16666603088379</v>
      </c>
      <c r="BH92" s="230">
        <v>172.16666603088379</v>
      </c>
      <c r="BI92" s="230">
        <v>172.16666603088379</v>
      </c>
      <c r="BJ92" s="230">
        <v>172.16666603088379</v>
      </c>
      <c r="BK92" s="230">
        <v>172.16666603088379</v>
      </c>
      <c r="BL92" s="230">
        <v>172.16666603088379</v>
      </c>
      <c r="BM92" s="230">
        <v>172.16666603088379</v>
      </c>
      <c r="BN92" s="230">
        <v>172.16666603088379</v>
      </c>
      <c r="BO92" s="230">
        <v>172.16666603088379</v>
      </c>
      <c r="BP92" s="230">
        <v>172.16666603088379</v>
      </c>
      <c r="BQ92" s="230">
        <v>172.16666603088379</v>
      </c>
      <c r="BR92" s="230">
        <v>172.16666603088379</v>
      </c>
      <c r="BS92" s="230">
        <v>172.16666603088379</v>
      </c>
      <c r="BT92" s="230">
        <v>172.16666603088379</v>
      </c>
      <c r="BU92" s="230">
        <v>172.16666603088379</v>
      </c>
      <c r="BV92" s="230">
        <v>172.16666603088379</v>
      </c>
      <c r="BW92" s="230">
        <v>172.16666603088379</v>
      </c>
      <c r="BX92" s="230">
        <v>172.16666603088379</v>
      </c>
      <c r="BY92" s="230">
        <v>172.16666603088379</v>
      </c>
      <c r="BZ92" s="230">
        <v>172.16666603088379</v>
      </c>
      <c r="CA92" s="230">
        <v>172.16666603088379</v>
      </c>
      <c r="CB92" s="230">
        <v>172.16666603088379</v>
      </c>
      <c r="CC92" s="230">
        <v>172.16666603088379</v>
      </c>
      <c r="CD92" s="230">
        <v>172.16666603088379</v>
      </c>
      <c r="CE92" s="230">
        <v>172.16666603088379</v>
      </c>
      <c r="CF92" s="230">
        <v>172.16666603088379</v>
      </c>
      <c r="CG92" s="230">
        <v>172.16666603088379</v>
      </c>
      <c r="CH92" s="230">
        <v>172.16666603088379</v>
      </c>
      <c r="CI92" s="230">
        <v>172.16666603088379</v>
      </c>
      <c r="CJ92" s="230">
        <v>172.16666603088379</v>
      </c>
      <c r="CK92" s="231"/>
      <c r="CL92" s="231"/>
      <c r="CM92" s="231"/>
      <c r="CN92" s="231"/>
      <c r="CO92" s="231"/>
      <c r="CP92" s="231"/>
      <c r="CQ92" s="231"/>
      <c r="CR92" s="231"/>
      <c r="CS92" s="231"/>
      <c r="CT92" s="231"/>
      <c r="CU92" s="231"/>
      <c r="CV92" s="231"/>
      <c r="CW92" s="231"/>
      <c r="CX92" s="231"/>
      <c r="CY92" s="231"/>
      <c r="CZ92" s="231"/>
      <c r="DA92" s="231"/>
    </row>
    <row r="93" spans="1:105" s="42" customFormat="1" x14ac:dyDescent="0.25">
      <c r="A93" s="232" t="s">
        <v>456</v>
      </c>
      <c r="B93" s="152" t="s">
        <v>71</v>
      </c>
      <c r="C93" s="152" t="s">
        <v>58</v>
      </c>
      <c r="D93" s="152" t="s">
        <v>72</v>
      </c>
      <c r="E93" s="152" t="s">
        <v>60</v>
      </c>
      <c r="F93" s="152" t="s">
        <v>300</v>
      </c>
      <c r="G93" s="152">
        <v>1997</v>
      </c>
      <c r="H93" s="152"/>
      <c r="I93" s="207">
        <v>308</v>
      </c>
      <c r="J93" s="152"/>
      <c r="K93" s="152" t="s">
        <v>62</v>
      </c>
      <c r="L93" s="152" t="s">
        <v>63</v>
      </c>
      <c r="M93" s="233" t="b">
        <f>E93=K92</f>
        <v>1</v>
      </c>
      <c r="N93" s="233" t="b">
        <f>I93=L92</f>
        <v>1</v>
      </c>
      <c r="O93" s="152"/>
      <c r="P93" s="152"/>
      <c r="Q93" s="152"/>
      <c r="R93" s="207">
        <v>178.10000038146973</v>
      </c>
      <c r="S93" s="207">
        <v>172.69999980926514</v>
      </c>
      <c r="T93" s="207">
        <v>172.16666603088379</v>
      </c>
      <c r="U93" s="235">
        <v>172.16666603088379</v>
      </c>
      <c r="V93" s="236">
        <v>172.16666603088379</v>
      </c>
      <c r="W93" s="236">
        <v>172.16666603088379</v>
      </c>
      <c r="X93" s="236">
        <v>172.16666603088379</v>
      </c>
      <c r="Y93" s="236">
        <v>172.16666603088379</v>
      </c>
      <c r="Z93" s="236">
        <v>172.16666603088379</v>
      </c>
    </row>
    <row r="94" spans="1:105" s="48" customFormat="1" x14ac:dyDescent="0.25">
      <c r="A94" s="48" t="s">
        <v>457</v>
      </c>
      <c r="B94" s="48" t="s">
        <v>57</v>
      </c>
      <c r="C94" s="48" t="s">
        <v>58</v>
      </c>
      <c r="D94" s="48" t="s">
        <v>54</v>
      </c>
      <c r="E94" s="48" t="s">
        <v>59</v>
      </c>
      <c r="F94" s="48" t="s">
        <v>59</v>
      </c>
      <c r="G94" s="48" t="s">
        <v>63</v>
      </c>
      <c r="H94" s="48" t="s">
        <v>300</v>
      </c>
      <c r="I94" s="48">
        <v>1997</v>
      </c>
      <c r="K94" s="48" t="s">
        <v>60</v>
      </c>
      <c r="L94" s="49">
        <v>1020</v>
      </c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>
        <v>3790</v>
      </c>
      <c r="AJ94" s="49">
        <v>3940</v>
      </c>
      <c r="AK94" s="49">
        <v>3656</v>
      </c>
      <c r="AL94" s="49">
        <v>3674</v>
      </c>
      <c r="AM94" s="49">
        <v>3216</v>
      </c>
      <c r="AN94" s="49">
        <v>3323</v>
      </c>
      <c r="AO94" s="49">
        <v>2388</v>
      </c>
      <c r="AP94" s="49">
        <v>1003</v>
      </c>
      <c r="AQ94" s="49">
        <v>1014</v>
      </c>
      <c r="AR94" s="49">
        <v>1132</v>
      </c>
      <c r="AS94" s="49">
        <v>985</v>
      </c>
      <c r="AT94" s="49">
        <v>977.24655914306641</v>
      </c>
      <c r="AU94" s="49">
        <v>850.84848403930664</v>
      </c>
      <c r="AV94" s="49">
        <v>818.640625</v>
      </c>
      <c r="AW94" s="49">
        <v>950.65000915527344</v>
      </c>
      <c r="AX94" s="49">
        <v>850.29999542236328</v>
      </c>
      <c r="AY94" s="49">
        <v>879.5</v>
      </c>
      <c r="AZ94" s="49">
        <v>839.05333709716797</v>
      </c>
      <c r="BA94" s="230">
        <v>839.22307883368603</v>
      </c>
      <c r="BB94" s="230">
        <v>839.39282057020409</v>
      </c>
      <c r="BC94" s="230">
        <v>839.56256230672216</v>
      </c>
      <c r="BD94" s="230">
        <v>839.73230404324022</v>
      </c>
      <c r="BE94" s="230">
        <v>839.90204577975828</v>
      </c>
      <c r="BF94" s="230">
        <v>840.07178751627634</v>
      </c>
      <c r="BG94" s="230">
        <v>840.24152925279441</v>
      </c>
      <c r="BH94" s="230">
        <v>840.41127098931247</v>
      </c>
      <c r="BI94" s="230">
        <v>840.58101272583053</v>
      </c>
      <c r="BJ94" s="230">
        <v>840.7507544623486</v>
      </c>
      <c r="BK94" s="230">
        <v>840.92049619886666</v>
      </c>
      <c r="BL94" s="230">
        <v>841.09023793538472</v>
      </c>
      <c r="BM94" s="230">
        <v>841.25997967190278</v>
      </c>
      <c r="BN94" s="230">
        <v>841.42972140842085</v>
      </c>
      <c r="BO94" s="230">
        <v>841.59946314493891</v>
      </c>
      <c r="BP94" s="230">
        <v>841.76920488145697</v>
      </c>
      <c r="BQ94" s="230">
        <v>841.93894661797503</v>
      </c>
      <c r="BR94" s="230">
        <v>842.1086883544931</v>
      </c>
      <c r="BS94" s="230">
        <v>842.27843009101116</v>
      </c>
      <c r="BT94" s="230">
        <v>842.44817182752922</v>
      </c>
      <c r="BU94" s="230">
        <v>842.61791356404729</v>
      </c>
      <c r="BV94" s="230">
        <v>842.78765530056535</v>
      </c>
      <c r="BW94" s="230">
        <v>842.95739703708341</v>
      </c>
      <c r="BX94" s="230">
        <v>843.12713877360147</v>
      </c>
      <c r="BY94" s="230">
        <v>843.29688051011954</v>
      </c>
      <c r="BZ94" s="230">
        <v>843.4666222466376</v>
      </c>
      <c r="CA94" s="230">
        <v>843.63636398315566</v>
      </c>
      <c r="CB94" s="230">
        <v>843.80610571967372</v>
      </c>
      <c r="CC94" s="230">
        <v>843.97584745619179</v>
      </c>
      <c r="CD94" s="230">
        <v>844.14558919270985</v>
      </c>
      <c r="CE94" s="230">
        <v>844.31533092922791</v>
      </c>
      <c r="CF94" s="230">
        <v>844.48507266574597</v>
      </c>
      <c r="CG94" s="230">
        <v>844.65481440226404</v>
      </c>
      <c r="CH94" s="230">
        <v>844.8245561387821</v>
      </c>
      <c r="CI94" s="230">
        <v>844.99429787530016</v>
      </c>
      <c r="CJ94" s="230">
        <v>845.16403961181823</v>
      </c>
      <c r="CK94" s="231"/>
      <c r="CL94" s="231"/>
      <c r="CM94" s="231"/>
      <c r="CN94" s="231"/>
      <c r="CO94" s="231"/>
      <c r="CP94" s="231"/>
      <c r="CQ94" s="231"/>
      <c r="CR94" s="231"/>
      <c r="CS94" s="231"/>
      <c r="CT94" s="231"/>
      <c r="CU94" s="231"/>
      <c r="CV94" s="231"/>
      <c r="CW94" s="231"/>
      <c r="CX94" s="231"/>
      <c r="CY94" s="231"/>
      <c r="CZ94" s="231"/>
      <c r="DA94" s="231"/>
    </row>
    <row r="95" spans="1:105" s="42" customFormat="1" x14ac:dyDescent="0.25">
      <c r="A95" s="232" t="s">
        <v>458</v>
      </c>
      <c r="B95" s="249" t="s">
        <v>57</v>
      </c>
      <c r="C95" s="249" t="s">
        <v>58</v>
      </c>
      <c r="D95" s="249" t="s">
        <v>59</v>
      </c>
      <c r="E95" s="249" t="s">
        <v>60</v>
      </c>
      <c r="F95" s="249" t="s">
        <v>300</v>
      </c>
      <c r="G95" s="249">
        <v>1997</v>
      </c>
      <c r="H95" s="249"/>
      <c r="I95" s="250">
        <v>1020</v>
      </c>
      <c r="K95" s="232" t="s">
        <v>62</v>
      </c>
      <c r="L95" s="232" t="s">
        <v>63</v>
      </c>
      <c r="M95" s="233" t="b">
        <f>E95=K94</f>
        <v>1</v>
      </c>
      <c r="N95" s="233" t="b">
        <f>I95=L94</f>
        <v>1</v>
      </c>
      <c r="O95" s="232"/>
      <c r="P95" s="232"/>
      <c r="Q95" s="232"/>
      <c r="R95" s="251">
        <v>850.29999542236328</v>
      </c>
      <c r="S95" s="251">
        <v>879.5</v>
      </c>
      <c r="T95" s="251">
        <v>839.05333709716797</v>
      </c>
      <c r="U95" s="235">
        <v>839.22307883368603</v>
      </c>
      <c r="V95" s="236">
        <v>840.07178751627634</v>
      </c>
      <c r="W95" s="236">
        <v>840.92049619886666</v>
      </c>
      <c r="X95" s="236">
        <v>841.76920488145697</v>
      </c>
      <c r="Y95" s="236">
        <v>842.61791356404729</v>
      </c>
      <c r="Z95" s="236">
        <v>843.4666222466376</v>
      </c>
    </row>
    <row r="96" spans="1:105" s="48" customFormat="1" x14ac:dyDescent="0.25">
      <c r="A96" s="48" t="s">
        <v>459</v>
      </c>
      <c r="B96" s="48" t="s">
        <v>64</v>
      </c>
      <c r="C96" s="48" t="s">
        <v>58</v>
      </c>
      <c r="D96" s="48" t="s">
        <v>54</v>
      </c>
      <c r="E96" s="48" t="s">
        <v>59</v>
      </c>
      <c r="F96" s="48" t="s">
        <v>59</v>
      </c>
      <c r="G96" s="48" t="s">
        <v>66</v>
      </c>
      <c r="H96" s="48" t="s">
        <v>300</v>
      </c>
      <c r="I96" s="48">
        <v>1997</v>
      </c>
      <c r="K96" s="48" t="s">
        <v>60</v>
      </c>
      <c r="L96" s="49">
        <v>680</v>
      </c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>
        <v>486</v>
      </c>
      <c r="AJ96" s="49">
        <v>308.5</v>
      </c>
      <c r="AK96" s="49">
        <v>597.70000076293945</v>
      </c>
      <c r="AL96" s="49">
        <v>665</v>
      </c>
      <c r="AM96" s="49">
        <v>721</v>
      </c>
      <c r="AN96" s="49">
        <v>698</v>
      </c>
      <c r="AO96" s="49">
        <v>573</v>
      </c>
      <c r="AP96" s="49">
        <v>709</v>
      </c>
      <c r="AQ96" s="49">
        <v>733</v>
      </c>
      <c r="AR96" s="49">
        <v>691</v>
      </c>
      <c r="AS96" s="49">
        <v>708</v>
      </c>
      <c r="AT96" s="49">
        <v>552.71738243103027</v>
      </c>
      <c r="AU96" s="49">
        <v>545.78065204620361</v>
      </c>
      <c r="AV96" s="49">
        <v>363.91460084915161</v>
      </c>
      <c r="AW96" s="49">
        <v>333.057950258255</v>
      </c>
      <c r="AX96" s="49">
        <v>392.40000057220459</v>
      </c>
      <c r="AY96" s="49">
        <v>424.09999847412109</v>
      </c>
      <c r="AZ96" s="49">
        <v>472.17910671234131</v>
      </c>
      <c r="BA96" s="230">
        <v>479.79141724992684</v>
      </c>
      <c r="BB96" s="230">
        <v>487.40372778751237</v>
      </c>
      <c r="BC96" s="230">
        <v>495.0160383250979</v>
      </c>
      <c r="BD96" s="230">
        <v>502.62834886268342</v>
      </c>
      <c r="BE96" s="230">
        <v>510.24065940026895</v>
      </c>
      <c r="BF96" s="230">
        <v>517.85296993785448</v>
      </c>
      <c r="BG96" s="230">
        <v>525.46528047543995</v>
      </c>
      <c r="BH96" s="230">
        <v>533.07759101302543</v>
      </c>
      <c r="BI96" s="230">
        <v>540.6899015506109</v>
      </c>
      <c r="BJ96" s="230">
        <v>548.30221208819637</v>
      </c>
      <c r="BK96" s="230">
        <v>555.91452262578184</v>
      </c>
      <c r="BL96" s="230">
        <v>563.52683316336731</v>
      </c>
      <c r="BM96" s="230">
        <v>571.13914370095279</v>
      </c>
      <c r="BN96" s="230">
        <v>578.75145423853826</v>
      </c>
      <c r="BO96" s="230">
        <v>586.36376477612373</v>
      </c>
      <c r="BP96" s="230">
        <v>593.9760753137092</v>
      </c>
      <c r="BQ96" s="230">
        <v>601.58838585129467</v>
      </c>
      <c r="BR96" s="230">
        <v>609.20069638888015</v>
      </c>
      <c r="BS96" s="230">
        <v>616.81300692646562</v>
      </c>
      <c r="BT96" s="230">
        <v>624.42531746405109</v>
      </c>
      <c r="BU96" s="230">
        <v>632.03762800163656</v>
      </c>
      <c r="BV96" s="230">
        <v>639.64993853922203</v>
      </c>
      <c r="BW96" s="230">
        <v>647.26224907680751</v>
      </c>
      <c r="BX96" s="230">
        <v>654.87455961439298</v>
      </c>
      <c r="BY96" s="230">
        <v>662.48687015197845</v>
      </c>
      <c r="BZ96" s="230">
        <v>670.09918068956392</v>
      </c>
      <c r="CA96" s="230">
        <v>677.71149122714939</v>
      </c>
      <c r="CB96" s="230">
        <v>680</v>
      </c>
      <c r="CC96" s="230">
        <v>680</v>
      </c>
      <c r="CD96" s="230">
        <v>680</v>
      </c>
      <c r="CE96" s="230">
        <v>680</v>
      </c>
      <c r="CF96" s="230">
        <v>680</v>
      </c>
      <c r="CG96" s="230">
        <v>680</v>
      </c>
      <c r="CH96" s="230">
        <v>680</v>
      </c>
      <c r="CI96" s="230">
        <v>680</v>
      </c>
      <c r="CJ96" s="230">
        <v>680</v>
      </c>
      <c r="CK96" s="231"/>
      <c r="CL96" s="231"/>
      <c r="CM96" s="240">
        <v>21746.289264440533</v>
      </c>
      <c r="CN96" s="231"/>
      <c r="CO96" s="231"/>
      <c r="CP96" s="231"/>
      <c r="CQ96" s="231"/>
      <c r="CR96" s="231"/>
      <c r="CS96" s="231"/>
      <c r="CT96" s="231"/>
      <c r="CU96" s="231"/>
      <c r="CV96" s="231"/>
      <c r="CW96" s="231"/>
      <c r="CX96" s="231"/>
      <c r="CY96" s="231"/>
      <c r="CZ96" s="231"/>
      <c r="DA96" s="231"/>
    </row>
    <row r="97" spans="1:105" s="42" customFormat="1" x14ac:dyDescent="0.25">
      <c r="A97" s="232" t="s">
        <v>460</v>
      </c>
      <c r="B97" s="249" t="s">
        <v>64</v>
      </c>
      <c r="C97" s="249" t="s">
        <v>58</v>
      </c>
      <c r="D97" s="249" t="s">
        <v>59</v>
      </c>
      <c r="E97" s="249" t="s">
        <v>60</v>
      </c>
      <c r="F97" s="249" t="s">
        <v>300</v>
      </c>
      <c r="G97" s="249">
        <v>1997</v>
      </c>
      <c r="H97" s="249"/>
      <c r="I97" s="250">
        <v>680</v>
      </c>
      <c r="J97" s="249"/>
      <c r="K97" s="152" t="s">
        <v>65</v>
      </c>
      <c r="L97" s="152" t="s">
        <v>66</v>
      </c>
      <c r="M97" s="233" t="b">
        <f>E97=K96</f>
        <v>1</v>
      </c>
      <c r="N97" s="233" t="b">
        <f>I97=L96</f>
        <v>1</v>
      </c>
      <c r="O97" s="152"/>
      <c r="P97" s="152"/>
      <c r="Q97" s="152"/>
      <c r="R97" s="251">
        <v>392.40000057220459</v>
      </c>
      <c r="S97" s="251">
        <v>424.09999847412109</v>
      </c>
      <c r="T97" s="251">
        <v>472.17910671234131</v>
      </c>
      <c r="U97" s="235">
        <v>479.79141724992684</v>
      </c>
      <c r="V97" s="236">
        <v>517.85296993785448</v>
      </c>
      <c r="W97" s="236">
        <v>555.91452262578184</v>
      </c>
      <c r="X97" s="236">
        <v>593.9760753137092</v>
      </c>
      <c r="Y97" s="236">
        <v>632.03762800163656</v>
      </c>
      <c r="Z97" s="236">
        <v>670.09918068956392</v>
      </c>
    </row>
    <row r="98" spans="1:105" s="48" customFormat="1" x14ac:dyDescent="0.25">
      <c r="A98" s="48" t="s">
        <v>461</v>
      </c>
      <c r="B98" s="48" t="s">
        <v>175</v>
      </c>
      <c r="C98" s="48" t="s">
        <v>156</v>
      </c>
      <c r="D98" s="252" t="s">
        <v>54</v>
      </c>
      <c r="E98" s="89" t="s">
        <v>209</v>
      </c>
      <c r="F98" s="48" t="s">
        <v>251</v>
      </c>
      <c r="G98" s="48" t="s">
        <v>66</v>
      </c>
      <c r="H98" s="48" t="s">
        <v>300</v>
      </c>
      <c r="I98" s="48">
        <v>2015</v>
      </c>
      <c r="K98" s="89" t="s">
        <v>60</v>
      </c>
      <c r="L98" s="233">
        <v>500</v>
      </c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9"/>
      <c r="AL98" s="49"/>
      <c r="AM98" s="49"/>
      <c r="AN98" s="49"/>
      <c r="AO98" s="49"/>
      <c r="AP98" s="49"/>
      <c r="AQ98" s="49"/>
      <c r="AR98" s="49"/>
      <c r="AS98" s="49"/>
      <c r="AT98" s="49"/>
      <c r="AU98" s="49"/>
      <c r="AV98" s="49"/>
      <c r="AW98" s="49"/>
      <c r="AX98" s="49"/>
      <c r="AY98" s="49"/>
      <c r="AZ98" s="49"/>
      <c r="BA98" s="230">
        <v>0</v>
      </c>
      <c r="BB98" s="230">
        <v>0</v>
      </c>
      <c r="BC98" s="230">
        <v>0</v>
      </c>
      <c r="BD98" s="230">
        <v>0</v>
      </c>
      <c r="BE98" s="230">
        <v>0</v>
      </c>
      <c r="BF98" s="230">
        <v>0</v>
      </c>
      <c r="BG98" s="230">
        <v>0</v>
      </c>
      <c r="BH98" s="230">
        <v>0</v>
      </c>
      <c r="BI98" s="230">
        <v>0</v>
      </c>
      <c r="BJ98" s="230">
        <v>0</v>
      </c>
      <c r="BK98" s="230">
        <v>0</v>
      </c>
      <c r="BL98" s="230">
        <v>0</v>
      </c>
      <c r="BM98" s="230">
        <v>0</v>
      </c>
      <c r="BN98" s="230">
        <v>0</v>
      </c>
      <c r="BO98" s="230">
        <v>0</v>
      </c>
      <c r="BP98" s="230">
        <v>0</v>
      </c>
      <c r="BQ98" s="230">
        <v>0</v>
      </c>
      <c r="BR98" s="230">
        <v>0</v>
      </c>
      <c r="BS98" s="230">
        <v>0</v>
      </c>
      <c r="BT98" s="230">
        <v>0</v>
      </c>
      <c r="BU98" s="230">
        <v>0</v>
      </c>
      <c r="BV98" s="230">
        <v>0</v>
      </c>
      <c r="BW98" s="230">
        <v>0</v>
      </c>
      <c r="BX98" s="230">
        <v>0</v>
      </c>
      <c r="BY98" s="230">
        <v>0</v>
      </c>
      <c r="BZ98" s="230">
        <v>0</v>
      </c>
      <c r="CA98" s="230">
        <v>0</v>
      </c>
      <c r="CB98" s="230">
        <v>0</v>
      </c>
      <c r="CC98" s="230">
        <v>0</v>
      </c>
      <c r="CD98" s="230">
        <v>0</v>
      </c>
      <c r="CE98" s="230">
        <v>0</v>
      </c>
      <c r="CF98" s="230">
        <v>0</v>
      </c>
      <c r="CG98" s="230">
        <v>0</v>
      </c>
      <c r="CH98" s="230">
        <v>0</v>
      </c>
      <c r="CI98" s="230">
        <v>0</v>
      </c>
      <c r="CJ98" s="230">
        <v>0</v>
      </c>
      <c r="CK98" s="231"/>
      <c r="CL98" s="231"/>
      <c r="CM98" s="231"/>
      <c r="CN98" s="231"/>
      <c r="CO98" s="231"/>
      <c r="CP98" s="231"/>
      <c r="CQ98" s="231"/>
      <c r="CR98" s="231"/>
      <c r="CS98" s="231"/>
      <c r="CT98" s="231"/>
      <c r="CU98" s="231"/>
      <c r="CV98" s="231"/>
      <c r="CW98" s="231"/>
      <c r="CX98" s="231"/>
      <c r="CY98" s="231"/>
      <c r="CZ98" s="231"/>
      <c r="DA98" s="231"/>
    </row>
    <row r="99" spans="1:105" s="42" customFormat="1" x14ac:dyDescent="0.25">
      <c r="A99" s="232" t="s">
        <v>462</v>
      </c>
      <c r="B99" s="152" t="s">
        <v>175</v>
      </c>
      <c r="C99" s="152" t="s">
        <v>156</v>
      </c>
      <c r="D99" s="152" t="s">
        <v>313</v>
      </c>
      <c r="E99" s="152" t="s">
        <v>60</v>
      </c>
      <c r="F99" s="152" t="s">
        <v>300</v>
      </c>
      <c r="G99" s="152">
        <v>2015</v>
      </c>
      <c r="H99" s="152"/>
      <c r="I99" s="152">
        <v>500</v>
      </c>
      <c r="J99" s="152"/>
      <c r="K99" s="152"/>
      <c r="L99" s="152"/>
      <c r="M99" s="233" t="b">
        <f>E99=K98</f>
        <v>1</v>
      </c>
      <c r="N99" s="233" t="b">
        <f>I99=L98</f>
        <v>1</v>
      </c>
      <c r="O99" s="152"/>
      <c r="P99" s="152"/>
      <c r="Q99" s="152"/>
      <c r="R99" s="207"/>
      <c r="S99" s="207"/>
      <c r="T99" s="207"/>
      <c r="U99" s="235">
        <v>500</v>
      </c>
      <c r="V99" s="236">
        <v>500</v>
      </c>
      <c r="W99" s="236">
        <v>500</v>
      </c>
      <c r="X99" s="236">
        <v>500</v>
      </c>
      <c r="Y99" s="236">
        <v>500</v>
      </c>
      <c r="Z99" s="236">
        <v>500</v>
      </c>
      <c r="AA99" s="232"/>
      <c r="AB99" s="232"/>
      <c r="AC99" s="232"/>
      <c r="AD99" s="232"/>
      <c r="AE99" s="232"/>
      <c r="AF99" s="232"/>
      <c r="AG99" s="232"/>
      <c r="AH99" s="232"/>
      <c r="AI99" s="232"/>
      <c r="AJ99" s="232"/>
      <c r="AK99" s="232"/>
      <c r="AL99" s="232"/>
      <c r="AM99" s="232"/>
      <c r="AN99" s="232"/>
      <c r="AO99" s="232"/>
      <c r="AP99" s="232"/>
      <c r="AQ99" s="232"/>
      <c r="AR99" s="232"/>
      <c r="AS99" s="232"/>
      <c r="AT99" s="232"/>
      <c r="AU99" s="232"/>
      <c r="AV99" s="232"/>
      <c r="AW99" s="232"/>
      <c r="AX99" s="232"/>
      <c r="AY99" s="232"/>
      <c r="AZ99" s="232"/>
      <c r="BA99" s="232"/>
      <c r="BB99" s="232"/>
      <c r="BC99" s="232"/>
      <c r="BD99" s="232"/>
      <c r="BE99" s="232"/>
      <c r="BF99" s="232"/>
      <c r="BG99" s="232"/>
      <c r="BH99" s="232"/>
      <c r="BI99" s="232"/>
      <c r="BJ99" s="232"/>
      <c r="BK99" s="232"/>
      <c r="BL99" s="232"/>
      <c r="BM99" s="232"/>
      <c r="BN99" s="232"/>
      <c r="BO99" s="232"/>
      <c r="BP99" s="232"/>
      <c r="BQ99" s="232"/>
      <c r="BR99" s="232"/>
      <c r="BS99" s="232"/>
      <c r="BT99" s="232"/>
      <c r="BU99" s="232"/>
      <c r="BV99" s="232"/>
      <c r="BW99" s="232"/>
      <c r="BX99" s="238"/>
      <c r="BY99" s="238"/>
      <c r="BZ99" s="238"/>
      <c r="CA99" s="238"/>
      <c r="CB99" s="238"/>
      <c r="CC99" s="238"/>
      <c r="CD99" s="238"/>
      <c r="CE99" s="238"/>
      <c r="CF99" s="238"/>
      <c r="CG99" s="238"/>
      <c r="CH99" s="238"/>
      <c r="CI99" s="238"/>
      <c r="CJ99" s="238"/>
      <c r="CK99" s="238"/>
      <c r="CL99" s="238"/>
      <c r="CM99" s="238"/>
      <c r="CN99" s="238"/>
      <c r="CO99" s="238"/>
      <c r="CP99" s="238"/>
      <c r="CQ99" s="238"/>
      <c r="CR99" s="238"/>
      <c r="CS99" s="238"/>
      <c r="CT99" s="238"/>
      <c r="CU99" s="238"/>
      <c r="CV99" s="238"/>
      <c r="CW99" s="238"/>
      <c r="CX99" s="238"/>
      <c r="CY99" s="238"/>
      <c r="CZ99" s="238"/>
      <c r="DA99" s="238"/>
    </row>
    <row r="100" spans="1:105" s="48" customFormat="1" x14ac:dyDescent="0.25">
      <c r="A100" s="48" t="s">
        <v>463</v>
      </c>
      <c r="B100" s="89" t="s">
        <v>178</v>
      </c>
      <c r="C100" s="89" t="s">
        <v>179</v>
      </c>
      <c r="D100" s="89" t="s">
        <v>54</v>
      </c>
      <c r="E100" s="89" t="s">
        <v>180</v>
      </c>
      <c r="F100" s="231"/>
      <c r="G100" s="89" t="s">
        <v>66</v>
      </c>
      <c r="H100" s="89" t="s">
        <v>182</v>
      </c>
      <c r="I100" s="253">
        <v>2015</v>
      </c>
      <c r="J100" s="231"/>
      <c r="K100" s="89" t="s">
        <v>181</v>
      </c>
      <c r="L100" s="254">
        <v>56000</v>
      </c>
      <c r="M100" s="49"/>
      <c r="N100" s="49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  <c r="AG100" s="255"/>
      <c r="AH100" s="255"/>
      <c r="AI100" s="255"/>
      <c r="AJ100" s="255"/>
      <c r="AK100" s="255"/>
      <c r="AL100" s="255"/>
      <c r="AM100" s="255"/>
      <c r="AN100" s="255"/>
      <c r="AO100" s="255"/>
      <c r="AP100" s="255"/>
      <c r="AQ100" s="255"/>
      <c r="AR100" s="255"/>
      <c r="AS100" s="255"/>
      <c r="AT100" s="255"/>
      <c r="AU100" s="255"/>
      <c r="AV100" s="255"/>
      <c r="AW100" s="255"/>
      <c r="AX100" s="255"/>
      <c r="AY100" s="255"/>
      <c r="AZ100" s="255"/>
      <c r="BA100" s="256">
        <v>52000</v>
      </c>
      <c r="BB100" s="256">
        <v>52000</v>
      </c>
      <c r="BC100" s="256">
        <v>52000</v>
      </c>
      <c r="BD100" s="256">
        <v>52000</v>
      </c>
      <c r="BE100" s="256">
        <v>52000</v>
      </c>
      <c r="BF100" s="256">
        <v>52000</v>
      </c>
      <c r="BG100" s="256">
        <v>52000</v>
      </c>
      <c r="BH100" s="256">
        <v>52000</v>
      </c>
      <c r="BI100" s="256">
        <v>52000</v>
      </c>
      <c r="BJ100" s="256">
        <v>52000</v>
      </c>
      <c r="BK100" s="256">
        <v>52000</v>
      </c>
      <c r="BL100" s="256">
        <v>52000</v>
      </c>
      <c r="BM100" s="256">
        <v>52000</v>
      </c>
      <c r="BN100" s="256">
        <v>52000</v>
      </c>
      <c r="BO100" s="256">
        <v>52000</v>
      </c>
      <c r="BP100" s="256">
        <v>52000</v>
      </c>
      <c r="BQ100" s="256">
        <v>52000</v>
      </c>
      <c r="BR100" s="256">
        <v>52000</v>
      </c>
      <c r="BS100" s="256">
        <v>52000</v>
      </c>
      <c r="BT100" s="256">
        <v>52000</v>
      </c>
      <c r="BU100" s="256">
        <v>52000</v>
      </c>
      <c r="BV100" s="256">
        <v>52000</v>
      </c>
      <c r="BW100" s="256">
        <v>52000</v>
      </c>
      <c r="BX100" s="256">
        <v>52000</v>
      </c>
      <c r="BY100" s="256">
        <v>52000</v>
      </c>
      <c r="BZ100" s="256">
        <v>52000</v>
      </c>
      <c r="CA100" s="256">
        <v>52000</v>
      </c>
      <c r="CB100" s="256">
        <v>52000</v>
      </c>
      <c r="CC100" s="256">
        <v>52000</v>
      </c>
      <c r="CD100" s="256">
        <v>52000</v>
      </c>
      <c r="CE100" s="256">
        <v>52000</v>
      </c>
      <c r="CF100" s="256">
        <v>52000</v>
      </c>
      <c r="CG100" s="256">
        <v>52000</v>
      </c>
      <c r="CH100" s="256">
        <v>52000</v>
      </c>
      <c r="CI100" s="256">
        <v>52000</v>
      </c>
      <c r="CJ100" s="256">
        <v>52000</v>
      </c>
      <c r="CK100" s="257"/>
      <c r="CL100" s="231"/>
      <c r="CM100" s="231"/>
      <c r="CN100" s="231"/>
      <c r="CO100" s="231"/>
      <c r="CP100" s="231"/>
      <c r="CQ100" s="231"/>
      <c r="CR100" s="231"/>
      <c r="CS100" s="231"/>
      <c r="CT100" s="231"/>
      <c r="CU100" s="231"/>
      <c r="CV100" s="231"/>
      <c r="CW100" s="231"/>
      <c r="CX100" s="231"/>
      <c r="CY100" s="231"/>
      <c r="CZ100" s="231"/>
      <c r="DA100" s="231"/>
    </row>
    <row r="101" spans="1:105" s="42" customFormat="1" x14ac:dyDescent="0.25">
      <c r="A101" s="232" t="s">
        <v>464</v>
      </c>
      <c r="B101" s="152" t="s">
        <v>178</v>
      </c>
      <c r="C101" s="152" t="s">
        <v>179</v>
      </c>
      <c r="D101" s="152" t="s">
        <v>180</v>
      </c>
      <c r="E101" s="152" t="s">
        <v>181</v>
      </c>
      <c r="F101" s="152" t="s">
        <v>182</v>
      </c>
      <c r="G101" s="152">
        <v>2015</v>
      </c>
      <c r="H101" s="152"/>
      <c r="I101" s="207">
        <v>56000</v>
      </c>
      <c r="J101" s="152"/>
      <c r="K101" s="152" t="s">
        <v>198</v>
      </c>
      <c r="L101" s="152" t="s">
        <v>66</v>
      </c>
      <c r="M101" s="233" t="b">
        <f>E101=K100</f>
        <v>1</v>
      </c>
      <c r="N101" s="233" t="b">
        <f>I101=L100</f>
        <v>1</v>
      </c>
      <c r="O101" s="152"/>
      <c r="P101" s="152"/>
      <c r="Q101" s="152"/>
      <c r="R101" s="258"/>
      <c r="S101" s="258"/>
      <c r="T101" s="258"/>
      <c r="U101" s="235">
        <v>56000</v>
      </c>
      <c r="V101" s="236">
        <v>56000</v>
      </c>
      <c r="W101" s="236">
        <v>56000</v>
      </c>
      <c r="X101" s="236">
        <v>56000</v>
      </c>
      <c r="Y101" s="236">
        <v>56000</v>
      </c>
      <c r="Z101" s="236">
        <v>56000</v>
      </c>
    </row>
    <row r="102" spans="1:105" s="48" customFormat="1" x14ac:dyDescent="0.25">
      <c r="A102" s="48" t="s">
        <v>465</v>
      </c>
      <c r="B102" s="89" t="s">
        <v>183</v>
      </c>
      <c r="C102" s="89" t="s">
        <v>179</v>
      </c>
      <c r="D102" s="89" t="s">
        <v>54</v>
      </c>
      <c r="E102" s="89" t="s">
        <v>184</v>
      </c>
      <c r="F102" s="231"/>
      <c r="G102" s="89" t="s">
        <v>66</v>
      </c>
      <c r="H102" s="89" t="s">
        <v>185</v>
      </c>
      <c r="I102" s="253">
        <v>2035</v>
      </c>
      <c r="J102" s="231"/>
      <c r="K102" s="89" t="s">
        <v>137</v>
      </c>
      <c r="L102" s="254">
        <v>56000</v>
      </c>
      <c r="M102" s="49"/>
      <c r="N102" s="49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  <c r="AG102" s="255"/>
      <c r="AH102" s="255"/>
      <c r="AI102" s="255"/>
      <c r="AJ102" s="255"/>
      <c r="AK102" s="255"/>
      <c r="AL102" s="255"/>
      <c r="AM102" s="255"/>
      <c r="AN102" s="255"/>
      <c r="AO102" s="255"/>
      <c r="AP102" s="255"/>
      <c r="AQ102" s="255"/>
      <c r="AR102" s="255"/>
      <c r="AS102" s="255"/>
      <c r="AT102" s="255"/>
      <c r="AU102" s="255"/>
      <c r="AV102" s="255"/>
      <c r="AW102" s="255"/>
      <c r="AX102" s="255"/>
      <c r="AY102" s="255"/>
      <c r="AZ102" s="255"/>
      <c r="BA102" s="231"/>
      <c r="BB102" s="257"/>
      <c r="BC102" s="257"/>
      <c r="BD102" s="257"/>
      <c r="BE102" s="257"/>
      <c r="BF102" s="257"/>
      <c r="BG102" s="257"/>
      <c r="BH102" s="257"/>
      <c r="BI102" s="257"/>
      <c r="BJ102" s="257"/>
      <c r="BK102" s="257"/>
      <c r="BL102" s="257"/>
      <c r="BM102" s="257"/>
      <c r="BN102" s="257"/>
      <c r="BO102" s="257"/>
      <c r="BP102" s="257"/>
      <c r="BQ102" s="257"/>
      <c r="BR102" s="257"/>
      <c r="BS102" s="257"/>
      <c r="BT102" s="257"/>
      <c r="BU102" s="256">
        <v>52000</v>
      </c>
      <c r="BV102" s="256">
        <v>52000</v>
      </c>
      <c r="BW102" s="256">
        <v>52000</v>
      </c>
      <c r="BX102" s="256">
        <v>52000</v>
      </c>
      <c r="BY102" s="256">
        <v>52000</v>
      </c>
      <c r="BZ102" s="256">
        <v>52000</v>
      </c>
      <c r="CA102" s="256">
        <v>52000</v>
      </c>
      <c r="CB102" s="256">
        <v>52000</v>
      </c>
      <c r="CC102" s="256">
        <v>52000</v>
      </c>
      <c r="CD102" s="256">
        <v>52000</v>
      </c>
      <c r="CE102" s="256">
        <v>52000</v>
      </c>
      <c r="CF102" s="256">
        <v>52000</v>
      </c>
      <c r="CG102" s="256">
        <v>52000</v>
      </c>
      <c r="CH102" s="256">
        <v>52000</v>
      </c>
      <c r="CI102" s="256">
        <v>52000</v>
      </c>
      <c r="CJ102" s="256">
        <v>52000</v>
      </c>
      <c r="CK102" s="257"/>
      <c r="CL102" s="231"/>
      <c r="CM102" s="231"/>
      <c r="CN102" s="231"/>
      <c r="CO102" s="231"/>
      <c r="CP102" s="231"/>
      <c r="CQ102" s="231"/>
      <c r="CR102" s="231"/>
      <c r="CS102" s="231"/>
      <c r="CT102" s="231"/>
      <c r="CU102" s="231"/>
      <c r="CV102" s="231"/>
      <c r="CW102" s="231"/>
      <c r="CX102" s="231"/>
      <c r="CY102" s="231"/>
      <c r="CZ102" s="231"/>
      <c r="DA102" s="231"/>
    </row>
    <row r="103" spans="1:105" s="238" customFormat="1" x14ac:dyDescent="0.25">
      <c r="A103" s="232" t="s">
        <v>466</v>
      </c>
      <c r="B103" s="152" t="s">
        <v>183</v>
      </c>
      <c r="C103" s="152" t="s">
        <v>179</v>
      </c>
      <c r="D103" s="152" t="s">
        <v>184</v>
      </c>
      <c r="E103" s="152" t="s">
        <v>137</v>
      </c>
      <c r="F103" s="152" t="s">
        <v>185</v>
      </c>
      <c r="G103" s="152">
        <v>2035</v>
      </c>
      <c r="H103" s="152"/>
      <c r="I103" s="207">
        <v>56000</v>
      </c>
      <c r="J103" s="152"/>
      <c r="K103" s="152" t="s">
        <v>198</v>
      </c>
      <c r="L103" s="152" t="s">
        <v>66</v>
      </c>
      <c r="M103" s="233" t="b">
        <f>E103=K102</f>
        <v>1</v>
      </c>
      <c r="N103" s="233" t="b">
        <f>I103=L102</f>
        <v>1</v>
      </c>
      <c r="O103" s="152"/>
      <c r="P103" s="152"/>
      <c r="Q103" s="152"/>
      <c r="R103" s="258"/>
      <c r="S103" s="258"/>
      <c r="T103" s="258"/>
      <c r="U103" s="235"/>
      <c r="V103" s="236"/>
      <c r="W103" s="236"/>
      <c r="X103" s="236"/>
      <c r="Y103" s="236">
        <v>56000</v>
      </c>
      <c r="Z103" s="236">
        <v>56000</v>
      </c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</row>
    <row r="104" spans="1:105" s="48" customFormat="1" x14ac:dyDescent="0.25">
      <c r="A104" s="48" t="s">
        <v>467</v>
      </c>
      <c r="B104" s="89" t="s">
        <v>186</v>
      </c>
      <c r="C104" s="89" t="s">
        <v>179</v>
      </c>
      <c r="D104" s="89" t="s">
        <v>54</v>
      </c>
      <c r="E104" s="231" t="s">
        <v>203</v>
      </c>
      <c r="F104" s="231"/>
      <c r="G104" s="89" t="s">
        <v>66</v>
      </c>
      <c r="H104" s="89" t="s">
        <v>185</v>
      </c>
      <c r="I104" s="239">
        <v>2025</v>
      </c>
      <c r="J104" s="231"/>
      <c r="K104" s="231" t="s">
        <v>119</v>
      </c>
      <c r="L104" s="254">
        <v>28000</v>
      </c>
      <c r="M104" s="49"/>
      <c r="N104" s="49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  <c r="AG104" s="255"/>
      <c r="AH104" s="255"/>
      <c r="AI104" s="255"/>
      <c r="AJ104" s="255"/>
      <c r="AK104" s="255"/>
      <c r="AL104" s="255"/>
      <c r="AM104" s="255"/>
      <c r="AN104" s="255"/>
      <c r="AO104" s="255"/>
      <c r="AP104" s="255"/>
      <c r="AQ104" s="255"/>
      <c r="AR104" s="255"/>
      <c r="AS104" s="255"/>
      <c r="AT104" s="255"/>
      <c r="AU104" s="255"/>
      <c r="AV104" s="255"/>
      <c r="AW104" s="255"/>
      <c r="AX104" s="255"/>
      <c r="AY104" s="255"/>
      <c r="AZ104" s="255"/>
      <c r="BA104" s="231"/>
      <c r="BB104" s="257"/>
      <c r="BC104" s="257"/>
      <c r="BD104" s="257"/>
      <c r="BE104" s="257"/>
      <c r="BF104" s="257"/>
      <c r="BG104" s="257"/>
      <c r="BH104" s="257"/>
      <c r="BI104" s="257"/>
      <c r="BJ104" s="257"/>
      <c r="BK104" s="256">
        <v>26000</v>
      </c>
      <c r="BL104" s="256">
        <v>26000</v>
      </c>
      <c r="BM104" s="256">
        <v>26000</v>
      </c>
      <c r="BN104" s="256">
        <v>26000</v>
      </c>
      <c r="BO104" s="256">
        <v>26000</v>
      </c>
      <c r="BP104" s="256">
        <v>26000</v>
      </c>
      <c r="BQ104" s="256">
        <v>26000</v>
      </c>
      <c r="BR104" s="256">
        <v>26000</v>
      </c>
      <c r="BS104" s="256">
        <v>26000</v>
      </c>
      <c r="BT104" s="256">
        <v>26000</v>
      </c>
      <c r="BU104" s="256">
        <v>26000</v>
      </c>
      <c r="BV104" s="256">
        <v>26000</v>
      </c>
      <c r="BW104" s="256">
        <v>26000</v>
      </c>
      <c r="BX104" s="256">
        <v>26000</v>
      </c>
      <c r="BY104" s="256">
        <v>26000</v>
      </c>
      <c r="BZ104" s="256">
        <v>26000</v>
      </c>
      <c r="CA104" s="256">
        <v>26000</v>
      </c>
      <c r="CB104" s="256">
        <v>26000</v>
      </c>
      <c r="CC104" s="256">
        <v>26000</v>
      </c>
      <c r="CD104" s="256">
        <v>26000</v>
      </c>
      <c r="CE104" s="256">
        <v>26000</v>
      </c>
      <c r="CF104" s="256">
        <v>26000</v>
      </c>
      <c r="CG104" s="256">
        <v>26000</v>
      </c>
      <c r="CH104" s="256">
        <v>26000</v>
      </c>
      <c r="CI104" s="256">
        <v>26000</v>
      </c>
      <c r="CJ104" s="256">
        <v>26000</v>
      </c>
      <c r="CK104" s="257"/>
      <c r="CL104" s="231"/>
      <c r="CM104" s="231"/>
      <c r="CN104" s="231"/>
      <c r="CO104" s="231"/>
      <c r="CP104" s="231"/>
      <c r="CQ104" s="231"/>
      <c r="CR104" s="231"/>
      <c r="CS104" s="231"/>
      <c r="CT104" s="231"/>
      <c r="CU104" s="231"/>
      <c r="CV104" s="231"/>
      <c r="CW104" s="231"/>
      <c r="CX104" s="231"/>
      <c r="CY104" s="231"/>
      <c r="CZ104" s="231"/>
      <c r="DA104" s="231"/>
    </row>
    <row r="105" spans="1:105" s="42" customFormat="1" x14ac:dyDescent="0.25">
      <c r="A105" s="232" t="s">
        <v>468</v>
      </c>
      <c r="B105" s="152" t="s">
        <v>186</v>
      </c>
      <c r="C105" s="152" t="s">
        <v>179</v>
      </c>
      <c r="D105" s="152" t="s">
        <v>203</v>
      </c>
      <c r="E105" s="152" t="s">
        <v>119</v>
      </c>
      <c r="F105" s="152" t="s">
        <v>185</v>
      </c>
      <c r="G105" s="152">
        <v>2025</v>
      </c>
      <c r="H105" s="152"/>
      <c r="I105" s="207">
        <v>28000</v>
      </c>
      <c r="J105" s="152"/>
      <c r="K105" s="152" t="s">
        <v>198</v>
      </c>
      <c r="L105" s="152" t="s">
        <v>66</v>
      </c>
      <c r="M105" s="233" t="b">
        <f>E105=K104</f>
        <v>1</v>
      </c>
      <c r="N105" s="233" t="b">
        <f>I105=L104</f>
        <v>1</v>
      </c>
      <c r="O105" s="243">
        <v>30000000</v>
      </c>
      <c r="P105" s="152"/>
      <c r="Q105" s="152"/>
      <c r="R105" s="258"/>
      <c r="S105" s="258"/>
      <c r="T105" s="258"/>
      <c r="U105" s="235"/>
      <c r="V105" s="236"/>
      <c r="W105" s="236">
        <v>28000</v>
      </c>
      <c r="X105" s="236">
        <v>28000</v>
      </c>
      <c r="Y105" s="236">
        <v>28000</v>
      </c>
      <c r="Z105" s="236">
        <v>28000</v>
      </c>
    </row>
    <row r="106" spans="1:105" s="48" customFormat="1" x14ac:dyDescent="0.25">
      <c r="A106" s="48" t="s">
        <v>469</v>
      </c>
      <c r="B106" s="48" t="s">
        <v>128</v>
      </c>
      <c r="C106" s="48" t="s">
        <v>58</v>
      </c>
      <c r="D106" s="48" t="s">
        <v>54</v>
      </c>
      <c r="E106" s="48" t="s">
        <v>422</v>
      </c>
      <c r="F106" s="48" t="s">
        <v>423</v>
      </c>
      <c r="G106" s="48" t="s">
        <v>66</v>
      </c>
      <c r="H106" s="48" t="s">
        <v>300</v>
      </c>
      <c r="I106" s="244">
        <v>2015</v>
      </c>
      <c r="K106" s="48" t="s">
        <v>119</v>
      </c>
      <c r="L106" s="49">
        <v>3000</v>
      </c>
      <c r="M106" s="49"/>
      <c r="N106" s="49"/>
      <c r="O106" s="49"/>
      <c r="P106" s="49"/>
      <c r="Q106" s="49"/>
      <c r="R106" s="49"/>
      <c r="S106" s="49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9"/>
      <c r="AL106" s="49"/>
      <c r="AM106" s="49"/>
      <c r="AN106" s="49"/>
      <c r="AO106" s="49"/>
      <c r="AP106" s="49"/>
      <c r="AQ106" s="49"/>
      <c r="AR106" s="49"/>
      <c r="AS106" s="49"/>
      <c r="AT106" s="49"/>
      <c r="AU106" s="49"/>
      <c r="AV106" s="49"/>
      <c r="AW106" s="49"/>
      <c r="AX106" s="49"/>
      <c r="AY106" s="49"/>
      <c r="AZ106" s="49"/>
      <c r="BA106" s="230">
        <v>1074.6000000000001</v>
      </c>
      <c r="BB106" s="230">
        <v>1322.8853200765725</v>
      </c>
      <c r="BC106" s="230">
        <v>1468.1229218009171</v>
      </c>
      <c r="BD106" s="230">
        <v>1571.1706401531449</v>
      </c>
      <c r="BE106" s="230">
        <v>1651.1006602338948</v>
      </c>
      <c r="BF106" s="230">
        <v>1716.4082418774892</v>
      </c>
      <c r="BG106" s="230">
        <v>1771.6250153916133</v>
      </c>
      <c r="BH106" s="230">
        <v>1819.4559602297172</v>
      </c>
      <c r="BI106" s="230">
        <v>1861.6458436018338</v>
      </c>
      <c r="BJ106" s="230">
        <v>1899.3859803104674</v>
      </c>
      <c r="BK106" s="230">
        <v>1933.5260867163765</v>
      </c>
      <c r="BL106" s="230">
        <v>1964.6935619540618</v>
      </c>
      <c r="BM106" s="230">
        <v>1993.3648598427226</v>
      </c>
      <c r="BN106" s="230">
        <v>2019.9103354681856</v>
      </c>
      <c r="BO106" s="230">
        <v>2044.6235820348118</v>
      </c>
      <c r="BP106" s="230">
        <v>2067.7412803062898</v>
      </c>
      <c r="BQ106" s="230">
        <v>2089.4570198409369</v>
      </c>
      <c r="BR106" s="230">
        <v>2109.9311636784064</v>
      </c>
      <c r="BS106" s="230">
        <v>2129.2980423374188</v>
      </c>
      <c r="BT106" s="230">
        <v>2147.67130038704</v>
      </c>
      <c r="BU106" s="230">
        <v>2165.1479371925302</v>
      </c>
      <c r="BV106" s="230">
        <v>2181.8114067929491</v>
      </c>
      <c r="BW106" s="230">
        <v>2197.7340281458214</v>
      </c>
      <c r="BX106" s="230">
        <v>2212.9788820306344</v>
      </c>
      <c r="BY106" s="230">
        <v>2227.6013204677897</v>
      </c>
      <c r="BZ106" s="230">
        <v>2241.6501799192952</v>
      </c>
      <c r="CA106" s="230">
        <v>2255.168765402751</v>
      </c>
      <c r="CB106" s="230">
        <v>2268.1956555447582</v>
      </c>
      <c r="CC106" s="230">
        <v>2280.7653663011552</v>
      </c>
      <c r="CD106" s="230">
        <v>2292.9089021113841</v>
      </c>
      <c r="CE106" s="230">
        <v>2304.6542166465797</v>
      </c>
      <c r="CF106" s="230">
        <v>2316.0266003828619</v>
      </c>
      <c r="CG106" s="230">
        <v>2327.0490085172933</v>
      </c>
      <c r="CH106" s="230">
        <v>2337.7423399175095</v>
      </c>
      <c r="CI106" s="230">
        <v>2348.1256756255079</v>
      </c>
      <c r="CJ106" s="230">
        <v>2358.2164837549785</v>
      </c>
      <c r="CK106" s="231"/>
      <c r="CL106" s="231"/>
      <c r="CM106" s="231"/>
      <c r="CN106" s="231"/>
      <c r="CO106" s="231"/>
      <c r="CP106" s="231"/>
      <c r="CQ106" s="231"/>
      <c r="CR106" s="231"/>
      <c r="CS106" s="231"/>
      <c r="CT106" s="231"/>
      <c r="CU106" s="231"/>
      <c r="CV106" s="231"/>
      <c r="CW106" s="231"/>
      <c r="CX106" s="231"/>
      <c r="CY106" s="231"/>
      <c r="CZ106" s="231"/>
      <c r="DA106" s="231"/>
    </row>
    <row r="107" spans="1:105" s="42" customFormat="1" x14ac:dyDescent="0.25">
      <c r="A107" s="232" t="s">
        <v>470</v>
      </c>
      <c r="B107" s="152" t="s">
        <v>128</v>
      </c>
      <c r="C107" s="152" t="s">
        <v>58</v>
      </c>
      <c r="D107" s="152" t="s">
        <v>101</v>
      </c>
      <c r="E107" s="152" t="s">
        <v>119</v>
      </c>
      <c r="F107" s="152" t="s">
        <v>300</v>
      </c>
      <c r="G107" s="152">
        <v>2015</v>
      </c>
      <c r="H107" s="152"/>
      <c r="I107" s="207">
        <v>3000</v>
      </c>
      <c r="J107" s="152"/>
      <c r="K107" s="152" t="s">
        <v>65</v>
      </c>
      <c r="L107" s="152" t="s">
        <v>66</v>
      </c>
      <c r="M107" s="233" t="b">
        <f>E107=K106</f>
        <v>1</v>
      </c>
      <c r="N107" s="233" t="b">
        <f>I107=L106</f>
        <v>1</v>
      </c>
      <c r="O107" s="152"/>
      <c r="P107" s="152"/>
      <c r="Q107" s="152"/>
      <c r="R107" s="207"/>
      <c r="S107" s="207"/>
      <c r="T107" s="207"/>
      <c r="U107" s="235">
        <v>1074.6000000000001</v>
      </c>
      <c r="V107" s="236">
        <v>1716.4082418774892</v>
      </c>
      <c r="W107" s="236">
        <v>1933.5260867163765</v>
      </c>
      <c r="X107" s="236">
        <v>2067.7412803062898</v>
      </c>
      <c r="Y107" s="236">
        <v>2165.1479371925302</v>
      </c>
      <c r="Z107" s="236">
        <v>2241.6501799192952</v>
      </c>
    </row>
    <row r="108" spans="1:105" s="48" customFormat="1" x14ac:dyDescent="0.25">
      <c r="A108" s="48" t="s">
        <v>471</v>
      </c>
      <c r="B108" s="48" t="s">
        <v>176</v>
      </c>
      <c r="C108" s="48" t="s">
        <v>156</v>
      </c>
      <c r="D108" s="48" t="s">
        <v>54</v>
      </c>
      <c r="E108" s="48" t="s">
        <v>252</v>
      </c>
      <c r="F108" s="48" t="s">
        <v>252</v>
      </c>
      <c r="G108" s="48" t="s">
        <v>66</v>
      </c>
      <c r="H108" s="48" t="s">
        <v>300</v>
      </c>
      <c r="I108" s="48">
        <v>2020</v>
      </c>
      <c r="K108" s="48" t="s">
        <v>119</v>
      </c>
      <c r="L108" s="48">
        <v>3900</v>
      </c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9"/>
      <c r="AL108" s="49"/>
      <c r="AM108" s="49"/>
      <c r="AN108" s="49"/>
      <c r="AO108" s="49"/>
      <c r="AP108" s="49"/>
      <c r="AQ108" s="49"/>
      <c r="AR108" s="49"/>
      <c r="AS108" s="49"/>
      <c r="AT108" s="49"/>
      <c r="AU108" s="49"/>
      <c r="AV108" s="49"/>
      <c r="AW108" s="49"/>
      <c r="AX108" s="49"/>
      <c r="AY108" s="49"/>
      <c r="AZ108" s="49"/>
      <c r="BA108" s="230">
        <v>0</v>
      </c>
      <c r="BB108" s="230">
        <v>0</v>
      </c>
      <c r="BC108" s="230">
        <v>0</v>
      </c>
      <c r="BD108" s="230">
        <v>0</v>
      </c>
      <c r="BE108" s="230">
        <v>0</v>
      </c>
      <c r="BF108" s="230">
        <v>1831.05</v>
      </c>
      <c r="BG108" s="230">
        <v>2277.090210690325</v>
      </c>
      <c r="BH108" s="230">
        <v>2538.0070077579285</v>
      </c>
      <c r="BI108" s="230">
        <v>2723.1304213806493</v>
      </c>
      <c r="BJ108" s="230">
        <v>2866.7232966513434</v>
      </c>
      <c r="BK108" s="230">
        <v>2984.0472184482533</v>
      </c>
      <c r="BL108" s="230">
        <v>3083.2431809170939</v>
      </c>
      <c r="BM108" s="230">
        <v>3169.1706320709741</v>
      </c>
      <c r="BN108" s="230">
        <v>3244.9640155158572</v>
      </c>
      <c r="BO108" s="230">
        <v>3312.7635073416686</v>
      </c>
      <c r="BP108" s="230">
        <v>3374.0956080457513</v>
      </c>
      <c r="BQ108" s="230">
        <v>3430.0874291385785</v>
      </c>
      <c r="BR108" s="230">
        <v>3481.5949115264989</v>
      </c>
      <c r="BS108" s="230">
        <v>3529.2833916074192</v>
      </c>
      <c r="BT108" s="230">
        <v>3573.6803044092721</v>
      </c>
      <c r="BU108" s="230">
        <v>3615.2108427612993</v>
      </c>
      <c r="BV108" s="230">
        <v>3654.2227869001749</v>
      </c>
      <c r="BW108" s="230">
        <v>3691.0042262061816</v>
      </c>
      <c r="BX108" s="230">
        <v>3725.7964830936044</v>
      </c>
      <c r="BY108" s="230">
        <v>3758.803718031993</v>
      </c>
      <c r="BZ108" s="230">
        <v>3790.2001886750227</v>
      </c>
      <c r="CA108" s="230">
        <v>3820.1358187360761</v>
      </c>
      <c r="CB108" s="230">
        <v>3848.7405279504078</v>
      </c>
      <c r="CC108" s="230">
        <v>3876.1276398289028</v>
      </c>
      <c r="CD108" s="230">
        <v>3900</v>
      </c>
      <c r="CE108" s="230">
        <v>3900</v>
      </c>
      <c r="CF108" s="230">
        <v>3900</v>
      </c>
      <c r="CG108" s="230">
        <v>3900</v>
      </c>
      <c r="CH108" s="230">
        <v>3900</v>
      </c>
      <c r="CI108" s="230">
        <v>3900</v>
      </c>
      <c r="CJ108" s="230">
        <v>3900</v>
      </c>
      <c r="CK108" s="231"/>
      <c r="CL108" s="231"/>
      <c r="CM108" s="231"/>
      <c r="CN108" s="231"/>
      <c r="CO108" s="231"/>
      <c r="CP108" s="231"/>
      <c r="CQ108" s="231"/>
      <c r="CR108" s="231"/>
      <c r="CS108" s="231"/>
      <c r="CT108" s="231"/>
      <c r="CU108" s="231"/>
      <c r="CV108" s="231"/>
      <c r="CW108" s="231"/>
      <c r="CX108" s="231"/>
      <c r="CY108" s="231"/>
      <c r="CZ108" s="231"/>
      <c r="DA108" s="231"/>
    </row>
    <row r="109" spans="1:105" s="42" customFormat="1" x14ac:dyDescent="0.25">
      <c r="A109" s="232" t="s">
        <v>472</v>
      </c>
      <c r="B109" s="152" t="s">
        <v>176</v>
      </c>
      <c r="C109" s="152" t="s">
        <v>156</v>
      </c>
      <c r="D109" s="152" t="s">
        <v>252</v>
      </c>
      <c r="E109" s="152" t="s">
        <v>119</v>
      </c>
      <c r="F109" s="152" t="s">
        <v>300</v>
      </c>
      <c r="G109" s="152">
        <v>2025</v>
      </c>
      <c r="H109" s="152"/>
      <c r="I109" s="152">
        <v>3900</v>
      </c>
      <c r="J109" s="152"/>
      <c r="K109" s="152" t="s">
        <v>198</v>
      </c>
      <c r="L109" s="152" t="s">
        <v>66</v>
      </c>
      <c r="M109" s="233" t="b">
        <f>E109=K108</f>
        <v>1</v>
      </c>
      <c r="N109" s="233" t="b">
        <f>I109=L108</f>
        <v>1</v>
      </c>
      <c r="O109" s="152"/>
      <c r="P109" s="152"/>
      <c r="Q109" s="152"/>
      <c r="R109" s="207"/>
      <c r="S109" s="207"/>
      <c r="T109" s="207"/>
      <c r="U109" s="235">
        <v>0</v>
      </c>
      <c r="V109" s="236">
        <v>0</v>
      </c>
      <c r="W109" s="236">
        <v>1831</v>
      </c>
      <c r="X109" s="236">
        <v>2984</v>
      </c>
      <c r="Y109" s="236">
        <v>3374</v>
      </c>
      <c r="Z109" s="236">
        <v>3615</v>
      </c>
      <c r="AA109" s="232"/>
      <c r="AB109" s="232"/>
      <c r="AC109" s="232"/>
      <c r="AD109" s="232"/>
      <c r="AE109" s="232"/>
      <c r="AF109" s="232"/>
      <c r="AG109" s="232"/>
      <c r="AH109" s="232"/>
      <c r="AI109" s="232"/>
      <c r="AJ109" s="232"/>
      <c r="AK109" s="232"/>
      <c r="AL109" s="232"/>
      <c r="AM109" s="232"/>
      <c r="AN109" s="232"/>
      <c r="AO109" s="232"/>
      <c r="AP109" s="232"/>
      <c r="AQ109" s="232"/>
      <c r="AR109" s="232"/>
      <c r="AS109" s="232"/>
      <c r="AT109" s="232"/>
      <c r="AU109" s="232"/>
      <c r="AV109" s="232"/>
      <c r="AW109" s="232"/>
      <c r="AX109" s="232"/>
      <c r="AY109" s="232"/>
      <c r="AZ109" s="232"/>
      <c r="BA109" s="232"/>
      <c r="BB109" s="232"/>
      <c r="BC109" s="232"/>
      <c r="BD109" s="232"/>
      <c r="BE109" s="232"/>
      <c r="BF109" s="232"/>
      <c r="BG109" s="232"/>
      <c r="BH109" s="232"/>
      <c r="BI109" s="232"/>
      <c r="BJ109" s="232"/>
      <c r="BK109" s="232"/>
      <c r="BL109" s="232"/>
      <c r="BM109" s="232"/>
      <c r="BN109" s="232"/>
      <c r="BO109" s="232"/>
      <c r="BP109" s="232"/>
      <c r="BQ109" s="232"/>
      <c r="BR109" s="232"/>
      <c r="BS109" s="232"/>
      <c r="BT109" s="232"/>
      <c r="BU109" s="232"/>
      <c r="BV109" s="232"/>
      <c r="BW109" s="232"/>
    </row>
    <row r="110" spans="1:105" s="48" customFormat="1" x14ac:dyDescent="0.25">
      <c r="A110" s="48" t="s">
        <v>473</v>
      </c>
      <c r="B110" s="48" t="s">
        <v>177</v>
      </c>
      <c r="C110" s="48" t="s">
        <v>156</v>
      </c>
      <c r="D110" s="48" t="s">
        <v>54</v>
      </c>
      <c r="E110" s="89" t="s">
        <v>196</v>
      </c>
      <c r="F110" s="48" t="s">
        <v>253</v>
      </c>
      <c r="G110" s="48" t="s">
        <v>66</v>
      </c>
      <c r="H110" s="48" t="s">
        <v>300</v>
      </c>
      <c r="I110" s="48">
        <v>2015</v>
      </c>
      <c r="K110" s="48" t="s">
        <v>137</v>
      </c>
      <c r="L110" s="89">
        <v>1500</v>
      </c>
      <c r="M110" s="49"/>
      <c r="N110" s="49"/>
      <c r="O110" s="49"/>
      <c r="P110" s="49"/>
      <c r="Q110" s="49"/>
      <c r="R110" s="49"/>
      <c r="S110" s="49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9"/>
      <c r="AL110" s="49"/>
      <c r="AM110" s="49"/>
      <c r="AN110" s="49"/>
      <c r="AO110" s="49"/>
      <c r="AP110" s="49"/>
      <c r="AQ110" s="49"/>
      <c r="AR110" s="49"/>
      <c r="AS110" s="49"/>
      <c r="AT110" s="49"/>
      <c r="AU110" s="49"/>
      <c r="AV110" s="49"/>
      <c r="AW110" s="49"/>
      <c r="AX110" s="49"/>
      <c r="AY110" s="49"/>
      <c r="AZ110" s="49"/>
      <c r="BA110" s="230">
        <v>704.25</v>
      </c>
      <c r="BB110" s="230">
        <v>875.8039271885865</v>
      </c>
      <c r="BC110" s="230">
        <v>976.15654144535711</v>
      </c>
      <c r="BD110" s="230">
        <v>1047.3578543771728</v>
      </c>
      <c r="BE110" s="230">
        <v>1102.5858833274397</v>
      </c>
      <c r="BF110" s="230">
        <v>1147.7104686339435</v>
      </c>
      <c r="BG110" s="230">
        <v>1185.8627618911898</v>
      </c>
      <c r="BH110" s="230">
        <v>1218.9117815657594</v>
      </c>
      <c r="BI110" s="230">
        <v>1248.0630828907144</v>
      </c>
      <c r="BJ110" s="230">
        <v>1274.1398105160263</v>
      </c>
      <c r="BK110" s="230">
        <v>1297.7290800175967</v>
      </c>
      <c r="BL110" s="230">
        <v>1319.2643958225301</v>
      </c>
      <c r="BM110" s="230">
        <v>1339.0749659717303</v>
      </c>
      <c r="BN110" s="230">
        <v>1357.4166890797765</v>
      </c>
      <c r="BO110" s="230">
        <v>1374.492424772797</v>
      </c>
      <c r="BP110" s="230">
        <v>1390.465708754346</v>
      </c>
      <c r="BQ110" s="230">
        <v>1405.4703026539134</v>
      </c>
      <c r="BR110" s="230">
        <v>1419.6170100793006</v>
      </c>
      <c r="BS110" s="230">
        <v>1432.9986473436938</v>
      </c>
      <c r="BT110" s="230">
        <v>1445.6937377046127</v>
      </c>
      <c r="BU110" s="230">
        <v>1457.7693033365472</v>
      </c>
      <c r="BV110" s="230">
        <v>1469.2830072061831</v>
      </c>
      <c r="BW110" s="230">
        <v>1480.2848184424645</v>
      </c>
      <c r="BX110" s="230">
        <v>1490.8183230111165</v>
      </c>
      <c r="BY110" s="230">
        <v>1500</v>
      </c>
      <c r="BZ110" s="230">
        <v>1500</v>
      </c>
      <c r="CA110" s="230">
        <v>1500</v>
      </c>
      <c r="CB110" s="230">
        <v>1500</v>
      </c>
      <c r="CC110" s="230">
        <v>1500</v>
      </c>
      <c r="CD110" s="230">
        <v>1500</v>
      </c>
      <c r="CE110" s="230">
        <v>1500</v>
      </c>
      <c r="CF110" s="230">
        <v>1500</v>
      </c>
      <c r="CG110" s="230">
        <v>1500</v>
      </c>
      <c r="CH110" s="230">
        <v>1500</v>
      </c>
      <c r="CI110" s="230">
        <v>1500</v>
      </c>
      <c r="CJ110" s="230">
        <v>1500</v>
      </c>
      <c r="CK110" s="231"/>
      <c r="CL110" s="231"/>
      <c r="CM110" s="231"/>
      <c r="CN110" s="231"/>
      <c r="CO110" s="231"/>
      <c r="CP110" s="231"/>
      <c r="CQ110" s="231"/>
      <c r="CR110" s="231"/>
      <c r="CS110" s="231"/>
      <c r="CT110" s="231"/>
      <c r="CU110" s="231"/>
      <c r="CV110" s="231"/>
      <c r="CW110" s="231"/>
      <c r="CX110" s="231"/>
      <c r="CY110" s="231"/>
      <c r="CZ110" s="231"/>
      <c r="DA110" s="231"/>
    </row>
    <row r="111" spans="1:105" s="42" customFormat="1" x14ac:dyDescent="0.25">
      <c r="A111" s="232" t="s">
        <v>474</v>
      </c>
      <c r="B111" s="152" t="s">
        <v>177</v>
      </c>
      <c r="C111" s="152" t="s">
        <v>156</v>
      </c>
      <c r="D111" s="152" t="s">
        <v>312</v>
      </c>
      <c r="E111" s="152" t="s">
        <v>137</v>
      </c>
      <c r="F111" s="152" t="s">
        <v>300</v>
      </c>
      <c r="G111" s="152">
        <v>2015</v>
      </c>
      <c r="H111" s="152"/>
      <c r="I111" s="152">
        <v>1500</v>
      </c>
      <c r="J111" s="152"/>
      <c r="K111" s="152"/>
      <c r="L111" s="152" t="s">
        <v>66</v>
      </c>
      <c r="M111" s="233" t="b">
        <f>E111=K110</f>
        <v>1</v>
      </c>
      <c r="N111" s="233" t="b">
        <f>I111=L110</f>
        <v>1</v>
      </c>
      <c r="O111" s="234">
        <v>18000000</v>
      </c>
      <c r="P111" s="152"/>
      <c r="Q111" s="152"/>
      <c r="R111" s="207"/>
      <c r="S111" s="207"/>
      <c r="T111" s="207"/>
      <c r="U111" s="235">
        <v>704.25</v>
      </c>
      <c r="V111" s="236">
        <v>1147.7104686339435</v>
      </c>
      <c r="W111" s="236">
        <v>1297.7290800175967</v>
      </c>
      <c r="X111" s="236">
        <v>1390.465708754346</v>
      </c>
      <c r="Y111" s="236">
        <v>1457.7693033365472</v>
      </c>
      <c r="Z111" s="236">
        <v>1500</v>
      </c>
      <c r="AA111" s="232"/>
      <c r="AB111" s="232"/>
      <c r="AC111" s="232"/>
      <c r="AD111" s="232"/>
      <c r="AE111" s="232"/>
      <c r="AF111" s="232"/>
      <c r="AG111" s="232"/>
      <c r="AH111" s="232"/>
      <c r="AI111" s="232"/>
      <c r="AJ111" s="232"/>
      <c r="AK111" s="232"/>
      <c r="AL111" s="232"/>
      <c r="AM111" s="232"/>
      <c r="AN111" s="232"/>
      <c r="AO111" s="232"/>
      <c r="AP111" s="232"/>
      <c r="AQ111" s="232"/>
      <c r="AR111" s="232"/>
      <c r="AS111" s="232"/>
      <c r="AT111" s="232"/>
      <c r="AU111" s="232"/>
      <c r="AV111" s="232"/>
      <c r="AW111" s="232"/>
      <c r="AX111" s="232"/>
      <c r="AY111" s="232"/>
      <c r="AZ111" s="232"/>
      <c r="BA111" s="232"/>
      <c r="BB111" s="232"/>
      <c r="BC111" s="232"/>
      <c r="BD111" s="232"/>
      <c r="BE111" s="232"/>
      <c r="BF111" s="232"/>
      <c r="BG111" s="232"/>
      <c r="BH111" s="232"/>
      <c r="BI111" s="232"/>
      <c r="BJ111" s="232"/>
      <c r="BK111" s="232"/>
      <c r="BL111" s="232"/>
      <c r="BM111" s="232"/>
      <c r="BN111" s="232"/>
      <c r="BO111" s="232"/>
      <c r="BP111" s="232"/>
      <c r="BQ111" s="232"/>
      <c r="BR111" s="232"/>
      <c r="BS111" s="232"/>
      <c r="BT111" s="232"/>
      <c r="BU111" s="232"/>
      <c r="BV111" s="232"/>
      <c r="BW111" s="232"/>
    </row>
    <row r="112" spans="1:105" s="48" customFormat="1" ht="15.75" customHeight="1" x14ac:dyDescent="0.25">
      <c r="A112" s="48" t="s">
        <v>475</v>
      </c>
      <c r="B112" s="48" t="s">
        <v>77</v>
      </c>
      <c r="C112" s="48" t="s">
        <v>58</v>
      </c>
      <c r="D112" s="48" t="s">
        <v>54</v>
      </c>
      <c r="E112" s="48" t="s">
        <v>76</v>
      </c>
      <c r="F112" s="48" t="s">
        <v>476</v>
      </c>
      <c r="G112" s="48" t="s">
        <v>66</v>
      </c>
      <c r="H112" s="48" t="s">
        <v>300</v>
      </c>
      <c r="I112" s="48">
        <v>2009</v>
      </c>
      <c r="K112" s="48" t="s">
        <v>60</v>
      </c>
      <c r="L112" s="49">
        <v>750</v>
      </c>
      <c r="M112" s="49"/>
      <c r="N112" s="49"/>
      <c r="O112" s="49"/>
      <c r="P112" s="49"/>
      <c r="Q112" s="49"/>
      <c r="R112" s="49"/>
      <c r="S112" s="49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9"/>
      <c r="AL112" s="49"/>
      <c r="AM112" s="49"/>
      <c r="AN112" s="49"/>
      <c r="AO112" s="49"/>
      <c r="AP112" s="49"/>
      <c r="AQ112" s="49"/>
      <c r="AR112" s="49"/>
      <c r="AS112" s="49"/>
      <c r="AT112" s="49"/>
      <c r="AU112" s="49">
        <v>304.00000762939453</v>
      </c>
      <c r="AV112" s="49">
        <v>249.99999904632568</v>
      </c>
      <c r="AW112" s="49">
        <v>410.20000076293945</v>
      </c>
      <c r="AX112" s="49">
        <v>400.90000534057617</v>
      </c>
      <c r="AY112" s="49">
        <v>423.60000228881836</v>
      </c>
      <c r="AZ112" s="49">
        <v>443.79999542236328</v>
      </c>
      <c r="BA112" s="230">
        <v>464.71666065851849</v>
      </c>
      <c r="BB112" s="230">
        <v>485.6333258946737</v>
      </c>
      <c r="BC112" s="230">
        <v>506.54999113082891</v>
      </c>
      <c r="BD112" s="230">
        <v>527.46665636698413</v>
      </c>
      <c r="BE112" s="230">
        <v>548.38332160313928</v>
      </c>
      <c r="BF112" s="230">
        <v>569.29998683929443</v>
      </c>
      <c r="BG112" s="230">
        <v>590.21665207544959</v>
      </c>
      <c r="BH112" s="230">
        <v>611.13331731160474</v>
      </c>
      <c r="BI112" s="230">
        <v>632.0499825477599</v>
      </c>
      <c r="BJ112" s="230">
        <v>652.96664778391505</v>
      </c>
      <c r="BK112" s="230">
        <v>673.8833130200702</v>
      </c>
      <c r="BL112" s="230">
        <v>694.79997825622536</v>
      </c>
      <c r="BM112" s="230">
        <v>715.71664349238051</v>
      </c>
      <c r="BN112" s="230">
        <v>736.63330872853567</v>
      </c>
      <c r="BO112" s="230">
        <v>750</v>
      </c>
      <c r="BP112" s="230">
        <v>750</v>
      </c>
      <c r="BQ112" s="230">
        <v>750</v>
      </c>
      <c r="BR112" s="230">
        <v>750</v>
      </c>
      <c r="BS112" s="230">
        <v>750</v>
      </c>
      <c r="BT112" s="230">
        <v>750</v>
      </c>
      <c r="BU112" s="230">
        <v>750</v>
      </c>
      <c r="BV112" s="230">
        <v>750</v>
      </c>
      <c r="BW112" s="230">
        <v>750</v>
      </c>
      <c r="BX112" s="230">
        <v>750</v>
      </c>
      <c r="BY112" s="230">
        <v>750</v>
      </c>
      <c r="BZ112" s="230">
        <v>750</v>
      </c>
      <c r="CA112" s="230">
        <v>750</v>
      </c>
      <c r="CB112" s="230">
        <v>750</v>
      </c>
      <c r="CC112" s="230">
        <v>750</v>
      </c>
      <c r="CD112" s="230">
        <v>750</v>
      </c>
      <c r="CE112" s="230">
        <v>750</v>
      </c>
      <c r="CF112" s="230">
        <v>750</v>
      </c>
      <c r="CG112" s="230">
        <v>750</v>
      </c>
      <c r="CH112" s="230">
        <v>750</v>
      </c>
      <c r="CI112" s="230">
        <v>750</v>
      </c>
      <c r="CJ112" s="230">
        <v>750</v>
      </c>
      <c r="CK112" s="231"/>
      <c r="CL112" s="231"/>
      <c r="CM112" s="240">
        <v>24909.449785709381</v>
      </c>
      <c r="CN112" s="231"/>
      <c r="CO112" s="231"/>
      <c r="CP112" s="231"/>
      <c r="CQ112" s="231"/>
      <c r="CR112" s="231"/>
      <c r="CS112" s="231"/>
      <c r="CT112" s="231"/>
      <c r="CU112" s="231"/>
      <c r="CV112" s="231"/>
      <c r="CW112" s="231"/>
      <c r="CX112" s="231"/>
      <c r="CY112" s="231"/>
      <c r="CZ112" s="231"/>
      <c r="DA112" s="231"/>
    </row>
    <row r="113" spans="1:106" s="42" customFormat="1" x14ac:dyDescent="0.25">
      <c r="A113" s="232" t="s">
        <v>477</v>
      </c>
      <c r="B113" s="152" t="s">
        <v>77</v>
      </c>
      <c r="C113" s="152" t="s">
        <v>58</v>
      </c>
      <c r="D113" s="152" t="s">
        <v>78</v>
      </c>
      <c r="E113" s="152" t="s">
        <v>60</v>
      </c>
      <c r="F113" s="152" t="s">
        <v>300</v>
      </c>
      <c r="G113" s="152">
        <v>2009</v>
      </c>
      <c r="H113" s="152"/>
      <c r="I113" s="207">
        <v>750</v>
      </c>
      <c r="J113" s="152"/>
      <c r="K113" s="152" t="s">
        <v>65</v>
      </c>
      <c r="L113" s="152" t="s">
        <v>66</v>
      </c>
      <c r="M113" s="233" t="b">
        <f>E113=K112</f>
        <v>1</v>
      </c>
      <c r="N113" s="233" t="b">
        <f>I113=L112</f>
        <v>1</v>
      </c>
      <c r="O113" s="152"/>
      <c r="P113" s="152"/>
      <c r="Q113" s="152"/>
      <c r="R113" s="207">
        <v>400.90000534057617</v>
      </c>
      <c r="S113" s="207">
        <v>423.60000228881836</v>
      </c>
      <c r="T113" s="207">
        <v>443.79999542236328</v>
      </c>
      <c r="U113" s="235">
        <v>464.71666065851849</v>
      </c>
      <c r="V113" s="236">
        <v>569.29998683929443</v>
      </c>
      <c r="W113" s="236">
        <v>673.8833130200702</v>
      </c>
      <c r="X113" s="236">
        <v>750</v>
      </c>
      <c r="Y113" s="236">
        <v>750</v>
      </c>
      <c r="Z113" s="236">
        <v>750</v>
      </c>
    </row>
    <row r="114" spans="1:106" s="231" customFormat="1" x14ac:dyDescent="0.25">
      <c r="A114" s="48" t="s">
        <v>478</v>
      </c>
      <c r="B114" s="48" t="s">
        <v>129</v>
      </c>
      <c r="C114" s="48" t="s">
        <v>58</v>
      </c>
      <c r="D114" s="48" t="s">
        <v>54</v>
      </c>
      <c r="E114" s="48" t="s">
        <v>479</v>
      </c>
      <c r="F114" s="48" t="s">
        <v>480</v>
      </c>
      <c r="G114" s="48" t="s">
        <v>66</v>
      </c>
      <c r="H114" s="48" t="s">
        <v>300</v>
      </c>
      <c r="I114" s="48">
        <v>2020</v>
      </c>
      <c r="J114" s="48"/>
      <c r="K114" s="89" t="s">
        <v>181</v>
      </c>
      <c r="L114" s="90">
        <v>196.22400000000005</v>
      </c>
      <c r="M114" s="49"/>
      <c r="N114" s="49"/>
      <c r="O114" s="49"/>
      <c r="P114" s="49"/>
      <c r="Q114" s="49"/>
      <c r="R114" s="49"/>
      <c r="S114" s="49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9"/>
      <c r="AL114" s="49"/>
      <c r="AM114" s="49"/>
      <c r="AN114" s="49"/>
      <c r="AO114" s="49"/>
      <c r="AP114" s="49"/>
      <c r="AQ114" s="49"/>
      <c r="AR114" s="49"/>
      <c r="AS114" s="49"/>
      <c r="AT114" s="49"/>
      <c r="AU114" s="49"/>
      <c r="AV114" s="49"/>
      <c r="AW114" s="49"/>
      <c r="AX114" s="49"/>
      <c r="AY114" s="49"/>
      <c r="AZ114" s="49"/>
      <c r="BA114" s="230">
        <v>0</v>
      </c>
      <c r="BB114" s="230">
        <v>0</v>
      </c>
      <c r="BC114" s="230">
        <v>0</v>
      </c>
      <c r="BD114" s="230">
        <v>0</v>
      </c>
      <c r="BE114" s="230">
        <v>0</v>
      </c>
      <c r="BF114" s="230">
        <v>103.7632512</v>
      </c>
      <c r="BG114" s="230">
        <v>114.95704804707943</v>
      </c>
      <c r="BH114" s="230">
        <v>121.5049994433116</v>
      </c>
      <c r="BI114" s="230">
        <v>126.15084489415885</v>
      </c>
      <c r="BJ114" s="230">
        <v>129.75444258769528</v>
      </c>
      <c r="BK114" s="230">
        <v>132.69879629039102</v>
      </c>
      <c r="BL114" s="230">
        <v>135.1882118751613</v>
      </c>
      <c r="BM114" s="230">
        <v>137.34464174123826</v>
      </c>
      <c r="BN114" s="230">
        <v>139.24674768662319</v>
      </c>
      <c r="BO114" s="230">
        <v>140.94823943477471</v>
      </c>
      <c r="BP114" s="230">
        <v>142.48742594538905</v>
      </c>
      <c r="BQ114" s="230">
        <v>143.89259313747044</v>
      </c>
      <c r="BR114" s="230">
        <v>145.18522164973524</v>
      </c>
      <c r="BS114" s="230">
        <v>146.38200872224073</v>
      </c>
      <c r="BT114" s="230">
        <v>147.49619083100688</v>
      </c>
      <c r="BU114" s="230">
        <v>148.53843858831769</v>
      </c>
      <c r="BV114" s="230">
        <v>149.51747986494235</v>
      </c>
      <c r="BW114" s="230">
        <v>150.44054453370262</v>
      </c>
      <c r="BX114" s="230">
        <v>151.31368880660673</v>
      </c>
      <c r="BY114" s="230">
        <v>152.14203628185413</v>
      </c>
      <c r="BZ114" s="230">
        <v>152.92996011847291</v>
      </c>
      <c r="CA114" s="230">
        <v>153.68122279246847</v>
      </c>
      <c r="CB114" s="230">
        <v>154.39908476127943</v>
      </c>
      <c r="CC114" s="230">
        <v>155.08638998454987</v>
      </c>
      <c r="CD114" s="230">
        <v>155.74563397539058</v>
      </c>
      <c r="CE114" s="230">
        <v>156.37901849681467</v>
      </c>
      <c r="CF114" s="230">
        <v>156.9884959299348</v>
      </c>
      <c r="CG114" s="230">
        <v>157.57580556932015</v>
      </c>
      <c r="CH114" s="230">
        <v>158.14250354643079</v>
      </c>
      <c r="CI114" s="230">
        <v>158.68998767808631</v>
      </c>
      <c r="CJ114" s="230">
        <v>159.21951823902111</v>
      </c>
      <c r="CM114" s="240">
        <v>4477.7904726534689</v>
      </c>
    </row>
    <row r="115" spans="1:106" s="42" customFormat="1" x14ac:dyDescent="0.25">
      <c r="A115" s="232" t="s">
        <v>481</v>
      </c>
      <c r="B115" s="152" t="s">
        <v>129</v>
      </c>
      <c r="C115" s="152" t="s">
        <v>58</v>
      </c>
      <c r="D115" s="152" t="s">
        <v>130</v>
      </c>
      <c r="E115" s="152" t="s">
        <v>181</v>
      </c>
      <c r="F115" s="152" t="s">
        <v>300</v>
      </c>
      <c r="G115" s="152">
        <v>2020</v>
      </c>
      <c r="H115" s="152"/>
      <c r="I115" s="207">
        <v>196.22400000000005</v>
      </c>
      <c r="J115" s="152"/>
      <c r="K115" s="152" t="s">
        <v>65</v>
      </c>
      <c r="L115" s="152" t="s">
        <v>66</v>
      </c>
      <c r="M115" s="233" t="b">
        <f>E115=K114</f>
        <v>1</v>
      </c>
      <c r="N115" s="233" t="b">
        <f>I115=L114</f>
        <v>1</v>
      </c>
      <c r="O115" s="242">
        <v>17240000</v>
      </c>
      <c r="P115" s="242">
        <f>ROUND(900000/196,-2)</f>
        <v>4600</v>
      </c>
      <c r="Q115" s="152"/>
      <c r="R115" s="207"/>
      <c r="S115" s="207"/>
      <c r="T115" s="207"/>
      <c r="U115" s="235">
        <v>0</v>
      </c>
      <c r="V115" s="236">
        <v>103.7632512</v>
      </c>
      <c r="W115" s="236">
        <v>132.69879629039102</v>
      </c>
      <c r="X115" s="236">
        <v>142.48742594538905</v>
      </c>
      <c r="Y115" s="236">
        <v>148.53843858831769</v>
      </c>
      <c r="Z115" s="236">
        <v>152.92996011847291</v>
      </c>
    </row>
    <row r="116" spans="1:106" s="259" customFormat="1" x14ac:dyDescent="0.25">
      <c r="A116" s="48" t="s">
        <v>482</v>
      </c>
      <c r="B116" s="48" t="s">
        <v>153</v>
      </c>
      <c r="C116" s="48" t="s">
        <v>58</v>
      </c>
      <c r="D116" s="48" t="s">
        <v>54</v>
      </c>
      <c r="E116" s="48" t="s">
        <v>479</v>
      </c>
      <c r="F116" s="89" t="s">
        <v>223</v>
      </c>
      <c r="G116" s="89" t="s">
        <v>222</v>
      </c>
      <c r="H116" s="48" t="s">
        <v>300</v>
      </c>
      <c r="I116" s="89">
        <v>2020</v>
      </c>
      <c r="J116" s="48"/>
      <c r="K116" s="48" t="s">
        <v>137</v>
      </c>
      <c r="L116" s="90">
        <v>179.20000000000002</v>
      </c>
      <c r="M116" s="49"/>
      <c r="N116" s="49"/>
      <c r="O116" s="49"/>
      <c r="P116" s="49"/>
      <c r="Q116" s="49"/>
      <c r="R116" s="49"/>
      <c r="S116" s="49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9"/>
      <c r="AL116" s="49"/>
      <c r="AM116" s="49"/>
      <c r="AN116" s="49"/>
      <c r="AO116" s="49"/>
      <c r="AP116" s="49"/>
      <c r="AQ116" s="49"/>
      <c r="AR116" s="49"/>
      <c r="AS116" s="49"/>
      <c r="AT116" s="49"/>
      <c r="AU116" s="49"/>
      <c r="AV116" s="49"/>
      <c r="AW116" s="49"/>
      <c r="AX116" s="49"/>
      <c r="AY116" s="49"/>
      <c r="AZ116" s="49"/>
      <c r="BA116" s="230">
        <v>0</v>
      </c>
      <c r="BB116" s="230">
        <v>0</v>
      </c>
      <c r="BC116" s="230">
        <v>0</v>
      </c>
      <c r="BD116" s="230">
        <v>0</v>
      </c>
      <c r="BE116" s="230">
        <v>0</v>
      </c>
      <c r="BF116" s="230">
        <v>94.760959999999997</v>
      </c>
      <c r="BG116" s="230">
        <v>104.98360552244696</v>
      </c>
      <c r="BH116" s="230">
        <v>110.96346981124347</v>
      </c>
      <c r="BI116" s="230">
        <v>115.20625104489392</v>
      </c>
      <c r="BJ116" s="230">
        <v>118.4972078426441</v>
      </c>
      <c r="BK116" s="230">
        <v>121.18611533369042</v>
      </c>
      <c r="BL116" s="230">
        <v>123.4595542238916</v>
      </c>
      <c r="BM116" s="230">
        <v>125.42889656734089</v>
      </c>
      <c r="BN116" s="230">
        <v>127.16597962248693</v>
      </c>
      <c r="BO116" s="230">
        <v>128.71985336509107</v>
      </c>
      <c r="BP116" s="230">
        <v>130.12550314647402</v>
      </c>
      <c r="BQ116" s="230">
        <v>131.40876085613741</v>
      </c>
      <c r="BR116" s="230">
        <v>132.58924351573995</v>
      </c>
      <c r="BS116" s="230">
        <v>133.68219974633857</v>
      </c>
      <c r="BT116" s="230">
        <v>134.69971765388757</v>
      </c>
      <c r="BU116" s="230">
        <v>135.65154208978785</v>
      </c>
      <c r="BV116" s="230">
        <v>136.54564371227613</v>
      </c>
      <c r="BW116" s="230">
        <v>137.38862514493388</v>
      </c>
      <c r="BX116" s="230">
        <v>138.18601717498333</v>
      </c>
      <c r="BY116" s="230">
        <v>138.94249888753802</v>
      </c>
      <c r="BZ116" s="230">
        <v>139.66206403513507</v>
      </c>
      <c r="CA116" s="230">
        <v>140.34814866892097</v>
      </c>
      <c r="CB116" s="230">
        <v>141.00373037559766</v>
      </c>
      <c r="CC116" s="230">
        <v>141.63140637858436</v>
      </c>
      <c r="CD116" s="230">
        <v>142.23345568528819</v>
      </c>
      <c r="CE116" s="230">
        <v>142.81188903818691</v>
      </c>
      <c r="CF116" s="230">
        <v>143.36848943373039</v>
      </c>
      <c r="CG116" s="230">
        <v>143.90484526878552</v>
      </c>
      <c r="CH116" s="230">
        <v>144.42237766797331</v>
      </c>
      <c r="CI116" s="230">
        <v>144.92236317633453</v>
      </c>
      <c r="CJ116" s="230">
        <v>145.40595272969966</v>
      </c>
      <c r="CK116" s="231"/>
      <c r="CL116" s="231"/>
      <c r="CM116" s="231"/>
      <c r="CN116" s="231"/>
      <c r="CO116" s="231"/>
      <c r="CP116" s="231"/>
      <c r="CQ116" s="231"/>
      <c r="CR116" s="231"/>
      <c r="CS116" s="231"/>
      <c r="CT116" s="231"/>
      <c r="CU116" s="231"/>
      <c r="CV116" s="231"/>
      <c r="CW116" s="231"/>
      <c r="CX116" s="231"/>
      <c r="CY116" s="231"/>
      <c r="CZ116" s="231"/>
      <c r="DA116" s="231"/>
    </row>
    <row r="117" spans="1:106" s="42" customFormat="1" x14ac:dyDescent="0.25">
      <c r="A117" s="232" t="s">
        <v>483</v>
      </c>
      <c r="B117" s="152" t="s">
        <v>153</v>
      </c>
      <c r="C117" s="152" t="s">
        <v>58</v>
      </c>
      <c r="D117" s="152" t="s">
        <v>311</v>
      </c>
      <c r="E117" s="152" t="s">
        <v>137</v>
      </c>
      <c r="F117" s="152" t="s">
        <v>300</v>
      </c>
      <c r="G117" s="152">
        <v>2020</v>
      </c>
      <c r="H117" s="152"/>
      <c r="I117" s="207">
        <v>179.20000000000002</v>
      </c>
      <c r="J117" s="152"/>
      <c r="K117" s="152" t="s">
        <v>65</v>
      </c>
      <c r="L117" s="152" t="s">
        <v>66</v>
      </c>
      <c r="M117" s="233" t="b">
        <f>E117=K116</f>
        <v>1</v>
      </c>
      <c r="N117" s="233" t="b">
        <f>I117=L116</f>
        <v>1</v>
      </c>
      <c r="O117" s="242">
        <v>7500000</v>
      </c>
      <c r="P117" s="242">
        <f>ROUND(600000/179,-2)</f>
        <v>3400</v>
      </c>
      <c r="Q117" s="152"/>
      <c r="R117" s="207"/>
      <c r="S117" s="207"/>
      <c r="T117" s="207"/>
      <c r="U117" s="235">
        <v>0</v>
      </c>
      <c r="V117" s="236">
        <v>94.760959999999997</v>
      </c>
      <c r="W117" s="236">
        <v>121.18611533369042</v>
      </c>
      <c r="X117" s="236">
        <v>130.12550314647402</v>
      </c>
      <c r="Y117" s="236">
        <v>135.65154208978785</v>
      </c>
      <c r="Z117" s="236">
        <v>139.66206403513507</v>
      </c>
    </row>
    <row r="118" spans="1:106" s="48" customFormat="1" x14ac:dyDescent="0.25">
      <c r="A118" s="48" t="s">
        <v>484</v>
      </c>
      <c r="B118" s="48" t="s">
        <v>90</v>
      </c>
      <c r="C118" s="48" t="s">
        <v>58</v>
      </c>
      <c r="D118" s="48" t="s">
        <v>54</v>
      </c>
      <c r="E118" s="48" t="s">
        <v>396</v>
      </c>
      <c r="F118" s="48" t="s">
        <v>485</v>
      </c>
      <c r="G118" s="48" t="s">
        <v>66</v>
      </c>
      <c r="H118" s="48" t="s">
        <v>300</v>
      </c>
      <c r="I118" s="48">
        <v>1998</v>
      </c>
      <c r="K118" s="48" t="s">
        <v>60</v>
      </c>
      <c r="L118" s="49">
        <v>65</v>
      </c>
      <c r="M118" s="49"/>
      <c r="N118" s="49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>
        <v>65</v>
      </c>
      <c r="AK118" s="49">
        <v>65</v>
      </c>
      <c r="AL118" s="49">
        <v>65</v>
      </c>
      <c r="AM118" s="49">
        <v>65</v>
      </c>
      <c r="AN118" s="49">
        <v>65</v>
      </c>
      <c r="AO118" s="49">
        <v>65</v>
      </c>
      <c r="AP118" s="49">
        <v>65</v>
      </c>
      <c r="AQ118" s="49">
        <v>65</v>
      </c>
      <c r="AR118" s="49">
        <v>65</v>
      </c>
      <c r="AS118" s="49">
        <v>65</v>
      </c>
      <c r="AT118" s="49">
        <v>65</v>
      </c>
      <c r="AU118" s="49">
        <v>65</v>
      </c>
      <c r="AV118" s="49">
        <v>65</v>
      </c>
      <c r="AW118" s="49">
        <v>65</v>
      </c>
      <c r="AX118" s="49">
        <v>65</v>
      </c>
      <c r="AY118" s="49">
        <v>65</v>
      </c>
      <c r="AZ118" s="49">
        <v>65</v>
      </c>
      <c r="BA118" s="230">
        <v>65</v>
      </c>
      <c r="BB118" s="230">
        <v>65</v>
      </c>
      <c r="BC118" s="230">
        <v>65</v>
      </c>
      <c r="BD118" s="230">
        <v>65</v>
      </c>
      <c r="BE118" s="230">
        <v>65</v>
      </c>
      <c r="BF118" s="230">
        <v>65</v>
      </c>
      <c r="BG118" s="230">
        <v>65</v>
      </c>
      <c r="BH118" s="230">
        <v>65</v>
      </c>
      <c r="BI118" s="230">
        <v>65</v>
      </c>
      <c r="BJ118" s="230">
        <v>65</v>
      </c>
      <c r="BK118" s="230">
        <v>65</v>
      </c>
      <c r="BL118" s="230">
        <v>65</v>
      </c>
      <c r="BM118" s="230">
        <v>65</v>
      </c>
      <c r="BN118" s="230">
        <v>65</v>
      </c>
      <c r="BO118" s="230">
        <v>65</v>
      </c>
      <c r="BP118" s="230">
        <v>65</v>
      </c>
      <c r="BQ118" s="230">
        <v>65</v>
      </c>
      <c r="BR118" s="230">
        <v>65</v>
      </c>
      <c r="BS118" s="230">
        <v>65</v>
      </c>
      <c r="BT118" s="230">
        <v>65</v>
      </c>
      <c r="BU118" s="230">
        <v>65</v>
      </c>
      <c r="BV118" s="230">
        <v>65</v>
      </c>
      <c r="BW118" s="230">
        <v>65</v>
      </c>
      <c r="BX118" s="230">
        <v>65</v>
      </c>
      <c r="BY118" s="230">
        <v>65</v>
      </c>
      <c r="BZ118" s="230">
        <v>65</v>
      </c>
      <c r="CA118" s="230">
        <v>65</v>
      </c>
      <c r="CB118" s="230">
        <v>65</v>
      </c>
      <c r="CC118" s="230">
        <v>65</v>
      </c>
      <c r="CD118" s="230">
        <v>65</v>
      </c>
      <c r="CE118" s="230">
        <v>65</v>
      </c>
      <c r="CF118" s="230">
        <v>65</v>
      </c>
      <c r="CG118" s="230">
        <v>65</v>
      </c>
      <c r="CH118" s="230">
        <v>65</v>
      </c>
      <c r="CI118" s="230">
        <v>65</v>
      </c>
      <c r="CJ118" s="230">
        <v>65</v>
      </c>
      <c r="CK118" s="231"/>
      <c r="CL118" s="231"/>
      <c r="CM118" s="240">
        <v>2340</v>
      </c>
      <c r="CN118" s="231"/>
      <c r="CO118" s="231"/>
      <c r="CP118" s="231"/>
      <c r="CQ118" s="231"/>
      <c r="CR118" s="231"/>
      <c r="CS118" s="231"/>
      <c r="CT118" s="231"/>
      <c r="CU118" s="231"/>
      <c r="CV118" s="231"/>
      <c r="CW118" s="231"/>
      <c r="CX118" s="231"/>
      <c r="CY118" s="231"/>
      <c r="CZ118" s="231"/>
      <c r="DA118" s="231"/>
    </row>
    <row r="119" spans="1:106" s="42" customFormat="1" x14ac:dyDescent="0.25">
      <c r="A119" s="232" t="s">
        <v>486</v>
      </c>
      <c r="B119" s="152" t="s">
        <v>90</v>
      </c>
      <c r="C119" s="152" t="s">
        <v>58</v>
      </c>
      <c r="D119" s="152" t="s">
        <v>91</v>
      </c>
      <c r="E119" s="152" t="s">
        <v>60</v>
      </c>
      <c r="F119" s="152" t="s">
        <v>300</v>
      </c>
      <c r="G119" s="152">
        <v>1998</v>
      </c>
      <c r="H119" s="152"/>
      <c r="I119" s="207">
        <v>65</v>
      </c>
      <c r="J119" s="152"/>
      <c r="K119" s="152" t="s">
        <v>65</v>
      </c>
      <c r="L119" s="152" t="s">
        <v>66</v>
      </c>
      <c r="M119" s="233" t="b">
        <f>E119=K118</f>
        <v>1</v>
      </c>
      <c r="N119" s="233" t="b">
        <f>I119=L118</f>
        <v>1</v>
      </c>
      <c r="O119" s="152"/>
      <c r="P119" s="152"/>
      <c r="Q119" s="152"/>
      <c r="R119" s="207">
        <v>65</v>
      </c>
      <c r="S119" s="207">
        <v>65</v>
      </c>
      <c r="T119" s="207">
        <v>65</v>
      </c>
      <c r="U119" s="235">
        <v>65</v>
      </c>
      <c r="V119" s="236">
        <v>65</v>
      </c>
      <c r="W119" s="236">
        <v>65</v>
      </c>
      <c r="X119" s="236">
        <v>65</v>
      </c>
      <c r="Y119" s="236">
        <v>65</v>
      </c>
      <c r="Z119" s="236">
        <v>65</v>
      </c>
    </row>
    <row r="120" spans="1:106" s="48" customFormat="1" x14ac:dyDescent="0.25">
      <c r="A120" s="48" t="s">
        <v>487</v>
      </c>
      <c r="B120" s="48" t="s">
        <v>99</v>
      </c>
      <c r="C120" s="48" t="s">
        <v>58</v>
      </c>
      <c r="D120" s="48" t="s">
        <v>54</v>
      </c>
      <c r="E120" s="48" t="s">
        <v>444</v>
      </c>
      <c r="F120" s="48" t="s">
        <v>445</v>
      </c>
      <c r="G120" s="48" t="s">
        <v>66</v>
      </c>
      <c r="H120" s="48" t="s">
        <v>300</v>
      </c>
      <c r="I120" s="48">
        <v>2003</v>
      </c>
      <c r="K120" s="48" t="s">
        <v>60</v>
      </c>
      <c r="L120" s="49">
        <v>235</v>
      </c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9"/>
      <c r="AL120" s="49"/>
      <c r="AM120" s="49"/>
      <c r="AN120" s="49"/>
      <c r="AO120" s="49">
        <v>322.59999847412109</v>
      </c>
      <c r="AP120" s="49">
        <v>121.89999866485596</v>
      </c>
      <c r="AQ120" s="49">
        <v>281.10000038146973</v>
      </c>
      <c r="AR120" s="49">
        <v>0</v>
      </c>
      <c r="AS120" s="49">
        <v>150.39999949932098</v>
      </c>
      <c r="AT120" s="49">
        <v>127.70000171661377</v>
      </c>
      <c r="AU120" s="49">
        <v>230.20000249147415</v>
      </c>
      <c r="AV120" s="49">
        <v>132.09999942779541</v>
      </c>
      <c r="AW120" s="49">
        <v>142.00000071525574</v>
      </c>
      <c r="AX120" s="49">
        <v>257.29999577999115</v>
      </c>
      <c r="AY120" s="49">
        <v>145.40000081062317</v>
      </c>
      <c r="AZ120" s="49">
        <v>248.23333287239075</v>
      </c>
      <c r="BA120" s="230">
        <v>235</v>
      </c>
      <c r="BB120" s="230">
        <v>235</v>
      </c>
      <c r="BC120" s="230">
        <v>235</v>
      </c>
      <c r="BD120" s="230">
        <v>235</v>
      </c>
      <c r="BE120" s="230">
        <v>235</v>
      </c>
      <c r="BF120" s="230">
        <v>235</v>
      </c>
      <c r="BG120" s="230">
        <v>235</v>
      </c>
      <c r="BH120" s="230">
        <v>235</v>
      </c>
      <c r="BI120" s="230">
        <v>235</v>
      </c>
      <c r="BJ120" s="230">
        <v>235</v>
      </c>
      <c r="BK120" s="230">
        <v>235</v>
      </c>
      <c r="BL120" s="230">
        <v>235</v>
      </c>
      <c r="BM120" s="230">
        <v>235</v>
      </c>
      <c r="BN120" s="230">
        <v>235</v>
      </c>
      <c r="BO120" s="230">
        <v>235</v>
      </c>
      <c r="BP120" s="230">
        <v>235</v>
      </c>
      <c r="BQ120" s="230">
        <v>235</v>
      </c>
      <c r="BR120" s="230">
        <v>235</v>
      </c>
      <c r="BS120" s="230">
        <v>235</v>
      </c>
      <c r="BT120" s="230">
        <v>235</v>
      </c>
      <c r="BU120" s="230">
        <v>235</v>
      </c>
      <c r="BV120" s="230">
        <v>235</v>
      </c>
      <c r="BW120" s="230">
        <v>235</v>
      </c>
      <c r="BX120" s="230">
        <v>235</v>
      </c>
      <c r="BY120" s="230">
        <v>235</v>
      </c>
      <c r="BZ120" s="230">
        <v>235</v>
      </c>
      <c r="CA120" s="230">
        <v>235</v>
      </c>
      <c r="CB120" s="230">
        <v>235</v>
      </c>
      <c r="CC120" s="230">
        <v>235</v>
      </c>
      <c r="CD120" s="230">
        <v>235</v>
      </c>
      <c r="CE120" s="230">
        <v>235</v>
      </c>
      <c r="CF120" s="230">
        <v>235</v>
      </c>
      <c r="CG120" s="230">
        <v>235</v>
      </c>
      <c r="CH120" s="230">
        <v>235</v>
      </c>
      <c r="CI120" s="230">
        <v>235</v>
      </c>
      <c r="CJ120" s="230">
        <v>235</v>
      </c>
      <c r="CK120" s="231"/>
      <c r="CL120" s="231"/>
      <c r="CM120" s="240">
        <v>8460</v>
      </c>
      <c r="CN120" s="231"/>
      <c r="CO120" s="231"/>
      <c r="CP120" s="231"/>
      <c r="CQ120" s="231"/>
      <c r="CR120" s="231"/>
      <c r="CS120" s="231"/>
      <c r="CT120" s="231"/>
      <c r="CU120" s="231"/>
      <c r="CV120" s="231"/>
      <c r="CW120" s="231"/>
      <c r="CX120" s="231"/>
      <c r="CY120" s="231"/>
      <c r="CZ120" s="231"/>
      <c r="DA120" s="231"/>
    </row>
    <row r="121" spans="1:106" s="42" customFormat="1" x14ac:dyDescent="0.25">
      <c r="A121" s="232" t="s">
        <v>488</v>
      </c>
      <c r="B121" s="152" t="s">
        <v>99</v>
      </c>
      <c r="C121" s="152" t="s">
        <v>58</v>
      </c>
      <c r="D121" s="152" t="s">
        <v>97</v>
      </c>
      <c r="E121" s="152" t="s">
        <v>60</v>
      </c>
      <c r="F121" s="152" t="s">
        <v>300</v>
      </c>
      <c r="G121" s="152">
        <v>2003</v>
      </c>
      <c r="H121" s="152"/>
      <c r="I121" s="207">
        <v>235</v>
      </c>
      <c r="J121" s="152"/>
      <c r="K121" s="152" t="s">
        <v>65</v>
      </c>
      <c r="L121" s="152" t="s">
        <v>66</v>
      </c>
      <c r="M121" s="233" t="b">
        <f>E121=K120</f>
        <v>1</v>
      </c>
      <c r="N121" s="233" t="b">
        <f>I121=L120</f>
        <v>1</v>
      </c>
      <c r="O121" s="152"/>
      <c r="P121" s="152"/>
      <c r="Q121" s="152"/>
      <c r="R121" s="207">
        <v>257.29999577999115</v>
      </c>
      <c r="S121" s="207">
        <v>145.40000081062317</v>
      </c>
      <c r="T121" s="207">
        <v>248.23333287239075</v>
      </c>
      <c r="U121" s="235">
        <v>235</v>
      </c>
      <c r="V121" s="236">
        <v>235</v>
      </c>
      <c r="W121" s="236">
        <v>235</v>
      </c>
      <c r="X121" s="236">
        <v>235</v>
      </c>
      <c r="Y121" s="236">
        <v>235</v>
      </c>
      <c r="Z121" s="236">
        <v>235</v>
      </c>
    </row>
    <row r="122" spans="1:106" s="48" customFormat="1" x14ac:dyDescent="0.25">
      <c r="A122" s="48" t="s">
        <v>489</v>
      </c>
      <c r="B122" s="48" t="s">
        <v>131</v>
      </c>
      <c r="C122" s="48" t="s">
        <v>58</v>
      </c>
      <c r="D122" s="48" t="s">
        <v>54</v>
      </c>
      <c r="E122" s="89" t="s">
        <v>214</v>
      </c>
      <c r="F122" s="48" t="s">
        <v>490</v>
      </c>
      <c r="G122" s="48" t="s">
        <v>66</v>
      </c>
      <c r="H122" s="48" t="s">
        <v>300</v>
      </c>
      <c r="I122" s="244">
        <v>2015</v>
      </c>
      <c r="K122" s="48" t="s">
        <v>132</v>
      </c>
      <c r="L122" s="90">
        <v>3314</v>
      </c>
      <c r="M122" s="49"/>
      <c r="N122" s="49"/>
      <c r="O122" s="49"/>
      <c r="P122" s="49"/>
      <c r="Q122" s="49"/>
      <c r="R122" s="49"/>
      <c r="S122" s="49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49"/>
      <c r="AX122" s="49"/>
      <c r="AY122" s="49"/>
      <c r="AZ122" s="49"/>
      <c r="BA122" s="230">
        <v>1187.0748000000001</v>
      </c>
      <c r="BB122" s="230">
        <v>1461.3473169112538</v>
      </c>
      <c r="BC122" s="230">
        <v>1621.7864542827463</v>
      </c>
      <c r="BD122" s="230">
        <v>1735.6198338225072</v>
      </c>
      <c r="BE122" s="230">
        <v>1823.9158626717092</v>
      </c>
      <c r="BF122" s="230">
        <v>1896.0589711939999</v>
      </c>
      <c r="BG122" s="230">
        <v>1957.0551003359353</v>
      </c>
      <c r="BH122" s="230">
        <v>2009.8923507337611</v>
      </c>
      <c r="BI122" s="230">
        <v>2056.4981085654927</v>
      </c>
      <c r="BJ122" s="230">
        <v>2098.1883795829631</v>
      </c>
      <c r="BK122" s="230">
        <v>2135.9018171260241</v>
      </c>
      <c r="BL122" s="230">
        <v>2170.3314881052534</v>
      </c>
      <c r="BM122" s="230">
        <v>2202.0037151729275</v>
      </c>
      <c r="BN122" s="230">
        <v>2231.3276172471892</v>
      </c>
      <c r="BO122" s="230">
        <v>2258.6275169544556</v>
      </c>
      <c r="BP122" s="230">
        <v>2284.1648676450145</v>
      </c>
      <c r="BQ122" s="230">
        <v>2308.1535212509548</v>
      </c>
      <c r="BR122" s="230">
        <v>2330.7706254767463</v>
      </c>
      <c r="BS122" s="230">
        <v>2352.1645707687353</v>
      </c>
      <c r="BT122" s="230">
        <v>2372.4608964942167</v>
      </c>
      <c r="BU122" s="230">
        <v>2391.7667546186817</v>
      </c>
      <c r="BV122" s="230">
        <v>2410.1743340372777</v>
      </c>
      <c r="BW122" s="230">
        <v>2427.7635230917508</v>
      </c>
      <c r="BX122" s="230">
        <v>2444.604005016507</v>
      </c>
      <c r="BY122" s="230">
        <v>2460.7569253434181</v>
      </c>
      <c r="BZ122" s="230">
        <v>2476.2762320841812</v>
      </c>
      <c r="CA122" s="230">
        <v>2491.2097628482388</v>
      </c>
      <c r="CB122" s="230">
        <v>2505.6001341584429</v>
      </c>
      <c r="CC122" s="230">
        <v>2519.4854746406759</v>
      </c>
      <c r="CD122" s="230">
        <v>2532.9000338657092</v>
      </c>
      <c r="CE122" s="230">
        <v>2545.8746913222549</v>
      </c>
      <c r="CF122" s="230">
        <v>2558.4373845562682</v>
      </c>
      <c r="CG122" s="230">
        <v>2570.6134714087698</v>
      </c>
      <c r="CH122" s="230">
        <v>2582.4260381622084</v>
      </c>
      <c r="CI122" s="230">
        <v>2593.8961630076442</v>
      </c>
      <c r="CJ122" s="230">
        <v>2605.043142388</v>
      </c>
      <c r="CK122" s="231"/>
      <c r="CL122" s="231"/>
      <c r="CM122" s="231"/>
      <c r="CN122" s="231"/>
      <c r="CO122" s="231"/>
      <c r="CP122" s="231"/>
      <c r="CQ122" s="231"/>
      <c r="CR122" s="231"/>
      <c r="CS122" s="231"/>
      <c r="CT122" s="231"/>
      <c r="CU122" s="231"/>
      <c r="CV122" s="231"/>
      <c r="CW122" s="231"/>
      <c r="CX122" s="231"/>
      <c r="CY122" s="231"/>
      <c r="CZ122" s="231"/>
      <c r="DA122" s="231"/>
    </row>
    <row r="123" spans="1:106" s="42" customFormat="1" x14ac:dyDescent="0.25">
      <c r="A123" s="232" t="s">
        <v>491</v>
      </c>
      <c r="B123" s="152" t="s">
        <v>131</v>
      </c>
      <c r="C123" s="152" t="s">
        <v>58</v>
      </c>
      <c r="D123" s="152" t="s">
        <v>309</v>
      </c>
      <c r="E123" s="152" t="s">
        <v>132</v>
      </c>
      <c r="F123" s="152" t="s">
        <v>300</v>
      </c>
      <c r="G123" s="152">
        <v>2016</v>
      </c>
      <c r="H123" s="152"/>
      <c r="I123" s="207">
        <v>3314</v>
      </c>
      <c r="J123" s="152"/>
      <c r="K123" s="152" t="s">
        <v>65</v>
      </c>
      <c r="L123" s="152" t="s">
        <v>66</v>
      </c>
      <c r="M123" s="233" t="b">
        <f>E123=K122</f>
        <v>1</v>
      </c>
      <c r="N123" s="233" t="b">
        <f>I123=L122</f>
        <v>1</v>
      </c>
      <c r="O123" s="207">
        <v>29500000</v>
      </c>
      <c r="P123" s="152" t="s">
        <v>195</v>
      </c>
      <c r="Q123" s="152"/>
      <c r="R123" s="207"/>
      <c r="S123" s="207"/>
      <c r="T123" s="207"/>
      <c r="U123" s="235">
        <v>0</v>
      </c>
      <c r="V123" s="236">
        <v>3314</v>
      </c>
      <c r="W123" s="236">
        <v>3314</v>
      </c>
      <c r="X123" s="236">
        <v>3314</v>
      </c>
      <c r="Y123" s="236">
        <v>3314</v>
      </c>
      <c r="Z123" s="236">
        <v>3314</v>
      </c>
    </row>
    <row r="124" spans="1:106" s="48" customFormat="1" x14ac:dyDescent="0.25">
      <c r="A124" s="48" t="s">
        <v>492</v>
      </c>
      <c r="B124" s="48" t="s">
        <v>168</v>
      </c>
      <c r="C124" s="48" t="s">
        <v>156</v>
      </c>
      <c r="D124" s="48" t="s">
        <v>54</v>
      </c>
      <c r="E124" s="48" t="s">
        <v>384</v>
      </c>
      <c r="F124" s="48" t="s">
        <v>493</v>
      </c>
      <c r="G124" s="48" t="s">
        <v>66</v>
      </c>
      <c r="H124" s="48" t="s">
        <v>300</v>
      </c>
      <c r="I124" s="89">
        <v>2025</v>
      </c>
      <c r="K124" s="48" t="s">
        <v>119</v>
      </c>
      <c r="L124" s="48">
        <v>5600</v>
      </c>
      <c r="M124" s="49"/>
      <c r="N124" s="49"/>
      <c r="O124" s="49"/>
      <c r="P124" s="49"/>
      <c r="Q124" s="49"/>
      <c r="R124" s="49"/>
      <c r="S124" s="49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9"/>
      <c r="AL124" s="49"/>
      <c r="AM124" s="49"/>
      <c r="AN124" s="49"/>
      <c r="AO124" s="49"/>
      <c r="AP124" s="49"/>
      <c r="AQ124" s="49"/>
      <c r="AR124" s="49"/>
      <c r="AS124" s="49"/>
      <c r="AT124" s="49"/>
      <c r="AU124" s="49"/>
      <c r="AV124" s="49"/>
      <c r="AW124" s="49"/>
      <c r="AX124" s="49"/>
      <c r="AY124" s="49"/>
      <c r="AZ124" s="49"/>
      <c r="BA124" s="230">
        <v>0</v>
      </c>
      <c r="BB124" s="230">
        <v>0</v>
      </c>
      <c r="BC124" s="230">
        <v>0</v>
      </c>
      <c r="BD124" s="230">
        <v>0</v>
      </c>
      <c r="BE124" s="230">
        <v>0</v>
      </c>
      <c r="BF124" s="230">
        <v>0</v>
      </c>
      <c r="BG124" s="230">
        <v>0</v>
      </c>
      <c r="BH124" s="230">
        <v>0</v>
      </c>
      <c r="BI124" s="230">
        <v>0</v>
      </c>
      <c r="BJ124" s="230">
        <v>0</v>
      </c>
      <c r="BK124" s="230">
        <v>2629.2</v>
      </c>
      <c r="BL124" s="230">
        <v>3269.6679948373894</v>
      </c>
      <c r="BM124" s="230">
        <v>3644.3177547293335</v>
      </c>
      <c r="BN124" s="230">
        <v>3910.1359896747786</v>
      </c>
      <c r="BO124" s="230">
        <v>4116.3206310891082</v>
      </c>
      <c r="BP124" s="230">
        <v>4284.7857495667222</v>
      </c>
      <c r="BQ124" s="230">
        <v>4427.2209777271091</v>
      </c>
      <c r="BR124" s="230">
        <v>4550.6039845121677</v>
      </c>
      <c r="BS124" s="230">
        <v>4659.4355094586672</v>
      </c>
      <c r="BT124" s="230">
        <v>4756.7886259264978</v>
      </c>
      <c r="BU124" s="230">
        <v>4844.8552320656945</v>
      </c>
      <c r="BV124" s="230">
        <v>4925.2537444041127</v>
      </c>
      <c r="BW124" s="230">
        <v>4999.2132062944602</v>
      </c>
      <c r="BX124" s="230">
        <v>5067.6889725644987</v>
      </c>
      <c r="BY124" s="230">
        <v>5131.4383858184419</v>
      </c>
      <c r="BZ124" s="230">
        <v>5191.0719793495582</v>
      </c>
      <c r="CA124" s="230">
        <v>5247.089129907944</v>
      </c>
      <c r="CB124" s="230">
        <v>5299.9035042960559</v>
      </c>
      <c r="CC124" s="230">
        <v>5349.8616167497903</v>
      </c>
      <c r="CD124" s="230">
        <v>5397.2566207638874</v>
      </c>
      <c r="CE124" s="230">
        <v>5442.3387324564428</v>
      </c>
      <c r="CF124" s="230">
        <v>5485.3232269030841</v>
      </c>
      <c r="CG124" s="230">
        <v>5526.3966555185343</v>
      </c>
      <c r="CH124" s="230">
        <v>5565.7217392415014</v>
      </c>
      <c r="CI124" s="230">
        <v>5600</v>
      </c>
      <c r="CJ124" s="230">
        <v>5600</v>
      </c>
      <c r="CK124" s="231"/>
      <c r="CL124" s="231"/>
      <c r="CM124" s="231"/>
      <c r="CN124" s="231"/>
      <c r="CO124" s="231"/>
      <c r="CP124" s="231"/>
      <c r="CQ124" s="231"/>
      <c r="CR124" s="231"/>
      <c r="CS124" s="231"/>
      <c r="CT124" s="231"/>
      <c r="CU124" s="231"/>
      <c r="CV124" s="231"/>
      <c r="CW124" s="231"/>
      <c r="CX124" s="231"/>
      <c r="CY124" s="231"/>
      <c r="CZ124" s="231"/>
      <c r="DA124" s="231"/>
    </row>
    <row r="125" spans="1:106" s="42" customFormat="1" x14ac:dyDescent="0.25">
      <c r="A125" s="232" t="s">
        <v>494</v>
      </c>
      <c r="B125" s="152" t="s">
        <v>168</v>
      </c>
      <c r="C125" s="152" t="s">
        <v>156</v>
      </c>
      <c r="D125" s="152" t="s">
        <v>169</v>
      </c>
      <c r="E125" s="152" t="s">
        <v>119</v>
      </c>
      <c r="F125" s="152" t="s">
        <v>300</v>
      </c>
      <c r="G125" s="152">
        <v>2025</v>
      </c>
      <c r="H125" s="152"/>
      <c r="I125" s="152">
        <v>5600</v>
      </c>
      <c r="J125" s="152"/>
      <c r="K125" s="152"/>
      <c r="L125" s="152" t="s">
        <v>66</v>
      </c>
      <c r="M125" s="233" t="b">
        <f>E125=K124</f>
        <v>1</v>
      </c>
      <c r="N125" s="233" t="b">
        <f>I125=L124</f>
        <v>1</v>
      </c>
      <c r="O125" s="152"/>
      <c r="P125" s="152"/>
      <c r="Q125" s="152"/>
      <c r="R125" s="207"/>
      <c r="S125" s="207"/>
      <c r="T125" s="207"/>
      <c r="U125" s="235">
        <v>0</v>
      </c>
      <c r="V125" s="236">
        <v>0</v>
      </c>
      <c r="W125" s="236">
        <v>2629.2</v>
      </c>
      <c r="X125" s="236">
        <v>4284.7857495667222</v>
      </c>
      <c r="Y125" s="236">
        <v>4844.8552320656945</v>
      </c>
      <c r="Z125" s="236">
        <v>5191.0719793495582</v>
      </c>
      <c r="AA125" s="232"/>
      <c r="AB125" s="232"/>
      <c r="AC125" s="232"/>
      <c r="AD125" s="232"/>
      <c r="AE125" s="232"/>
      <c r="AF125" s="232"/>
      <c r="AG125" s="232"/>
      <c r="AH125" s="232"/>
      <c r="AI125" s="232"/>
      <c r="AJ125" s="232"/>
      <c r="AK125" s="232"/>
      <c r="AL125" s="232"/>
      <c r="AM125" s="232"/>
      <c r="AN125" s="232"/>
      <c r="AO125" s="232"/>
      <c r="AP125" s="232"/>
      <c r="AQ125" s="232"/>
      <c r="AR125" s="232"/>
      <c r="AS125" s="232"/>
      <c r="AT125" s="232"/>
      <c r="AU125" s="232"/>
      <c r="AV125" s="232"/>
      <c r="AW125" s="232"/>
      <c r="AX125" s="232"/>
      <c r="AY125" s="232"/>
      <c r="AZ125" s="232"/>
      <c r="BA125" s="232"/>
      <c r="BB125" s="232"/>
      <c r="BC125" s="232"/>
      <c r="BD125" s="232"/>
      <c r="BE125" s="232"/>
      <c r="BF125" s="232"/>
      <c r="BG125" s="232"/>
      <c r="BH125" s="232"/>
      <c r="BI125" s="232"/>
      <c r="BJ125" s="232"/>
      <c r="BK125" s="232"/>
      <c r="BL125" s="232"/>
      <c r="BM125" s="232"/>
      <c r="BN125" s="232"/>
      <c r="BO125" s="232"/>
      <c r="BP125" s="232"/>
      <c r="BQ125" s="232"/>
      <c r="BR125" s="232"/>
      <c r="BS125" s="232"/>
      <c r="BT125" s="232"/>
      <c r="BU125" s="232"/>
      <c r="BV125" s="232"/>
      <c r="BW125" s="232"/>
    </row>
    <row r="126" spans="1:106" s="259" customFormat="1" x14ac:dyDescent="0.25">
      <c r="A126" s="48" t="s">
        <v>495</v>
      </c>
      <c r="B126" s="89" t="s">
        <v>258</v>
      </c>
      <c r="C126" s="89" t="s">
        <v>58</v>
      </c>
      <c r="D126" s="89" t="s">
        <v>54</v>
      </c>
      <c r="E126" s="89" t="s">
        <v>211</v>
      </c>
      <c r="F126" s="89"/>
      <c r="G126" s="89" t="s">
        <v>63</v>
      </c>
      <c r="H126" s="89" t="s">
        <v>61</v>
      </c>
      <c r="I126" s="89">
        <v>2020</v>
      </c>
      <c r="J126" s="89">
        <v>2025</v>
      </c>
      <c r="K126" s="89" t="s">
        <v>119</v>
      </c>
      <c r="L126" s="90">
        <v>2500</v>
      </c>
      <c r="M126" s="89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48"/>
      <c r="AK126" s="48"/>
      <c r="AL126" s="48"/>
      <c r="AM126" s="48"/>
      <c r="AN126" s="48"/>
      <c r="AO126" s="48"/>
      <c r="AP126" s="48"/>
      <c r="AQ126" s="48"/>
      <c r="AR126" s="48"/>
      <c r="AS126" s="48"/>
      <c r="AT126" s="48"/>
      <c r="AU126" s="48"/>
      <c r="AV126" s="48"/>
      <c r="AW126" s="48"/>
      <c r="AX126" s="48">
        <v>0</v>
      </c>
      <c r="AY126" s="48">
        <v>0</v>
      </c>
      <c r="AZ126" s="48">
        <v>0</v>
      </c>
      <c r="BA126" s="260"/>
      <c r="BB126" s="260"/>
      <c r="BC126" s="230">
        <v>0</v>
      </c>
      <c r="BD126" s="230">
        <v>0</v>
      </c>
      <c r="BE126" s="230">
        <v>0</v>
      </c>
      <c r="BF126" s="230">
        <v>895.5</v>
      </c>
      <c r="BG126" s="230">
        <v>1102.4044333971437</v>
      </c>
      <c r="BH126" s="230">
        <v>1223.4357681674308</v>
      </c>
      <c r="BI126" s="230">
        <v>1309.3088667942873</v>
      </c>
      <c r="BJ126" s="230">
        <v>1375.9172168615792</v>
      </c>
      <c r="BK126" s="230">
        <v>1430.3402015645745</v>
      </c>
      <c r="BL126" s="230">
        <v>1476.3541794930111</v>
      </c>
      <c r="BM126" s="230">
        <v>1516.213300191431</v>
      </c>
      <c r="BN126" s="230">
        <v>1551.3715363348615</v>
      </c>
      <c r="BO126" s="230">
        <v>1582.8216502587227</v>
      </c>
      <c r="BP126" s="230">
        <v>1611.2717389303139</v>
      </c>
      <c r="BQ126" s="230">
        <v>1637.244634961718</v>
      </c>
      <c r="BR126" s="230">
        <v>1661.1373832022689</v>
      </c>
      <c r="BS126" s="230">
        <v>1683.2586128901546</v>
      </c>
      <c r="BT126" s="230">
        <v>1703.8529850290099</v>
      </c>
      <c r="BU126" s="230">
        <v>1723.1177335885748</v>
      </c>
      <c r="BV126" s="230">
        <v>1741.2141832007808</v>
      </c>
      <c r="BW126" s="230">
        <v>1758.2759697320053</v>
      </c>
      <c r="BX126" s="230">
        <v>1774.4150352811823</v>
      </c>
      <c r="BY126" s="230">
        <v>1789.7260836558664</v>
      </c>
      <c r="BZ126" s="230">
        <v>1804.2899476604418</v>
      </c>
      <c r="CA126" s="230">
        <v>1818.1761723274576</v>
      </c>
      <c r="CB126" s="230">
        <v>1831.4450234548513</v>
      </c>
      <c r="CC126" s="230">
        <v>1844.1490683588618</v>
      </c>
      <c r="CD126" s="230">
        <v>1856.3344337231579</v>
      </c>
      <c r="CE126" s="230">
        <v>1868.0418165994126</v>
      </c>
      <c r="CF126" s="230">
        <v>1879.3073045022923</v>
      </c>
      <c r="CG126" s="230">
        <v>1890.1630462872984</v>
      </c>
      <c r="CH126" s="230">
        <v>1900.6378052509626</v>
      </c>
      <c r="CI126" s="230">
        <v>1910.7574184261537</v>
      </c>
      <c r="CJ126" s="230">
        <v>1920.5451805388163</v>
      </c>
      <c r="CK126" s="231"/>
      <c r="CL126" s="231"/>
      <c r="CM126" s="231"/>
      <c r="CN126" s="231"/>
      <c r="CO126" s="231"/>
      <c r="CP126" s="231"/>
      <c r="CQ126" s="231"/>
      <c r="CR126" s="231"/>
      <c r="CS126" s="231"/>
      <c r="CT126" s="231"/>
      <c r="CU126" s="231"/>
      <c r="CV126" s="231"/>
      <c r="CW126" s="231"/>
      <c r="CX126" s="231"/>
      <c r="CY126" s="231"/>
      <c r="CZ126" s="231"/>
      <c r="DA126" s="231"/>
      <c r="DB126" s="48"/>
    </row>
    <row r="127" spans="1:106" s="238" customFormat="1" x14ac:dyDescent="0.25">
      <c r="A127" s="232" t="s">
        <v>496</v>
      </c>
      <c r="B127" s="152" t="s">
        <v>258</v>
      </c>
      <c r="C127" s="152" t="s">
        <v>58</v>
      </c>
      <c r="D127" s="152" t="s">
        <v>211</v>
      </c>
      <c r="E127" s="152" t="s">
        <v>119</v>
      </c>
      <c r="F127" s="152" t="s">
        <v>61</v>
      </c>
      <c r="G127" s="152">
        <v>2020</v>
      </c>
      <c r="H127" s="152">
        <v>2025</v>
      </c>
      <c r="I127" s="207">
        <v>2500</v>
      </c>
      <c r="J127" s="152"/>
      <c r="K127" s="152"/>
      <c r="L127" s="152"/>
      <c r="M127" s="152"/>
      <c r="N127" s="152"/>
      <c r="O127" s="152"/>
      <c r="P127" s="234"/>
      <c r="Q127" s="152"/>
      <c r="R127" s="152">
        <v>0</v>
      </c>
      <c r="S127" s="152">
        <v>0</v>
      </c>
      <c r="T127" s="152">
        <v>0</v>
      </c>
      <c r="U127" s="235"/>
      <c r="V127" s="236">
        <v>895.5</v>
      </c>
      <c r="W127" s="236">
        <v>1430.3402015645745</v>
      </c>
      <c r="X127" s="236">
        <v>1611.2717389303139</v>
      </c>
      <c r="Y127" s="236">
        <v>1723.1177335885748</v>
      </c>
      <c r="Z127" s="236">
        <v>1804.2899476604418</v>
      </c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</row>
    <row r="128" spans="1:106" s="48" customFormat="1" x14ac:dyDescent="0.25">
      <c r="A128" s="48" t="s">
        <v>497</v>
      </c>
      <c r="B128" s="89" t="s">
        <v>258</v>
      </c>
      <c r="C128" s="89" t="s">
        <v>58</v>
      </c>
      <c r="D128" s="89" t="s">
        <v>54</v>
      </c>
      <c r="E128" s="89" t="s">
        <v>228</v>
      </c>
      <c r="F128" s="89"/>
      <c r="G128" s="89" t="s">
        <v>66</v>
      </c>
      <c r="H128" s="89" t="s">
        <v>61</v>
      </c>
      <c r="I128" s="89">
        <v>2030</v>
      </c>
      <c r="J128" s="89"/>
      <c r="K128" s="89" t="s">
        <v>137</v>
      </c>
      <c r="L128" s="90">
        <v>1100</v>
      </c>
      <c r="M128" s="89"/>
      <c r="BA128" s="260"/>
      <c r="BB128" s="260"/>
      <c r="BC128" s="230">
        <v>0</v>
      </c>
      <c r="BD128" s="230">
        <v>0</v>
      </c>
      <c r="BE128" s="230">
        <v>0</v>
      </c>
      <c r="BF128" s="230">
        <v>0</v>
      </c>
      <c r="BG128" s="230">
        <v>0</v>
      </c>
      <c r="BH128" s="230">
        <v>0</v>
      </c>
      <c r="BI128" s="230">
        <v>0</v>
      </c>
      <c r="BJ128" s="230">
        <v>0</v>
      </c>
      <c r="BK128" s="230">
        <v>0</v>
      </c>
      <c r="BL128" s="230">
        <v>0</v>
      </c>
      <c r="BM128" s="230">
        <v>0</v>
      </c>
      <c r="BN128" s="230">
        <v>0</v>
      </c>
      <c r="BO128" s="230">
        <v>0</v>
      </c>
      <c r="BP128" s="230">
        <v>394.02000000000004</v>
      </c>
      <c r="BQ128" s="230">
        <v>485.05795069474323</v>
      </c>
      <c r="BR128" s="230">
        <v>538.31173799366957</v>
      </c>
      <c r="BS128" s="230">
        <v>576.09590138948647</v>
      </c>
      <c r="BT128" s="230">
        <v>605.40357541909475</v>
      </c>
      <c r="BU128" s="230">
        <v>629.3496886884127</v>
      </c>
      <c r="BV128" s="230">
        <v>649.59583897692482</v>
      </c>
      <c r="BW128" s="230">
        <v>667.1338520842296</v>
      </c>
      <c r="BX128" s="230">
        <v>682.60347598733904</v>
      </c>
      <c r="BY128" s="230">
        <v>696.44152611383799</v>
      </c>
      <c r="BZ128" s="230">
        <v>708.9595651293381</v>
      </c>
      <c r="CA128" s="230">
        <v>720.38763938315594</v>
      </c>
      <c r="CB128" s="230">
        <v>730.90044860899832</v>
      </c>
      <c r="CC128" s="230">
        <v>740.63378967166807</v>
      </c>
      <c r="CD128" s="230">
        <v>749.69531341276434</v>
      </c>
      <c r="CE128" s="230">
        <v>758.17180277897285</v>
      </c>
      <c r="CF128" s="230">
        <v>766.13424060834348</v>
      </c>
      <c r="CG128" s="230">
        <v>773.64142668208228</v>
      </c>
      <c r="CH128" s="230">
        <v>780.74261552372025</v>
      </c>
      <c r="CI128" s="230">
        <v>787.47947680858124</v>
      </c>
      <c r="CJ128" s="230">
        <v>793.88757697059441</v>
      </c>
      <c r="CK128" s="231"/>
      <c r="CL128" s="231"/>
      <c r="CM128" s="231"/>
      <c r="CN128" s="231"/>
      <c r="CO128" s="231"/>
      <c r="CP128" s="231"/>
      <c r="CQ128" s="231"/>
      <c r="CR128" s="231"/>
      <c r="CS128" s="231"/>
      <c r="CT128" s="231"/>
      <c r="CU128" s="231"/>
      <c r="CV128" s="231"/>
      <c r="CW128" s="231"/>
      <c r="CX128" s="231"/>
      <c r="CY128" s="231"/>
      <c r="CZ128" s="231"/>
      <c r="DA128" s="231"/>
    </row>
    <row r="129" spans="1:106" s="238" customFormat="1" x14ac:dyDescent="0.25">
      <c r="A129" s="232" t="s">
        <v>498</v>
      </c>
      <c r="B129" s="152" t="s">
        <v>258</v>
      </c>
      <c r="C129" s="152" t="s">
        <v>58</v>
      </c>
      <c r="D129" s="152" t="s">
        <v>228</v>
      </c>
      <c r="E129" s="152" t="s">
        <v>137</v>
      </c>
      <c r="F129" s="152" t="s">
        <v>61</v>
      </c>
      <c r="G129" s="152">
        <v>2030</v>
      </c>
      <c r="H129" s="152"/>
      <c r="I129" s="207">
        <v>1100</v>
      </c>
      <c r="J129" s="152"/>
      <c r="K129" s="152" t="s">
        <v>62</v>
      </c>
      <c r="L129" s="152" t="s">
        <v>66</v>
      </c>
      <c r="M129" s="152"/>
      <c r="N129" s="152"/>
      <c r="O129" s="152"/>
      <c r="P129" s="234"/>
      <c r="Q129" s="152" t="s">
        <v>229</v>
      </c>
      <c r="R129" s="152"/>
      <c r="S129" s="152"/>
      <c r="T129" s="152"/>
      <c r="U129" s="235"/>
      <c r="V129" s="236">
        <v>0</v>
      </c>
      <c r="W129" s="236">
        <v>0</v>
      </c>
      <c r="X129" s="236">
        <v>394.02000000000004</v>
      </c>
      <c r="Y129" s="236">
        <v>629.3496886884127</v>
      </c>
      <c r="Z129" s="236">
        <v>708.9595651293381</v>
      </c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</row>
    <row r="130" spans="1:106" s="48" customFormat="1" x14ac:dyDescent="0.25">
      <c r="A130" s="48" t="s">
        <v>499</v>
      </c>
      <c r="B130" s="89" t="s">
        <v>258</v>
      </c>
      <c r="C130" s="89" t="s">
        <v>58</v>
      </c>
      <c r="D130" s="89" t="s">
        <v>54</v>
      </c>
      <c r="E130" s="89" t="s">
        <v>226</v>
      </c>
      <c r="F130" s="89"/>
      <c r="G130" s="89" t="s">
        <v>66</v>
      </c>
      <c r="H130" s="89" t="s">
        <v>61</v>
      </c>
      <c r="I130" s="89">
        <v>2020</v>
      </c>
      <c r="J130" s="89"/>
      <c r="K130" s="89" t="s">
        <v>119</v>
      </c>
      <c r="L130" s="90">
        <v>111</v>
      </c>
      <c r="M130" s="89"/>
      <c r="BA130" s="260"/>
      <c r="BB130" s="260"/>
      <c r="BC130" s="230">
        <v>0</v>
      </c>
      <c r="BD130" s="230">
        <v>0</v>
      </c>
      <c r="BE130" s="230">
        <v>0</v>
      </c>
      <c r="BF130" s="230">
        <v>58.696800000000003</v>
      </c>
      <c r="BG130" s="230">
        <v>65.028907438569277</v>
      </c>
      <c r="BH130" s="230">
        <v>68.732952840669782</v>
      </c>
      <c r="BI130" s="230">
        <v>71.361014877138544</v>
      </c>
      <c r="BJ130" s="230">
        <v>73.399498161459235</v>
      </c>
      <c r="BK130" s="230">
        <v>75.065060279239049</v>
      </c>
      <c r="BL130" s="230">
        <v>76.473272984665002</v>
      </c>
      <c r="BM130" s="230">
        <v>77.693122315707811</v>
      </c>
      <c r="BN130" s="230">
        <v>78.769105681339568</v>
      </c>
      <c r="BO130" s="230">
        <v>79.731605600028502</v>
      </c>
      <c r="BP130" s="230">
        <v>80.602292685594961</v>
      </c>
      <c r="BQ130" s="230">
        <v>81.397167717808316</v>
      </c>
      <c r="BR130" s="230">
        <v>82.128381865218387</v>
      </c>
      <c r="BS130" s="230">
        <v>82.805380423234269</v>
      </c>
      <c r="BT130" s="230">
        <v>83.435651002129021</v>
      </c>
      <c r="BU130" s="230">
        <v>84.025229754277078</v>
      </c>
      <c r="BV130" s="230">
        <v>84.579053861956751</v>
      </c>
      <c r="BW130" s="230">
        <v>85.101213119908834</v>
      </c>
      <c r="BX130" s="230">
        <v>85.59513340637919</v>
      </c>
      <c r="BY130" s="230">
        <v>86.063713038597768</v>
      </c>
      <c r="BZ130" s="230">
        <v>86.509425825334787</v>
      </c>
      <c r="CA130" s="230">
        <v>86.934400124164227</v>
      </c>
      <c r="CB130" s="230">
        <v>87.340480310777565</v>
      </c>
      <c r="CC130" s="230">
        <v>87.729275156377597</v>
      </c>
      <c r="CD130" s="230">
        <v>88.102196322918473</v>
      </c>
      <c r="CE130" s="230">
        <v>88.460489303787654</v>
      </c>
      <c r="CF130" s="230">
        <v>88.805258522009353</v>
      </c>
      <c r="CG130" s="230">
        <v>89.13748786180355</v>
      </c>
      <c r="CH130" s="230">
        <v>89.458057595675442</v>
      </c>
      <c r="CI130" s="230">
        <v>89.767758440698287</v>
      </c>
      <c r="CJ130" s="230">
        <v>90.067303309133166</v>
      </c>
      <c r="CK130" s="231"/>
      <c r="CL130" s="231"/>
      <c r="CM130" s="231"/>
      <c r="CN130" s="231"/>
      <c r="CO130" s="231"/>
      <c r="CP130" s="231"/>
      <c r="CQ130" s="231"/>
      <c r="CR130" s="231"/>
      <c r="CS130" s="231"/>
      <c r="CT130" s="231"/>
      <c r="CU130" s="231"/>
      <c r="CV130" s="231"/>
      <c r="CW130" s="231"/>
      <c r="CX130" s="231"/>
      <c r="CY130" s="231"/>
      <c r="CZ130" s="231"/>
      <c r="DA130" s="231"/>
    </row>
    <row r="131" spans="1:106" s="48" customFormat="1" x14ac:dyDescent="0.25">
      <c r="A131" s="231" t="s">
        <v>500</v>
      </c>
      <c r="B131" s="147" t="s">
        <v>258</v>
      </c>
      <c r="C131" s="147" t="s">
        <v>58</v>
      </c>
      <c r="D131" s="147" t="s">
        <v>226</v>
      </c>
      <c r="E131" s="147" t="s">
        <v>119</v>
      </c>
      <c r="F131" s="147" t="s">
        <v>61</v>
      </c>
      <c r="G131" s="147">
        <v>2020</v>
      </c>
      <c r="H131" s="147"/>
      <c r="I131" s="151">
        <v>111</v>
      </c>
      <c r="J131" s="147"/>
      <c r="K131" s="147" t="s">
        <v>65</v>
      </c>
      <c r="L131" s="147" t="s">
        <v>66</v>
      </c>
      <c r="M131" s="147"/>
      <c r="N131" s="147"/>
      <c r="O131" s="261">
        <v>2900000</v>
      </c>
      <c r="P131" s="261">
        <v>1500</v>
      </c>
      <c r="Q131" s="147" t="s">
        <v>227</v>
      </c>
      <c r="R131" s="147"/>
      <c r="S131" s="147"/>
      <c r="T131" s="147"/>
      <c r="U131" s="247"/>
      <c r="V131" s="230">
        <v>58.696800000000003</v>
      </c>
      <c r="W131" s="230">
        <v>75.065060279239049</v>
      </c>
      <c r="X131" s="230">
        <v>80.602292685594961</v>
      </c>
      <c r="Y131" s="230">
        <v>84.025229754277078</v>
      </c>
      <c r="Z131" s="230">
        <v>86.509425825334787</v>
      </c>
    </row>
    <row r="132" spans="1:106" s="259" customFormat="1" x14ac:dyDescent="0.25">
      <c r="A132" s="15" t="s">
        <v>501</v>
      </c>
      <c r="B132" s="15" t="s">
        <v>502</v>
      </c>
      <c r="C132" s="15" t="s">
        <v>156</v>
      </c>
      <c r="D132" s="15" t="s">
        <v>54</v>
      </c>
      <c r="E132" s="48" t="s">
        <v>384</v>
      </c>
      <c r="F132" s="48" t="s">
        <v>385</v>
      </c>
      <c r="G132" s="48" t="s">
        <v>66</v>
      </c>
      <c r="H132" s="48" t="s">
        <v>503</v>
      </c>
      <c r="I132" s="48">
        <v>2023</v>
      </c>
      <c r="J132" s="48"/>
      <c r="K132" s="48" t="s">
        <v>60</v>
      </c>
      <c r="L132" s="48">
        <v>7800</v>
      </c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9"/>
      <c r="AL132" s="49"/>
      <c r="AM132" s="49"/>
      <c r="AN132" s="49"/>
      <c r="AO132" s="49"/>
      <c r="AP132" s="49"/>
      <c r="AQ132" s="49"/>
      <c r="AR132" s="49"/>
      <c r="AS132" s="49"/>
      <c r="AT132" s="49"/>
      <c r="AU132" s="49"/>
      <c r="AV132" s="49"/>
      <c r="AW132" s="49">
        <v>3184.2999877929687</v>
      </c>
      <c r="AX132" s="49">
        <v>3703.8999786376953</v>
      </c>
      <c r="AY132" s="49">
        <v>537.9000244140625</v>
      </c>
      <c r="AZ132" s="49">
        <v>1752.5333404541016</v>
      </c>
      <c r="BA132" s="230">
        <v>1752.5333404541016</v>
      </c>
      <c r="BB132" s="230">
        <v>1752.5333404541016</v>
      </c>
      <c r="BC132" s="230">
        <v>1752.5333404541016</v>
      </c>
      <c r="BD132" s="230">
        <v>1752.5333404541016</v>
      </c>
      <c r="BE132" s="230">
        <v>1752.5333404541016</v>
      </c>
      <c r="BF132" s="230">
        <v>1752.5333404541016</v>
      </c>
      <c r="BG132" s="230">
        <v>1752.5333404541016</v>
      </c>
      <c r="BH132" s="230">
        <v>1752.5333404541016</v>
      </c>
      <c r="BI132" s="230">
        <v>1752.5333404541016</v>
      </c>
      <c r="BJ132" s="230">
        <v>1752.5333404541016</v>
      </c>
      <c r="BK132" s="230">
        <v>1752.5333404541016</v>
      </c>
      <c r="BL132" s="230">
        <v>1752.5333404541016</v>
      </c>
      <c r="BM132" s="230">
        <v>1752.5333404541016</v>
      </c>
      <c r="BN132" s="230">
        <v>1752.5333404541016</v>
      </c>
      <c r="BO132" s="230">
        <v>1752.5333404541016</v>
      </c>
      <c r="BP132" s="230">
        <v>1752.5333404541016</v>
      </c>
      <c r="BQ132" s="230">
        <v>1752.5333404541016</v>
      </c>
      <c r="BR132" s="230">
        <v>1752.5333404541016</v>
      </c>
      <c r="BS132" s="230">
        <v>1752.5333404541016</v>
      </c>
      <c r="BT132" s="230">
        <v>1752.5333404541016</v>
      </c>
      <c r="BU132" s="230">
        <v>1752.5333404541016</v>
      </c>
      <c r="BV132" s="230">
        <v>1752.5333404541016</v>
      </c>
      <c r="BW132" s="230">
        <v>1752.5333404541016</v>
      </c>
      <c r="BX132" s="230">
        <v>1752.5333404541016</v>
      </c>
      <c r="BY132" s="230">
        <v>1752.5333404541016</v>
      </c>
      <c r="BZ132" s="230">
        <v>1752.5333404541016</v>
      </c>
      <c r="CA132" s="230">
        <v>1752.5333404541016</v>
      </c>
      <c r="CB132" s="230">
        <v>1752.5333404541016</v>
      </c>
      <c r="CC132" s="230">
        <v>1752.5333404541016</v>
      </c>
      <c r="CD132" s="230">
        <v>1752.5333404541016</v>
      </c>
      <c r="CE132" s="230">
        <v>1752.5333404541016</v>
      </c>
      <c r="CF132" s="230">
        <v>1752.5333404541016</v>
      </c>
      <c r="CG132" s="230">
        <v>1752.5333404541016</v>
      </c>
      <c r="CH132" s="230">
        <v>1752.5333404541016</v>
      </c>
      <c r="CI132" s="230">
        <v>1752.5333404541016</v>
      </c>
      <c r="CJ132" s="230">
        <v>1752.5333404541016</v>
      </c>
      <c r="CK132" s="231"/>
      <c r="CL132" s="231"/>
      <c r="CM132" s="231"/>
      <c r="CN132" s="231"/>
      <c r="CO132" s="231"/>
      <c r="CP132" s="231"/>
      <c r="CQ132" s="231"/>
      <c r="CR132" s="231"/>
      <c r="CS132" s="231"/>
      <c r="CT132" s="231"/>
      <c r="CU132" s="231"/>
      <c r="CV132" s="231"/>
      <c r="CW132" s="231"/>
      <c r="CX132" s="231"/>
      <c r="CY132" s="231"/>
      <c r="CZ132" s="231"/>
      <c r="DA132" s="231"/>
      <c r="DB132" s="48"/>
    </row>
    <row r="133" spans="1:106" s="48" customFormat="1" x14ac:dyDescent="0.25">
      <c r="A133" s="15" t="s">
        <v>504</v>
      </c>
      <c r="B133" s="15" t="s">
        <v>106</v>
      </c>
      <c r="C133" s="15" t="s">
        <v>58</v>
      </c>
      <c r="D133" s="15" t="s">
        <v>54</v>
      </c>
      <c r="E133" s="48" t="s">
        <v>404</v>
      </c>
      <c r="F133" s="48" t="s">
        <v>405</v>
      </c>
      <c r="G133" s="48" t="s">
        <v>66</v>
      </c>
      <c r="H133" s="48" t="s">
        <v>505</v>
      </c>
      <c r="I133" s="48">
        <v>2011</v>
      </c>
      <c r="K133" s="48" t="s">
        <v>60</v>
      </c>
      <c r="L133" s="49">
        <v>648</v>
      </c>
      <c r="M133" s="49"/>
      <c r="N133" s="49"/>
      <c r="O133" s="49"/>
      <c r="P133" s="49"/>
      <c r="Q133" s="49"/>
      <c r="R133" s="49"/>
      <c r="S133" s="49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9"/>
      <c r="AL133" s="49"/>
      <c r="AM133" s="49"/>
      <c r="AN133" s="49"/>
      <c r="AO133" s="49"/>
      <c r="AP133" s="49"/>
      <c r="AQ133" s="49"/>
      <c r="AR133" s="49"/>
      <c r="AS133" s="49"/>
      <c r="AT133" s="49"/>
      <c r="AU133" s="49"/>
      <c r="AV133" s="49"/>
      <c r="AW133" s="49">
        <v>647.99998474121094</v>
      </c>
      <c r="AX133" s="49">
        <v>647.99998474121094</v>
      </c>
      <c r="AY133" s="49">
        <v>648</v>
      </c>
      <c r="AZ133" s="49">
        <v>647.99999237060547</v>
      </c>
      <c r="BA133" s="230">
        <v>647.99999364217126</v>
      </c>
      <c r="BB133" s="230">
        <v>647.99999491373705</v>
      </c>
      <c r="BC133" s="230">
        <v>647.99999618530285</v>
      </c>
      <c r="BD133" s="230">
        <v>647.99999745686864</v>
      </c>
      <c r="BE133" s="230">
        <v>647.99999872843443</v>
      </c>
      <c r="BF133" s="230">
        <v>648</v>
      </c>
      <c r="BG133" s="230">
        <v>648</v>
      </c>
      <c r="BH133" s="230">
        <v>648</v>
      </c>
      <c r="BI133" s="230">
        <v>648</v>
      </c>
      <c r="BJ133" s="230">
        <v>648</v>
      </c>
      <c r="BK133" s="230">
        <v>648</v>
      </c>
      <c r="BL133" s="230">
        <v>648</v>
      </c>
      <c r="BM133" s="230">
        <v>648</v>
      </c>
      <c r="BN133" s="230">
        <v>648</v>
      </c>
      <c r="BO133" s="230">
        <v>648</v>
      </c>
      <c r="BP133" s="230">
        <v>648</v>
      </c>
      <c r="BQ133" s="230">
        <v>648</v>
      </c>
      <c r="BR133" s="230">
        <v>648</v>
      </c>
      <c r="BS133" s="230">
        <v>648</v>
      </c>
      <c r="BT133" s="230">
        <v>648</v>
      </c>
      <c r="BU133" s="230">
        <v>648</v>
      </c>
      <c r="BV133" s="230">
        <v>648</v>
      </c>
      <c r="BW133" s="230">
        <v>648</v>
      </c>
      <c r="BX133" s="230">
        <v>648</v>
      </c>
      <c r="BY133" s="230">
        <v>648</v>
      </c>
      <c r="BZ133" s="230">
        <v>648</v>
      </c>
      <c r="CA133" s="230">
        <v>648</v>
      </c>
      <c r="CB133" s="230">
        <v>648</v>
      </c>
      <c r="CC133" s="230">
        <v>648</v>
      </c>
      <c r="CD133" s="230">
        <v>648</v>
      </c>
      <c r="CE133" s="230">
        <v>648</v>
      </c>
      <c r="CF133" s="230">
        <v>648</v>
      </c>
      <c r="CG133" s="230">
        <v>648</v>
      </c>
      <c r="CH133" s="230">
        <v>648</v>
      </c>
      <c r="CI133" s="230">
        <v>648</v>
      </c>
      <c r="CJ133" s="230">
        <v>648</v>
      </c>
      <c r="CK133" s="231"/>
      <c r="CL133" s="231"/>
      <c r="CM133" s="240">
        <v>23327.999980926514</v>
      </c>
      <c r="CN133" s="231"/>
      <c r="CO133" s="231"/>
      <c r="CP133" s="231"/>
      <c r="CQ133" s="231"/>
      <c r="CR133" s="231"/>
      <c r="CS133" s="231"/>
      <c r="CT133" s="231"/>
      <c r="CU133" s="231"/>
      <c r="CV133" s="231"/>
      <c r="CW133" s="231"/>
      <c r="CX133" s="231"/>
      <c r="CY133" s="231"/>
      <c r="CZ133" s="231"/>
      <c r="DA133" s="231"/>
    </row>
    <row r="134" spans="1:106" s="48" customFormat="1" x14ac:dyDescent="0.25">
      <c r="A134" s="48" t="s">
        <v>506</v>
      </c>
      <c r="B134" s="89" t="s">
        <v>258</v>
      </c>
      <c r="C134" s="89" t="s">
        <v>58</v>
      </c>
      <c r="D134" s="89" t="s">
        <v>54</v>
      </c>
      <c r="E134" s="89" t="s">
        <v>307</v>
      </c>
      <c r="F134" s="89" t="s">
        <v>507</v>
      </c>
      <c r="G134" s="89" t="s">
        <v>189</v>
      </c>
      <c r="H134" s="89" t="s">
        <v>61</v>
      </c>
      <c r="I134" s="89">
        <v>2019</v>
      </c>
      <c r="J134" s="89"/>
      <c r="K134" s="89" t="s">
        <v>132</v>
      </c>
      <c r="L134" s="248">
        <v>2492</v>
      </c>
      <c r="M134" s="89"/>
      <c r="AX134" s="48">
        <v>0</v>
      </c>
      <c r="AY134" s="48">
        <v>0</v>
      </c>
      <c r="AZ134" s="48">
        <v>0</v>
      </c>
      <c r="BA134" s="260"/>
      <c r="BB134" s="260"/>
      <c r="BC134" s="230">
        <v>0</v>
      </c>
      <c r="BD134" s="230">
        <v>0</v>
      </c>
      <c r="BE134" s="230">
        <v>892.63440000000003</v>
      </c>
      <c r="BF134" s="230">
        <v>1098.8767392102729</v>
      </c>
      <c r="BG134" s="230">
        <v>1219.5207737092951</v>
      </c>
      <c r="BH134" s="230">
        <v>1305.1190784205455</v>
      </c>
      <c r="BI134" s="230">
        <v>1371.5142817676219</v>
      </c>
      <c r="BJ134" s="230">
        <v>1425.7631129195677</v>
      </c>
      <c r="BK134" s="230">
        <v>1471.6298461186334</v>
      </c>
      <c r="BL134" s="230">
        <v>1511.3614176308186</v>
      </c>
      <c r="BM134" s="230">
        <v>1546.4071474185901</v>
      </c>
      <c r="BN134" s="230">
        <v>1577.756620977895</v>
      </c>
      <c r="BO134" s="230">
        <v>1606.1156693657367</v>
      </c>
      <c r="BP134" s="230">
        <v>1632.0054521298407</v>
      </c>
      <c r="BQ134" s="230">
        <v>1655.8217435760216</v>
      </c>
      <c r="BR134" s="230">
        <v>1677.8721853289062</v>
      </c>
      <c r="BS134" s="230">
        <v>1698.4006554769171</v>
      </c>
      <c r="BT134" s="230">
        <v>1717.6037568410914</v>
      </c>
      <c r="BU134" s="230">
        <v>1735.6422978145383</v>
      </c>
      <c r="BV134" s="230">
        <v>1752.6494866288629</v>
      </c>
      <c r="BW134" s="230">
        <v>1768.7369071682826</v>
      </c>
      <c r="BX134" s="230">
        <v>1783.9989601881678</v>
      </c>
      <c r="BY134" s="230">
        <v>1798.5162198279284</v>
      </c>
      <c r="BZ134" s="230">
        <v>1812.3580085760098</v>
      </c>
      <c r="CA134" s="230">
        <v>1825.5843993797957</v>
      </c>
      <c r="CB134" s="230">
        <v>1838.2477913401135</v>
      </c>
      <c r="CC134" s="230">
        <v>1850.3941635352439</v>
      </c>
      <c r="CD134" s="230">
        <v>1862.0640827862944</v>
      </c>
      <c r="CE134" s="230">
        <v>1873.293521127885</v>
      </c>
      <c r="CF134" s="230">
        <v>1884.114524539179</v>
      </c>
      <c r="CG134" s="230">
        <v>1894.5557642741596</v>
      </c>
      <c r="CH134" s="230">
        <v>1904.6429946871899</v>
      </c>
      <c r="CI134" s="230">
        <v>1914.399435961092</v>
      </c>
      <c r="CJ134" s="230">
        <v>1923.8460960513642</v>
      </c>
      <c r="CK134" s="231"/>
      <c r="CL134" s="231"/>
      <c r="CM134" s="231"/>
      <c r="CN134" s="231"/>
      <c r="CO134" s="231"/>
      <c r="CP134" s="231"/>
      <c r="CQ134" s="231"/>
      <c r="CR134" s="231"/>
      <c r="CS134" s="231"/>
      <c r="CT134" s="231"/>
      <c r="CU134" s="231"/>
      <c r="CV134" s="231"/>
      <c r="CW134" s="231"/>
      <c r="CX134" s="231"/>
      <c r="CY134" s="231"/>
      <c r="CZ134" s="231"/>
      <c r="DA134" s="231"/>
    </row>
    <row r="135" spans="1:106" s="48" customFormat="1" x14ac:dyDescent="0.25">
      <c r="A135" s="48" t="s">
        <v>508</v>
      </c>
      <c r="B135" s="89" t="s">
        <v>258</v>
      </c>
      <c r="C135" s="89" t="s">
        <v>58</v>
      </c>
      <c r="D135" s="89" t="s">
        <v>54</v>
      </c>
      <c r="E135" s="89" t="s">
        <v>187</v>
      </c>
      <c r="F135" s="89"/>
      <c r="G135" s="89" t="s">
        <v>66</v>
      </c>
      <c r="H135" s="89" t="s">
        <v>61</v>
      </c>
      <c r="I135" s="89">
        <v>2025</v>
      </c>
      <c r="J135" s="89"/>
      <c r="K135" s="89" t="s">
        <v>165</v>
      </c>
      <c r="L135" s="248">
        <v>5000</v>
      </c>
      <c r="M135" s="89"/>
      <c r="AX135" s="48">
        <v>0</v>
      </c>
      <c r="AY135" s="48">
        <v>0</v>
      </c>
      <c r="AZ135" s="48">
        <v>0</v>
      </c>
      <c r="BA135" s="260"/>
      <c r="BB135" s="260"/>
      <c r="BC135" s="230">
        <v>0</v>
      </c>
      <c r="BD135" s="230">
        <v>0</v>
      </c>
      <c r="BE135" s="230">
        <v>0</v>
      </c>
      <c r="BF135" s="230">
        <v>0</v>
      </c>
      <c r="BG135" s="230">
        <v>0</v>
      </c>
      <c r="BH135" s="230">
        <v>0</v>
      </c>
      <c r="BI135" s="230">
        <v>0</v>
      </c>
      <c r="BJ135" s="230">
        <v>0</v>
      </c>
      <c r="BK135" s="230">
        <v>1791</v>
      </c>
      <c r="BL135" s="230">
        <v>2204.8088667942875</v>
      </c>
      <c r="BM135" s="230">
        <v>2446.8715363348615</v>
      </c>
      <c r="BN135" s="230">
        <v>2618.6177335885745</v>
      </c>
      <c r="BO135" s="230">
        <v>2751.8344337231583</v>
      </c>
      <c r="BP135" s="230">
        <v>2860.680403129149</v>
      </c>
      <c r="BQ135" s="230">
        <v>2952.7083589860222</v>
      </c>
      <c r="BR135" s="230">
        <v>3032.426600382862</v>
      </c>
      <c r="BS135" s="230">
        <v>3102.743072669723</v>
      </c>
      <c r="BT135" s="230">
        <v>3165.6433005174454</v>
      </c>
      <c r="BU135" s="230">
        <v>3222.5434778606277</v>
      </c>
      <c r="BV135" s="230">
        <v>3274.489269923436</v>
      </c>
      <c r="BW135" s="230">
        <v>3322.2747664045378</v>
      </c>
      <c r="BX135" s="230">
        <v>3366.5172257803092</v>
      </c>
      <c r="BY135" s="230">
        <v>3407.7059700580198</v>
      </c>
      <c r="BZ135" s="230">
        <v>3446.2354671771495</v>
      </c>
      <c r="CA135" s="230">
        <v>3482.4283664015616</v>
      </c>
      <c r="CB135" s="230">
        <v>3516.5519394640105</v>
      </c>
      <c r="CC135" s="230">
        <v>3548.8300705623647</v>
      </c>
      <c r="CD135" s="230">
        <v>3579.4521673117329</v>
      </c>
      <c r="CE135" s="230">
        <v>3608.5798953208837</v>
      </c>
      <c r="CF135" s="230">
        <v>3636.3523446549152</v>
      </c>
      <c r="CG135" s="230">
        <v>3662.8900469097025</v>
      </c>
      <c r="CH135" s="230">
        <v>3688.2981367177235</v>
      </c>
      <c r="CI135" s="230">
        <v>3712.6688674463157</v>
      </c>
      <c r="CJ135" s="230">
        <v>3736.0836331988253</v>
      </c>
      <c r="CK135" s="231"/>
      <c r="CL135" s="231"/>
      <c r="CM135" s="231"/>
      <c r="CN135" s="231"/>
      <c r="CO135" s="231"/>
      <c r="CP135" s="231"/>
      <c r="CQ135" s="231"/>
      <c r="CR135" s="231"/>
      <c r="CS135" s="231"/>
      <c r="CT135" s="231"/>
      <c r="CU135" s="231"/>
      <c r="CV135" s="231"/>
      <c r="CW135" s="231"/>
      <c r="CX135" s="231"/>
      <c r="CY135" s="231"/>
      <c r="CZ135" s="231"/>
      <c r="DA135" s="231"/>
    </row>
    <row r="136" spans="1:106" x14ac:dyDescent="0.25">
      <c r="A136" s="203"/>
    </row>
    <row r="137" spans="1:106" x14ac:dyDescent="0.25">
      <c r="A137" s="203"/>
    </row>
    <row r="138" spans="1:106" x14ac:dyDescent="0.25">
      <c r="A138" s="203"/>
    </row>
    <row r="139" spans="1:106" x14ac:dyDescent="0.25">
      <c r="A139" s="203"/>
    </row>
    <row r="140" spans="1:106" x14ac:dyDescent="0.25">
      <c r="A140" s="203"/>
    </row>
    <row r="141" spans="1:106" x14ac:dyDescent="0.25">
      <c r="A141" s="203"/>
    </row>
    <row r="142" spans="1:106" x14ac:dyDescent="0.25">
      <c r="A142" s="203"/>
    </row>
    <row r="143" spans="1:106" x14ac:dyDescent="0.25">
      <c r="A143" s="203"/>
    </row>
    <row r="144" spans="1:106" x14ac:dyDescent="0.25">
      <c r="A144" s="203"/>
    </row>
    <row r="145" spans="1:90" x14ac:dyDescent="0.25">
      <c r="A145" s="203"/>
    </row>
    <row r="146" spans="1:90" x14ac:dyDescent="0.25">
      <c r="A146" s="203"/>
    </row>
    <row r="147" spans="1:90" x14ac:dyDescent="0.25">
      <c r="A147" s="203"/>
    </row>
    <row r="148" spans="1:90" x14ac:dyDescent="0.25">
      <c r="A148" s="203"/>
    </row>
    <row r="149" spans="1:90" x14ac:dyDescent="0.25">
      <c r="A149" s="203"/>
    </row>
    <row r="150" spans="1:90" s="160" customFormat="1" x14ac:dyDescent="0.25">
      <c r="A150" s="221"/>
      <c r="B150" s="222" t="s">
        <v>327</v>
      </c>
      <c r="C150" s="222" t="s">
        <v>328</v>
      </c>
      <c r="D150" s="222" t="s">
        <v>329</v>
      </c>
      <c r="E150" s="222" t="s">
        <v>330</v>
      </c>
      <c r="F150" s="222" t="s">
        <v>331</v>
      </c>
      <c r="G150" s="222" t="s">
        <v>332</v>
      </c>
      <c r="H150" s="222" t="s">
        <v>333</v>
      </c>
      <c r="I150" s="222" t="s">
        <v>334</v>
      </c>
      <c r="J150" s="222"/>
      <c r="K150" s="222" t="s">
        <v>335</v>
      </c>
      <c r="L150" s="222" t="s">
        <v>336</v>
      </c>
      <c r="M150" s="223">
        <v>1975</v>
      </c>
      <c r="N150" s="223">
        <v>1976</v>
      </c>
      <c r="O150" s="223">
        <v>1977</v>
      </c>
      <c r="P150" s="223">
        <v>1978</v>
      </c>
      <c r="Q150" s="223">
        <v>1979</v>
      </c>
      <c r="R150" s="223">
        <v>1980</v>
      </c>
      <c r="S150" s="223">
        <v>1981</v>
      </c>
      <c r="T150" s="223">
        <v>1982</v>
      </c>
      <c r="U150" s="223">
        <v>1983</v>
      </c>
      <c r="V150" s="223">
        <v>1984</v>
      </c>
      <c r="W150" s="223">
        <v>1985</v>
      </c>
      <c r="X150" s="223">
        <v>1986</v>
      </c>
      <c r="Y150" s="223">
        <v>1987</v>
      </c>
      <c r="Z150" s="223">
        <v>1988</v>
      </c>
      <c r="AA150" s="223">
        <v>1989</v>
      </c>
      <c r="AB150" s="223">
        <v>1990</v>
      </c>
      <c r="AC150" s="223">
        <v>1991</v>
      </c>
      <c r="AD150" s="223">
        <v>1992</v>
      </c>
      <c r="AE150" s="224">
        <v>1993</v>
      </c>
      <c r="AF150" s="224">
        <v>1994</v>
      </c>
      <c r="AG150" s="224">
        <v>1995</v>
      </c>
      <c r="AH150" s="224">
        <v>1996</v>
      </c>
      <c r="AI150" s="224">
        <v>1997</v>
      </c>
      <c r="AJ150" s="225">
        <v>1998</v>
      </c>
      <c r="AK150" s="226">
        <v>1999</v>
      </c>
      <c r="AL150" s="226">
        <v>2000</v>
      </c>
      <c r="AM150" s="226">
        <v>2001</v>
      </c>
      <c r="AN150" s="226">
        <v>2002</v>
      </c>
      <c r="AO150" s="226">
        <v>2003</v>
      </c>
      <c r="AP150" s="226">
        <v>2004</v>
      </c>
      <c r="AQ150" s="226">
        <v>2005</v>
      </c>
      <c r="AR150" s="226">
        <v>2006</v>
      </c>
      <c r="AS150" s="226">
        <v>2007</v>
      </c>
      <c r="AT150" s="223">
        <v>2008</v>
      </c>
      <c r="AU150" s="223">
        <v>2009</v>
      </c>
      <c r="AV150" s="226">
        <v>2010</v>
      </c>
      <c r="AW150" s="226">
        <v>2011</v>
      </c>
      <c r="AX150" s="227">
        <v>2012</v>
      </c>
      <c r="AY150" s="227">
        <v>2013</v>
      </c>
      <c r="AZ150" s="227">
        <v>2014</v>
      </c>
      <c r="BA150" s="228">
        <v>2015</v>
      </c>
      <c r="BB150" s="228">
        <v>2016</v>
      </c>
      <c r="BC150" s="228">
        <v>2017</v>
      </c>
      <c r="BD150" s="228">
        <v>2018</v>
      </c>
      <c r="BE150" s="228">
        <v>2019</v>
      </c>
      <c r="BF150" s="228">
        <v>2020</v>
      </c>
      <c r="BG150" s="228">
        <v>2021</v>
      </c>
      <c r="BH150" s="228">
        <v>2022</v>
      </c>
      <c r="BI150" s="228">
        <v>2023</v>
      </c>
      <c r="BJ150" s="228">
        <v>2024</v>
      </c>
      <c r="BK150" s="228">
        <v>2025</v>
      </c>
      <c r="BL150" s="228">
        <v>2026</v>
      </c>
      <c r="BM150" s="228">
        <v>2027</v>
      </c>
      <c r="BN150" s="228">
        <v>2028</v>
      </c>
      <c r="BO150" s="228">
        <v>2029</v>
      </c>
      <c r="BP150" s="228">
        <v>2030</v>
      </c>
      <c r="BQ150" s="228">
        <v>2031</v>
      </c>
      <c r="BR150" s="228">
        <v>2032</v>
      </c>
      <c r="BS150" s="228">
        <v>2033</v>
      </c>
      <c r="BT150" s="228">
        <v>2034</v>
      </c>
      <c r="BU150" s="228">
        <v>2035</v>
      </c>
      <c r="BV150" s="228">
        <v>2036</v>
      </c>
      <c r="BW150" s="228">
        <v>2037</v>
      </c>
      <c r="BX150" s="228">
        <v>2038</v>
      </c>
      <c r="BY150" s="228">
        <v>2039</v>
      </c>
      <c r="BZ150" s="228">
        <v>2040</v>
      </c>
      <c r="CA150" s="228">
        <v>2041</v>
      </c>
      <c r="CB150" s="228">
        <v>2042</v>
      </c>
      <c r="CC150" s="228">
        <v>2043</v>
      </c>
      <c r="CD150" s="228">
        <v>2044</v>
      </c>
      <c r="CE150" s="228">
        <v>2045</v>
      </c>
      <c r="CF150" s="228">
        <v>2046</v>
      </c>
      <c r="CG150" s="228">
        <v>2047</v>
      </c>
      <c r="CH150" s="228">
        <v>2048</v>
      </c>
      <c r="CI150" s="228">
        <v>2049</v>
      </c>
      <c r="CJ150" s="228">
        <v>2050</v>
      </c>
      <c r="CK150" s="160" t="s">
        <v>337</v>
      </c>
      <c r="CL150" s="229"/>
    </row>
    <row r="151" spans="1:90" x14ac:dyDescent="0.25">
      <c r="A151" s="231" t="s">
        <v>509</v>
      </c>
      <c r="B151" s="147" t="s">
        <v>258</v>
      </c>
      <c r="C151" s="147" t="s">
        <v>58</v>
      </c>
      <c r="D151" s="89" t="s">
        <v>54</v>
      </c>
      <c r="E151" s="147" t="s">
        <v>317</v>
      </c>
      <c r="F151" s="147"/>
      <c r="G151" s="147" t="s">
        <v>66</v>
      </c>
      <c r="H151" s="147" t="s">
        <v>300</v>
      </c>
      <c r="I151" s="147">
        <v>2022</v>
      </c>
      <c r="J151" s="147"/>
      <c r="K151" s="147" t="s">
        <v>132</v>
      </c>
      <c r="L151" s="151">
        <v>33630</v>
      </c>
    </row>
    <row r="152" spans="1:90" x14ac:dyDescent="0.25">
      <c r="A152" s="231" t="s">
        <v>510</v>
      </c>
      <c r="B152" s="147" t="s">
        <v>258</v>
      </c>
      <c r="C152" s="147" t="s">
        <v>58</v>
      </c>
      <c r="D152" s="89" t="s">
        <v>54</v>
      </c>
      <c r="E152" s="147" t="s">
        <v>318</v>
      </c>
      <c r="F152" s="147"/>
      <c r="G152" s="147" t="s">
        <v>66</v>
      </c>
      <c r="H152" s="147" t="s">
        <v>300</v>
      </c>
      <c r="I152" s="147">
        <v>2035</v>
      </c>
      <c r="J152" s="147"/>
      <c r="K152" s="147" t="s">
        <v>137</v>
      </c>
      <c r="L152" s="151">
        <v>42598</v>
      </c>
    </row>
    <row r="153" spans="1:90" x14ac:dyDescent="0.25">
      <c r="A153" s="232" t="s">
        <v>511</v>
      </c>
      <c r="B153" s="152" t="s">
        <v>258</v>
      </c>
      <c r="C153" s="152" t="s">
        <v>58</v>
      </c>
      <c r="D153" s="89" t="s">
        <v>54</v>
      </c>
      <c r="E153" s="152" t="s">
        <v>319</v>
      </c>
      <c r="F153" s="152"/>
      <c r="G153" s="152" t="s">
        <v>66</v>
      </c>
      <c r="H153" s="152" t="s">
        <v>300</v>
      </c>
      <c r="I153" s="152">
        <v>2035</v>
      </c>
      <c r="J153" s="152"/>
      <c r="K153" s="152" t="s">
        <v>137</v>
      </c>
      <c r="L153" s="207">
        <v>16815</v>
      </c>
    </row>
    <row r="154" spans="1:90" x14ac:dyDescent="0.25">
      <c r="A154" s="232" t="s">
        <v>512</v>
      </c>
      <c r="B154" s="152" t="s">
        <v>258</v>
      </c>
      <c r="C154" s="152" t="s">
        <v>58</v>
      </c>
      <c r="D154" s="89" t="s">
        <v>54</v>
      </c>
      <c r="E154" s="152" t="s">
        <v>306</v>
      </c>
      <c r="F154" s="152"/>
      <c r="G154" s="152" t="s">
        <v>98</v>
      </c>
      <c r="H154" s="152" t="s">
        <v>68</v>
      </c>
      <c r="I154" s="152">
        <v>2017</v>
      </c>
      <c r="J154" s="152">
        <v>2029</v>
      </c>
      <c r="K154" s="152" t="s">
        <v>181</v>
      </c>
      <c r="L154" s="207">
        <v>1258</v>
      </c>
    </row>
    <row r="155" spans="1:90" x14ac:dyDescent="0.25">
      <c r="A155" s="231" t="s">
        <v>513</v>
      </c>
      <c r="B155" s="262" t="s">
        <v>258</v>
      </c>
      <c r="C155" s="48" t="s">
        <v>58</v>
      </c>
      <c r="D155" s="89" t="s">
        <v>54</v>
      </c>
      <c r="E155" s="221" t="s">
        <v>276</v>
      </c>
      <c r="F155" s="221"/>
      <c r="G155" s="147" t="s">
        <v>66</v>
      </c>
      <c r="H155" s="147" t="s">
        <v>300</v>
      </c>
      <c r="I155" s="263">
        <v>2016</v>
      </c>
      <c r="J155" s="263"/>
      <c r="K155" s="221" t="s">
        <v>137</v>
      </c>
      <c r="L155" s="49">
        <v>440</v>
      </c>
    </row>
    <row r="156" spans="1:90" x14ac:dyDescent="0.25">
      <c r="A156" s="231" t="s">
        <v>514</v>
      </c>
      <c r="B156" s="264" t="s">
        <v>258</v>
      </c>
      <c r="C156" s="48" t="s">
        <v>58</v>
      </c>
      <c r="D156" s="89" t="s">
        <v>54</v>
      </c>
      <c r="E156" s="177" t="s">
        <v>316</v>
      </c>
      <c r="F156" s="177"/>
      <c r="G156" s="147" t="s">
        <v>66</v>
      </c>
      <c r="H156" s="259" t="s">
        <v>300</v>
      </c>
      <c r="I156" s="177">
        <v>2020</v>
      </c>
      <c r="J156" s="259"/>
      <c r="K156" s="177" t="s">
        <v>137</v>
      </c>
      <c r="L156" s="265">
        <v>500</v>
      </c>
    </row>
    <row r="157" spans="1:90" x14ac:dyDescent="0.25">
      <c r="A157" s="231" t="s">
        <v>515</v>
      </c>
      <c r="B157" s="262" t="s">
        <v>258</v>
      </c>
      <c r="C157" s="48" t="s">
        <v>58</v>
      </c>
      <c r="D157" s="89" t="s">
        <v>54</v>
      </c>
      <c r="E157" s="221" t="s">
        <v>271</v>
      </c>
      <c r="F157" s="221"/>
      <c r="G157" s="147" t="s">
        <v>66</v>
      </c>
      <c r="H157" s="147" t="s">
        <v>300</v>
      </c>
      <c r="I157" s="263">
        <v>2012</v>
      </c>
      <c r="J157" s="263"/>
      <c r="K157" s="221" t="s">
        <v>165</v>
      </c>
      <c r="L157" s="49">
        <v>42</v>
      </c>
    </row>
    <row r="158" spans="1:90" x14ac:dyDescent="0.25">
      <c r="A158" s="231" t="s">
        <v>516</v>
      </c>
      <c r="B158" s="262" t="s">
        <v>258</v>
      </c>
      <c r="C158" s="48" t="s">
        <v>58</v>
      </c>
      <c r="D158" s="89" t="s">
        <v>54</v>
      </c>
      <c r="E158" s="221" t="s">
        <v>272</v>
      </c>
      <c r="F158" s="221"/>
      <c r="G158" s="147" t="s">
        <v>66</v>
      </c>
      <c r="H158" s="147" t="s">
        <v>300</v>
      </c>
      <c r="I158" s="263">
        <v>2014</v>
      </c>
      <c r="J158" s="263"/>
      <c r="K158" s="221" t="s">
        <v>165</v>
      </c>
      <c r="L158" s="49">
        <v>1200</v>
      </c>
    </row>
    <row r="159" spans="1:90" x14ac:dyDescent="0.25">
      <c r="A159" s="231" t="s">
        <v>517</v>
      </c>
      <c r="B159" s="147" t="s">
        <v>258</v>
      </c>
      <c r="C159" s="48" t="s">
        <v>58</v>
      </c>
      <c r="D159" s="89" t="s">
        <v>54</v>
      </c>
      <c r="E159" s="147" t="s">
        <v>321</v>
      </c>
      <c r="F159" s="147"/>
      <c r="G159" s="147" t="s">
        <v>66</v>
      </c>
      <c r="H159" s="147" t="s">
        <v>300</v>
      </c>
      <c r="I159" s="147">
        <v>2019</v>
      </c>
      <c r="J159" s="147"/>
      <c r="K159" s="147" t="s">
        <v>119</v>
      </c>
      <c r="L159" s="151">
        <v>2464</v>
      </c>
    </row>
    <row r="160" spans="1:90" x14ac:dyDescent="0.25">
      <c r="A160" s="231" t="s">
        <v>518</v>
      </c>
      <c r="B160" s="147" t="s">
        <v>258</v>
      </c>
      <c r="C160" s="48" t="s">
        <v>58</v>
      </c>
      <c r="D160" s="89" t="s">
        <v>54</v>
      </c>
      <c r="E160" s="147" t="s">
        <v>320</v>
      </c>
      <c r="F160" s="147"/>
      <c r="G160" s="147" t="s">
        <v>66</v>
      </c>
      <c r="H160" s="147" t="s">
        <v>300</v>
      </c>
      <c r="I160" s="147">
        <v>2019</v>
      </c>
      <c r="J160" s="147"/>
      <c r="K160" s="147" t="s">
        <v>119</v>
      </c>
      <c r="L160" s="151">
        <v>1008</v>
      </c>
    </row>
    <row r="161" spans="1:12" x14ac:dyDescent="0.25">
      <c r="A161" s="231" t="s">
        <v>519</v>
      </c>
      <c r="B161" s="147" t="s">
        <v>258</v>
      </c>
      <c r="C161" s="48" t="s">
        <v>58</v>
      </c>
      <c r="D161" s="89" t="s">
        <v>54</v>
      </c>
      <c r="E161" s="147" t="s">
        <v>322</v>
      </c>
      <c r="F161" s="147"/>
      <c r="G161" s="147" t="s">
        <v>66</v>
      </c>
      <c r="H161" s="147" t="s">
        <v>300</v>
      </c>
      <c r="I161" s="147">
        <v>2022</v>
      </c>
      <c r="J161" s="147"/>
      <c r="K161" s="147" t="s">
        <v>119</v>
      </c>
      <c r="L161" s="151">
        <v>12992</v>
      </c>
    </row>
    <row r="214" spans="1:104" s="48" customFormat="1" x14ac:dyDescent="0.25"/>
    <row r="215" spans="1:104" s="48" customFormat="1" x14ac:dyDescent="0.25"/>
    <row r="216" spans="1:104" s="48" customFormat="1" x14ac:dyDescent="0.25">
      <c r="A216" s="253" t="s">
        <v>520</v>
      </c>
    </row>
    <row r="217" spans="1:104" s="48" customFormat="1" x14ac:dyDescent="0.25">
      <c r="A217" s="48" t="s">
        <v>521</v>
      </c>
      <c r="B217" s="89" t="s">
        <v>258</v>
      </c>
      <c r="C217" s="89" t="s">
        <v>58</v>
      </c>
      <c r="D217" s="89" t="s">
        <v>204</v>
      </c>
      <c r="E217" s="89"/>
      <c r="F217" s="89" t="s">
        <v>66</v>
      </c>
      <c r="G217" s="89" t="s">
        <v>68</v>
      </c>
      <c r="H217" s="89">
        <v>2023</v>
      </c>
      <c r="I217" s="89"/>
      <c r="J217" s="89" t="s">
        <v>132</v>
      </c>
      <c r="K217" s="90">
        <v>92960</v>
      </c>
      <c r="L217" s="89"/>
      <c r="AZ217" s="260"/>
      <c r="BA217" s="260"/>
      <c r="BB217" s="230">
        <v>0</v>
      </c>
      <c r="BC217" s="230">
        <v>0</v>
      </c>
      <c r="BD217" s="230">
        <v>0</v>
      </c>
      <c r="BE217" s="230">
        <v>0</v>
      </c>
      <c r="BF217" s="230">
        <v>0</v>
      </c>
      <c r="BG217" s="230">
        <v>0</v>
      </c>
      <c r="BH217" s="230">
        <v>3513.8879999999999</v>
      </c>
      <c r="BI217" s="230">
        <v>5633.3760000000002</v>
      </c>
      <c r="BJ217" s="230">
        <v>7752.8640000000005</v>
      </c>
      <c r="BK217" s="230">
        <v>9872.3520000000008</v>
      </c>
      <c r="BL217" s="230">
        <v>11991.84</v>
      </c>
      <c r="BM217" s="230">
        <v>14111.328</v>
      </c>
      <c r="BN217" s="230">
        <v>16230.816000000003</v>
      </c>
      <c r="BO217" s="230">
        <v>18350.304</v>
      </c>
      <c r="BP217" s="230">
        <v>20469.792000000001</v>
      </c>
      <c r="BQ217" s="230">
        <v>22589.279999999999</v>
      </c>
      <c r="BR217" s="230">
        <v>24708.768000000004</v>
      </c>
      <c r="BS217" s="230">
        <v>26828.256000000001</v>
      </c>
      <c r="BT217" s="230">
        <v>28947.744000000002</v>
      </c>
      <c r="BU217" s="230">
        <v>31067.232000000004</v>
      </c>
      <c r="BV217" s="230">
        <v>33186.720000000001</v>
      </c>
      <c r="BW217" s="230">
        <v>35306.208000000006</v>
      </c>
      <c r="BX217" s="230">
        <v>37425.696000000004</v>
      </c>
      <c r="BY217" s="230">
        <v>39545.184000000001</v>
      </c>
      <c r="BZ217" s="230">
        <v>41664.672000000006</v>
      </c>
      <c r="CA217" s="230">
        <v>43784.160000000003</v>
      </c>
      <c r="CB217" s="230">
        <v>45903.648000000001</v>
      </c>
      <c r="CC217" s="230">
        <v>48023.136000000006</v>
      </c>
      <c r="CD217" s="230">
        <v>50142.623999999996</v>
      </c>
      <c r="CE217" s="230">
        <v>52262.112000000001</v>
      </c>
      <c r="CF217" s="230">
        <v>54381.600000000006</v>
      </c>
      <c r="CG217" s="230">
        <v>56501.088000000003</v>
      </c>
      <c r="CH217" s="230">
        <v>58620.576000000008</v>
      </c>
      <c r="CI217" s="230">
        <v>60740.064000000006</v>
      </c>
      <c r="CJ217" s="231"/>
      <c r="CK217" s="231"/>
      <c r="CL217" s="231"/>
      <c r="CM217" s="231"/>
      <c r="CN217" s="231"/>
      <c r="CO217" s="231"/>
      <c r="CP217" s="231"/>
      <c r="CQ217" s="231"/>
      <c r="CR217" s="231"/>
      <c r="CS217" s="231"/>
      <c r="CT217" s="231"/>
      <c r="CU217" s="231"/>
      <c r="CV217" s="231"/>
      <c r="CW217" s="231"/>
      <c r="CX217" s="231"/>
      <c r="CY217" s="231"/>
      <c r="CZ217" s="231"/>
    </row>
    <row r="218" spans="1:104" s="48" customFormat="1" x14ac:dyDescent="0.25">
      <c r="A218" s="48" t="s">
        <v>522</v>
      </c>
      <c r="B218" s="89" t="s">
        <v>258</v>
      </c>
      <c r="C218" s="89" t="s">
        <v>58</v>
      </c>
      <c r="D218" s="89" t="s">
        <v>191</v>
      </c>
      <c r="E218" s="89" t="s">
        <v>507</v>
      </c>
      <c r="F218" s="89" t="s">
        <v>98</v>
      </c>
      <c r="G218" s="89" t="s">
        <v>68</v>
      </c>
      <c r="H218" s="89">
        <v>2017</v>
      </c>
      <c r="I218" s="89">
        <v>2029</v>
      </c>
      <c r="J218" s="89" t="s">
        <v>181</v>
      </c>
      <c r="K218" s="248">
        <v>1258</v>
      </c>
      <c r="L218" s="89"/>
      <c r="AZ218" s="260"/>
      <c r="BA218" s="260"/>
      <c r="BB218" s="230">
        <v>450.61560000000003</v>
      </c>
      <c r="BC218" s="230">
        <v>554.72991088544279</v>
      </c>
      <c r="BD218" s="230">
        <v>615.63287854185126</v>
      </c>
      <c r="BE218" s="230">
        <v>658.84422177088538</v>
      </c>
      <c r="BF218" s="230">
        <v>692.36154352474659</v>
      </c>
      <c r="BG218" s="230">
        <v>719.74718942729385</v>
      </c>
      <c r="BH218" s="230">
        <v>742.90142312088312</v>
      </c>
      <c r="BI218" s="230">
        <v>762.95853265632809</v>
      </c>
      <c r="BJ218" s="230">
        <v>780.65015708370231</v>
      </c>
      <c r="BK218" s="230">
        <v>796.4758544101893</v>
      </c>
      <c r="BL218" s="230">
        <v>810.79193902973395</v>
      </c>
      <c r="BM218" s="230">
        <v>823.86150031273655</v>
      </c>
      <c r="BN218" s="230">
        <v>835.88433122738172</v>
      </c>
      <c r="BO218" s="230">
        <v>847.01573400632583</v>
      </c>
      <c r="BP218" s="230">
        <v>857.37882206659776</v>
      </c>
      <c r="BQ218" s="230">
        <v>867.07284354177079</v>
      </c>
      <c r="BR218" s="230">
        <v>876.17897698663285</v>
      </c>
      <c r="BS218" s="230">
        <v>884.76446796914502</v>
      </c>
      <c r="BT218" s="230">
        <v>892.88564575349096</v>
      </c>
      <c r="BU218" s="230">
        <v>900.590165295632</v>
      </c>
      <c r="BV218" s="230">
        <v>907.91870166273429</v>
      </c>
      <c r="BW218" s="230">
        <v>914.90624991517666</v>
      </c>
      <c r="BX218" s="230">
        <v>921.58313580248114</v>
      </c>
      <c r="BY218" s="230">
        <v>927.97581119817926</v>
      </c>
      <c r="BZ218" s="230">
        <v>934.1074870494931</v>
      </c>
      <c r="CA218" s="230">
        <v>939.99864211282443</v>
      </c>
      <c r="CB218" s="230">
        <v>945.66743562555348</v>
      </c>
      <c r="CC218" s="230">
        <v>951.13004489176853</v>
      </c>
      <c r="CD218" s="230">
        <v>956.40094360228443</v>
      </c>
      <c r="CE218" s="230">
        <v>961.49313295204047</v>
      </c>
      <c r="CF218" s="230">
        <v>966.41833484713231</v>
      </c>
      <c r="CG218" s="230">
        <v>971.1871544272135</v>
      </c>
      <c r="CH218" s="230">
        <v>975.80921757158501</v>
      </c>
      <c r="CI218" s="230">
        <v>980.29328787207555</v>
      </c>
      <c r="CJ218" s="231"/>
      <c r="CK218" s="231"/>
      <c r="CL218" s="240">
        <v>28626.231317141315</v>
      </c>
      <c r="CM218" s="231"/>
      <c r="CN218" s="231"/>
      <c r="CO218" s="231"/>
      <c r="CP218" s="231"/>
      <c r="CQ218" s="231"/>
      <c r="CR218" s="231"/>
      <c r="CS218" s="231"/>
      <c r="CT218" s="231"/>
      <c r="CU218" s="231"/>
      <c r="CV218" s="231"/>
      <c r="CW218" s="231"/>
      <c r="CX218" s="231"/>
      <c r="CY218" s="231"/>
      <c r="CZ218" s="231"/>
    </row>
    <row r="219" spans="1:104" s="48" customFormat="1" x14ac:dyDescent="0.25">
      <c r="A219" s="15" t="s">
        <v>523</v>
      </c>
      <c r="B219" s="15" t="s">
        <v>138</v>
      </c>
      <c r="C219" s="15" t="s">
        <v>58</v>
      </c>
      <c r="D219" s="48" t="s">
        <v>388</v>
      </c>
      <c r="E219" s="48" t="s">
        <v>524</v>
      </c>
      <c r="F219" s="48" t="s">
        <v>66</v>
      </c>
      <c r="G219" s="48" t="s">
        <v>300</v>
      </c>
      <c r="H219" s="244">
        <v>2015</v>
      </c>
      <c r="J219" s="48" t="s">
        <v>137</v>
      </c>
      <c r="K219" s="49">
        <v>582</v>
      </c>
      <c r="L219" s="49"/>
      <c r="M219" s="49"/>
      <c r="N219" s="49"/>
      <c r="O219" s="49"/>
      <c r="P219" s="49"/>
      <c r="Q219" s="49"/>
      <c r="R219" s="49"/>
      <c r="S219" s="49"/>
      <c r="T219" s="49"/>
      <c r="U219" s="49"/>
      <c r="V219" s="49"/>
      <c r="W219" s="49"/>
      <c r="X219" s="49"/>
      <c r="Y219" s="49"/>
      <c r="Z219" s="49"/>
      <c r="AA219" s="49"/>
      <c r="AB219" s="49"/>
      <c r="AC219" s="49"/>
      <c r="AD219" s="49"/>
      <c r="AE219" s="49"/>
      <c r="AF219" s="49"/>
      <c r="AG219" s="49"/>
      <c r="AH219" s="49"/>
      <c r="AI219" s="49"/>
      <c r="AJ219" s="49"/>
      <c r="AK219" s="49"/>
      <c r="AL219" s="49"/>
      <c r="AM219" s="49"/>
      <c r="AN219" s="49"/>
      <c r="AO219" s="49"/>
      <c r="AP219" s="49"/>
      <c r="AQ219" s="49"/>
      <c r="AR219" s="49"/>
      <c r="AS219" s="49"/>
      <c r="AT219" s="49"/>
      <c r="AU219" s="49"/>
      <c r="AV219" s="49"/>
      <c r="AW219" s="49"/>
      <c r="AX219" s="49"/>
      <c r="AY219" s="49"/>
      <c r="AZ219" s="230">
        <v>307.76160000000004</v>
      </c>
      <c r="BA219" s="230">
        <v>340.96237954276864</v>
      </c>
      <c r="BB219" s="230">
        <v>360.38359056999832</v>
      </c>
      <c r="BC219" s="230">
        <v>374.16315908553719</v>
      </c>
      <c r="BD219" s="230">
        <v>384.85142279251602</v>
      </c>
      <c r="BE219" s="230">
        <v>393.58437011276692</v>
      </c>
      <c r="BF219" s="230">
        <v>400.96797186554085</v>
      </c>
      <c r="BG219" s="230">
        <v>407.36393862830579</v>
      </c>
      <c r="BH219" s="230">
        <v>413.00558113999665</v>
      </c>
      <c r="BI219" s="230">
        <v>418.05220233528462</v>
      </c>
      <c r="BJ219" s="230">
        <v>422.61742651366006</v>
      </c>
      <c r="BK219" s="230">
        <v>426.78514965553552</v>
      </c>
      <c r="BL219" s="230">
        <v>430.6190832933072</v>
      </c>
      <c r="BM219" s="230">
        <v>434.16875140830945</v>
      </c>
      <c r="BN219" s="230">
        <v>437.47341336251435</v>
      </c>
      <c r="BO219" s="230">
        <v>440.56471817107439</v>
      </c>
      <c r="BP219" s="230">
        <v>443.46855268161107</v>
      </c>
      <c r="BQ219" s="230">
        <v>446.20636068276525</v>
      </c>
      <c r="BR219" s="230">
        <v>448.79610488750166</v>
      </c>
      <c r="BS219" s="230">
        <v>451.25298187805322</v>
      </c>
      <c r="BT219" s="230">
        <v>453.58996243553918</v>
      </c>
      <c r="BU219" s="230">
        <v>455.81820605642861</v>
      </c>
      <c r="BV219" s="230">
        <v>457.94738325110399</v>
      </c>
      <c r="BW219" s="230">
        <v>459.98592919830412</v>
      </c>
      <c r="BX219" s="230">
        <v>461.94124558503199</v>
      </c>
      <c r="BY219" s="230">
        <v>463.8198628360758</v>
      </c>
      <c r="BZ219" s="230">
        <v>465.62757170999498</v>
      </c>
      <c r="CA219" s="230">
        <v>467.36953095107805</v>
      </c>
      <c r="CB219" s="230">
        <v>469.05035604219017</v>
      </c>
      <c r="CC219" s="230">
        <v>470.67419290528289</v>
      </c>
      <c r="CD219" s="230">
        <v>472.24477951275225</v>
      </c>
      <c r="CE219" s="230">
        <v>473.76549771384299</v>
      </c>
      <c r="CF219" s="230">
        <v>475.23941708365834</v>
      </c>
      <c r="CG219" s="230">
        <v>476.66933222437967</v>
      </c>
      <c r="CH219" s="230">
        <v>478.05779465805682</v>
      </c>
      <c r="CI219" s="230">
        <v>479.40714022553385</v>
      </c>
      <c r="CJ219" s="231"/>
      <c r="CK219" s="231"/>
      <c r="CL219" s="231"/>
      <c r="CM219" s="231"/>
      <c r="CN219" s="231"/>
      <c r="CO219" s="231"/>
      <c r="CP219" s="231"/>
      <c r="CQ219" s="231"/>
      <c r="CR219" s="231"/>
      <c r="CS219" s="231"/>
      <c r="CT219" s="231"/>
      <c r="CU219" s="231"/>
      <c r="CV219" s="231"/>
      <c r="CW219" s="231"/>
      <c r="CX219" s="231"/>
      <c r="CY219" s="231"/>
      <c r="CZ219" s="231"/>
    </row>
    <row r="220" spans="1:104" s="48" customFormat="1" x14ac:dyDescent="0.25">
      <c r="A220" s="15" t="s">
        <v>525</v>
      </c>
      <c r="B220" s="15" t="s">
        <v>120</v>
      </c>
      <c r="C220" s="15" t="s">
        <v>58</v>
      </c>
      <c r="D220" s="48" t="s">
        <v>388</v>
      </c>
      <c r="E220" s="48" t="s">
        <v>526</v>
      </c>
      <c r="F220" s="48" t="s">
        <v>66</v>
      </c>
      <c r="G220" s="48" t="s">
        <v>300</v>
      </c>
      <c r="H220" s="244">
        <v>2015</v>
      </c>
      <c r="J220" s="48" t="s">
        <v>119</v>
      </c>
      <c r="K220" s="49">
        <v>196</v>
      </c>
      <c r="L220" s="49"/>
      <c r="M220" s="49"/>
      <c r="N220" s="49"/>
      <c r="O220" s="49"/>
      <c r="P220" s="49"/>
      <c r="Q220" s="49"/>
      <c r="R220" s="49"/>
      <c r="S220" s="49"/>
      <c r="T220" s="49"/>
      <c r="U220" s="49"/>
      <c r="V220" s="49"/>
      <c r="W220" s="49"/>
      <c r="X220" s="49"/>
      <c r="Y220" s="49"/>
      <c r="Z220" s="49"/>
      <c r="AA220" s="49"/>
      <c r="AB220" s="49"/>
      <c r="AC220" s="49"/>
      <c r="AD220" s="49"/>
      <c r="AE220" s="49"/>
      <c r="AF220" s="49"/>
      <c r="AG220" s="49"/>
      <c r="AH220" s="49"/>
      <c r="AI220" s="49"/>
      <c r="AJ220" s="49"/>
      <c r="AK220" s="49"/>
      <c r="AL220" s="49"/>
      <c r="AM220" s="49"/>
      <c r="AN220" s="49"/>
      <c r="AO220" s="49"/>
      <c r="AP220" s="49"/>
      <c r="AQ220" s="49"/>
      <c r="AR220" s="49"/>
      <c r="AS220" s="49"/>
      <c r="AT220" s="49"/>
      <c r="AU220" s="49"/>
      <c r="AV220" s="49"/>
      <c r="AW220" s="49"/>
      <c r="AX220" s="49"/>
      <c r="AY220" s="49"/>
      <c r="AZ220" s="230">
        <v>103.6448</v>
      </c>
      <c r="BA220" s="230">
        <v>114.82581854017637</v>
      </c>
      <c r="BB220" s="230">
        <v>121.36629510604755</v>
      </c>
      <c r="BC220" s="230">
        <v>126.00683708035274</v>
      </c>
      <c r="BD220" s="230">
        <v>129.60632107789198</v>
      </c>
      <c r="BE220" s="230">
        <v>132.54731364622393</v>
      </c>
      <c r="BF220" s="230">
        <v>135.03388743238145</v>
      </c>
      <c r="BG220" s="230">
        <v>137.18785562052909</v>
      </c>
      <c r="BH220" s="230">
        <v>139.08779021209509</v>
      </c>
      <c r="BI220" s="230">
        <v>140.78733961806836</v>
      </c>
      <c r="BJ220" s="230">
        <v>142.32476906645596</v>
      </c>
      <c r="BK220" s="230">
        <v>143.72833218640028</v>
      </c>
      <c r="BL220" s="230">
        <v>145.01948509534057</v>
      </c>
      <c r="BM220" s="230">
        <v>146.21490597255783</v>
      </c>
      <c r="BN220" s="230">
        <v>147.32781618393952</v>
      </c>
      <c r="BO220" s="230">
        <v>148.36887416070547</v>
      </c>
      <c r="BP220" s="230">
        <v>149.34679781030201</v>
      </c>
      <c r="BQ220" s="230">
        <v>150.26880875227147</v>
      </c>
      <c r="BR220" s="230">
        <v>151.14095628513803</v>
      </c>
      <c r="BS220" s="230">
        <v>151.96835815824471</v>
      </c>
      <c r="BT220" s="230">
        <v>152.75538253842899</v>
      </c>
      <c r="BU220" s="230">
        <v>153.50578760663231</v>
      </c>
      <c r="BV220" s="230">
        <v>154.22283009830994</v>
      </c>
      <c r="BW220" s="230">
        <v>154.90935072657663</v>
      </c>
      <c r="BX220" s="230">
        <v>155.56784215578398</v>
      </c>
      <c r="BY220" s="230">
        <v>156.20050363551692</v>
      </c>
      <c r="BZ220" s="230">
        <v>156.80928531814263</v>
      </c>
      <c r="CA220" s="230">
        <v>157.39592451273418</v>
      </c>
      <c r="CB220" s="230">
        <v>157.96197557434584</v>
      </c>
      <c r="CC220" s="230">
        <v>158.5088347241159</v>
      </c>
      <c r="CD220" s="230">
        <v>159.03776079810902</v>
      </c>
      <c r="CE220" s="230">
        <v>159.54989270088183</v>
      </c>
      <c r="CF220" s="230">
        <v>160.0462641725035</v>
      </c>
      <c r="CG220" s="230">
        <v>160.52781635047839</v>
      </c>
      <c r="CH220" s="230">
        <v>160.99540851027342</v>
      </c>
      <c r="CI220" s="230">
        <v>161.44982729244782</v>
      </c>
      <c r="CJ220" s="231"/>
      <c r="CK220" s="231"/>
      <c r="CL220" s="231"/>
      <c r="CM220" s="231"/>
      <c r="CN220" s="231"/>
      <c r="CO220" s="231"/>
      <c r="CP220" s="231"/>
      <c r="CQ220" s="231"/>
      <c r="CR220" s="231"/>
      <c r="CS220" s="231"/>
      <c r="CT220" s="231"/>
      <c r="CU220" s="231"/>
      <c r="CV220" s="231"/>
      <c r="CW220" s="231"/>
      <c r="CX220" s="231"/>
      <c r="CY220" s="231"/>
      <c r="CZ220" s="231"/>
    </row>
    <row r="221" spans="1:104" s="48" customFormat="1" x14ac:dyDescent="0.25">
      <c r="A221" s="15" t="s">
        <v>527</v>
      </c>
      <c r="B221" s="15" t="s">
        <v>126</v>
      </c>
      <c r="C221" s="15" t="s">
        <v>58</v>
      </c>
      <c r="D221" s="48" t="s">
        <v>396</v>
      </c>
      <c r="E221" s="48" t="s">
        <v>528</v>
      </c>
      <c r="F221" s="48" t="s">
        <v>66</v>
      </c>
      <c r="G221" s="48" t="s">
        <v>300</v>
      </c>
      <c r="H221" s="48">
        <v>2025</v>
      </c>
      <c r="J221" s="48" t="s">
        <v>119</v>
      </c>
      <c r="K221" s="49">
        <v>1343</v>
      </c>
      <c r="L221" s="49"/>
      <c r="M221" s="49"/>
      <c r="N221" s="49"/>
      <c r="O221" s="49"/>
      <c r="P221" s="49"/>
      <c r="Q221" s="49"/>
      <c r="R221" s="49"/>
      <c r="S221" s="49"/>
      <c r="T221" s="49"/>
      <c r="U221" s="49"/>
      <c r="V221" s="49"/>
      <c r="W221" s="49"/>
      <c r="X221" s="49"/>
      <c r="Y221" s="49"/>
      <c r="Z221" s="49"/>
      <c r="AA221" s="49"/>
      <c r="AB221" s="49"/>
      <c r="AC221" s="49"/>
      <c r="AD221" s="49"/>
      <c r="AE221" s="49"/>
      <c r="AF221" s="49"/>
      <c r="AG221" s="49"/>
      <c r="AH221" s="49"/>
      <c r="AI221" s="49"/>
      <c r="AJ221" s="49"/>
      <c r="AK221" s="49"/>
      <c r="AL221" s="49"/>
      <c r="AM221" s="49"/>
      <c r="AN221" s="49"/>
      <c r="AO221" s="49"/>
      <c r="AP221" s="49"/>
      <c r="AQ221" s="49"/>
      <c r="AR221" s="49"/>
      <c r="AS221" s="49"/>
      <c r="AT221" s="49"/>
      <c r="AU221" s="49"/>
      <c r="AV221" s="49"/>
      <c r="AW221" s="49"/>
      <c r="AX221" s="49"/>
      <c r="AY221" s="49"/>
      <c r="AZ221" s="230">
        <v>0</v>
      </c>
      <c r="BA221" s="230">
        <v>0</v>
      </c>
      <c r="BB221" s="230">
        <v>0</v>
      </c>
      <c r="BC221" s="230">
        <v>0</v>
      </c>
      <c r="BD221" s="230">
        <v>0</v>
      </c>
      <c r="BE221" s="230">
        <v>0</v>
      </c>
      <c r="BF221" s="230">
        <v>0</v>
      </c>
      <c r="BG221" s="230">
        <v>0</v>
      </c>
      <c r="BH221" s="230">
        <v>0</v>
      </c>
      <c r="BI221" s="230">
        <v>0</v>
      </c>
      <c r="BJ221" s="230">
        <v>481.06260000000003</v>
      </c>
      <c r="BK221" s="230">
        <v>592.21166162094562</v>
      </c>
      <c r="BL221" s="230">
        <v>657.22969465954384</v>
      </c>
      <c r="BM221" s="230">
        <v>703.36072324189115</v>
      </c>
      <c r="BN221" s="230">
        <v>739.14272889804033</v>
      </c>
      <c r="BO221" s="230">
        <v>768.37875628048937</v>
      </c>
      <c r="BP221" s="230">
        <v>793.09746522364549</v>
      </c>
      <c r="BQ221" s="230">
        <v>814.5097848628368</v>
      </c>
      <c r="BR221" s="230">
        <v>833.39678931908759</v>
      </c>
      <c r="BS221" s="230">
        <v>850.29179051898586</v>
      </c>
      <c r="BT221" s="230">
        <v>865.57517815336462</v>
      </c>
      <c r="BU221" s="230">
        <v>879.52781790143501</v>
      </c>
      <c r="BV221" s="230">
        <v>892.36300225625882</v>
      </c>
      <c r="BW221" s="230">
        <v>904.24652684459113</v>
      </c>
      <c r="BX221" s="230">
        <v>915.30982355758408</v>
      </c>
      <c r="BY221" s="230">
        <v>925.65884648378233</v>
      </c>
      <c r="BZ221" s="230">
        <v>935.38025921545943</v>
      </c>
      <c r="CA221" s="230">
        <v>944.54585094003323</v>
      </c>
      <c r="CB221" s="230">
        <v>953.21575695305125</v>
      </c>
      <c r="CC221" s="230">
        <v>961.44085213993151</v>
      </c>
      <c r="CD221" s="230">
        <v>969.26455988318935</v>
      </c>
      <c r="CE221" s="230">
        <v>976.72423977431015</v>
      </c>
      <c r="CF221" s="230">
        <v>983.85226659994612</v>
      </c>
      <c r="CG221" s="230">
        <v>990.67687952238055</v>
      </c>
      <c r="CH221" s="230">
        <v>997.22285779608046</v>
      </c>
      <c r="CI221" s="230">
        <v>1003.5120638772045</v>
      </c>
      <c r="CJ221" s="231"/>
      <c r="CK221" s="231"/>
      <c r="CL221" s="231"/>
      <c r="CM221" s="231"/>
      <c r="CN221" s="231"/>
      <c r="CO221" s="231"/>
      <c r="CP221" s="231"/>
      <c r="CQ221" s="231"/>
      <c r="CR221" s="231"/>
      <c r="CS221" s="231"/>
      <c r="CT221" s="231"/>
      <c r="CU221" s="231"/>
      <c r="CV221" s="231"/>
      <c r="CW221" s="231"/>
      <c r="CX221" s="231"/>
      <c r="CY221" s="231"/>
      <c r="CZ221" s="231"/>
    </row>
    <row r="222" spans="1:104" s="48" customFormat="1" x14ac:dyDescent="0.25">
      <c r="A222" s="15" t="s">
        <v>529</v>
      </c>
      <c r="B222" s="15" t="s">
        <v>135</v>
      </c>
      <c r="C222" s="15" t="s">
        <v>58</v>
      </c>
      <c r="D222" s="48" t="s">
        <v>396</v>
      </c>
      <c r="E222" s="48" t="s">
        <v>530</v>
      </c>
      <c r="F222" s="48" t="s">
        <v>66</v>
      </c>
      <c r="G222" s="48" t="s">
        <v>300</v>
      </c>
      <c r="H222" s="244">
        <v>2015</v>
      </c>
      <c r="J222" s="48" t="s">
        <v>132</v>
      </c>
      <c r="K222" s="49">
        <v>3489</v>
      </c>
      <c r="L222" s="49"/>
      <c r="M222" s="49"/>
      <c r="N222" s="49"/>
      <c r="O222" s="49"/>
      <c r="P222" s="49"/>
      <c r="Q222" s="49"/>
      <c r="R222" s="49"/>
      <c r="S222" s="49"/>
      <c r="T222" s="49"/>
      <c r="U222" s="49"/>
      <c r="V222" s="49"/>
      <c r="W222" s="49"/>
      <c r="X222" s="49"/>
      <c r="Y222" s="49"/>
      <c r="Z222" s="49"/>
      <c r="AA222" s="49"/>
      <c r="AB222" s="49"/>
      <c r="AC222" s="49"/>
      <c r="AD222" s="49"/>
      <c r="AE222" s="49"/>
      <c r="AF222" s="49"/>
      <c r="AG222" s="49"/>
      <c r="AH222" s="49"/>
      <c r="AI222" s="49"/>
      <c r="AJ222" s="49"/>
      <c r="AK222" s="49"/>
      <c r="AL222" s="49"/>
      <c r="AM222" s="49"/>
      <c r="AN222" s="49"/>
      <c r="AO222" s="49"/>
      <c r="AP222" s="49"/>
      <c r="AQ222" s="49"/>
      <c r="AR222" s="49"/>
      <c r="AS222" s="49"/>
      <c r="AT222" s="49"/>
      <c r="AU222" s="49"/>
      <c r="AV222" s="49"/>
      <c r="AW222" s="49"/>
      <c r="AX222" s="49"/>
      <c r="AY222" s="49"/>
      <c r="AZ222" s="230">
        <v>1249.7598</v>
      </c>
      <c r="BA222" s="230">
        <v>1538.5156272490538</v>
      </c>
      <c r="BB222" s="230">
        <v>1707.4269580544665</v>
      </c>
      <c r="BC222" s="230">
        <v>1827.2714544981075</v>
      </c>
      <c r="BD222" s="230">
        <v>1920.2300678520198</v>
      </c>
      <c r="BE222" s="230">
        <v>1996.1827853035199</v>
      </c>
      <c r="BF222" s="230">
        <v>2060.399892900446</v>
      </c>
      <c r="BG222" s="230">
        <v>2116.0272817471609</v>
      </c>
      <c r="BH222" s="230">
        <v>2165.0941161089327</v>
      </c>
      <c r="BI222" s="230">
        <v>2208.9858951010733</v>
      </c>
      <c r="BJ222" s="230">
        <v>2248.6908388511461</v>
      </c>
      <c r="BK222" s="230">
        <v>2284.9386125525739</v>
      </c>
      <c r="BL222" s="230">
        <v>2318.2833319970864</v>
      </c>
      <c r="BM222" s="230">
        <v>2349.1557201494998</v>
      </c>
      <c r="BN222" s="230">
        <v>2377.8972259064863</v>
      </c>
      <c r="BO222" s="230">
        <v>2404.7831089962151</v>
      </c>
      <c r="BP222" s="230">
        <v>2430.0385140750095</v>
      </c>
      <c r="BQ222" s="230">
        <v>2453.8499433579864</v>
      </c>
      <c r="BR222" s="230">
        <v>2476.3736232384181</v>
      </c>
      <c r="BS222" s="230">
        <v>2497.7417223501275</v>
      </c>
      <c r="BT222" s="230">
        <v>2518.0670509549127</v>
      </c>
      <c r="BU222" s="230">
        <v>2537.4466661001998</v>
      </c>
      <c r="BV222" s="230">
        <v>2555.9646747335905</v>
      </c>
      <c r="BW222" s="230">
        <v>2573.6944398016276</v>
      </c>
      <c r="BX222" s="230">
        <v>2590.7003357040394</v>
      </c>
      <c r="BY222" s="230">
        <v>2607.0391592461401</v>
      </c>
      <c r="BZ222" s="230">
        <v>2622.7612741633993</v>
      </c>
      <c r="CA222" s="230">
        <v>2637.9115473985535</v>
      </c>
      <c r="CB222" s="230">
        <v>2652.5301210082434</v>
      </c>
      <c r="CC222" s="230">
        <v>2666.65305315554</v>
      </c>
      <c r="CD222" s="230">
        <v>2680.312853959972</v>
      </c>
      <c r="CE222" s="230">
        <v>2693.5389362452688</v>
      </c>
      <c r="CF222" s="230">
        <v>2706.3579969056123</v>
      </c>
      <c r="CG222" s="230">
        <v>2718.7943413240632</v>
      </c>
      <c r="CH222" s="230">
        <v>2730.8701607524658</v>
      </c>
      <c r="CI222" s="230">
        <v>2742.6057706070401</v>
      </c>
      <c r="CJ222" s="231"/>
      <c r="CK222" s="231"/>
      <c r="CL222" s="231"/>
      <c r="CM222" s="231"/>
      <c r="CN222" s="231"/>
      <c r="CO222" s="231"/>
      <c r="CP222" s="231"/>
      <c r="CQ222" s="231"/>
      <c r="CR222" s="231"/>
      <c r="CS222" s="231"/>
      <c r="CT222" s="231"/>
      <c r="CU222" s="231"/>
      <c r="CV222" s="231"/>
      <c r="CW222" s="231"/>
      <c r="CX222" s="231"/>
      <c r="CY222" s="231"/>
      <c r="CZ222" s="231"/>
    </row>
    <row r="223" spans="1:104" s="48" customFormat="1" x14ac:dyDescent="0.25">
      <c r="A223" s="15" t="s">
        <v>531</v>
      </c>
      <c r="B223" s="15" t="s">
        <v>144</v>
      </c>
      <c r="C223" s="15" t="s">
        <v>58</v>
      </c>
      <c r="D223" s="48" t="s">
        <v>145</v>
      </c>
      <c r="E223" s="48" t="s">
        <v>145</v>
      </c>
      <c r="F223" s="48" t="s">
        <v>66</v>
      </c>
      <c r="G223" s="48" t="s">
        <v>300</v>
      </c>
      <c r="H223" s="48">
        <v>2025</v>
      </c>
      <c r="J223" s="48" t="s">
        <v>137</v>
      </c>
      <c r="K223" s="49">
        <v>4400</v>
      </c>
      <c r="L223" s="49"/>
      <c r="M223" s="49"/>
      <c r="N223" s="49"/>
      <c r="O223" s="49"/>
      <c r="P223" s="49"/>
      <c r="Q223" s="49"/>
      <c r="R223" s="49"/>
      <c r="S223" s="49"/>
      <c r="T223" s="49"/>
      <c r="U223" s="49"/>
      <c r="V223" s="49"/>
      <c r="W223" s="49"/>
      <c r="X223" s="49"/>
      <c r="Y223" s="49"/>
      <c r="Z223" s="49"/>
      <c r="AA223" s="49"/>
      <c r="AB223" s="49"/>
      <c r="AC223" s="49"/>
      <c r="AD223" s="49"/>
      <c r="AE223" s="49"/>
      <c r="AF223" s="49"/>
      <c r="AG223" s="49"/>
      <c r="AH223" s="49"/>
      <c r="AI223" s="49"/>
      <c r="AJ223" s="49"/>
      <c r="AK223" s="49"/>
      <c r="AL223" s="49"/>
      <c r="AM223" s="49"/>
      <c r="AN223" s="49"/>
      <c r="AO223" s="49"/>
      <c r="AP223" s="49"/>
      <c r="AQ223" s="49"/>
      <c r="AR223" s="49"/>
      <c r="AS223" s="49"/>
      <c r="AT223" s="49"/>
      <c r="AU223" s="49"/>
      <c r="AV223" s="49"/>
      <c r="AW223" s="49"/>
      <c r="AX223" s="49"/>
      <c r="AY223" s="49"/>
      <c r="AZ223" s="230">
        <v>0</v>
      </c>
      <c r="BA223" s="230">
        <v>0</v>
      </c>
      <c r="BB223" s="230">
        <v>0</v>
      </c>
      <c r="BC223" s="230">
        <v>0</v>
      </c>
      <c r="BD223" s="230">
        <v>0</v>
      </c>
      <c r="BE223" s="230">
        <v>0</v>
      </c>
      <c r="BF223" s="230">
        <v>0</v>
      </c>
      <c r="BG223" s="230">
        <v>0</v>
      </c>
      <c r="BH223" s="230">
        <v>0</v>
      </c>
      <c r="BI223" s="230">
        <v>0</v>
      </c>
      <c r="BJ223" s="230">
        <v>1576.0800000000002</v>
      </c>
      <c r="BK223" s="230">
        <v>1940.2318027789729</v>
      </c>
      <c r="BL223" s="230">
        <v>2153.2469519746783</v>
      </c>
      <c r="BM223" s="230">
        <v>2304.3836055579459</v>
      </c>
      <c r="BN223" s="230">
        <v>2421.614301676379</v>
      </c>
      <c r="BO223" s="230">
        <v>2517.3987547536508</v>
      </c>
      <c r="BP223" s="230">
        <v>2598.3833559076993</v>
      </c>
      <c r="BQ223" s="230">
        <v>2668.5354083369184</v>
      </c>
      <c r="BR223" s="230">
        <v>2730.4139039493562</v>
      </c>
      <c r="BS223" s="230">
        <v>2785.766104455352</v>
      </c>
      <c r="BT223" s="230">
        <v>2835.8382605173524</v>
      </c>
      <c r="BU223" s="230">
        <v>2881.5505575326238</v>
      </c>
      <c r="BV223" s="230">
        <v>2923.6017944359933</v>
      </c>
      <c r="BW223" s="230">
        <v>2962.5351586866723</v>
      </c>
      <c r="BX223" s="230">
        <v>2998.7812536510573</v>
      </c>
      <c r="BY223" s="230">
        <v>3032.6872111158914</v>
      </c>
      <c r="BZ223" s="230">
        <v>3064.5369624333739</v>
      </c>
      <c r="CA223" s="230">
        <v>3094.5657067283291</v>
      </c>
      <c r="CB223" s="230">
        <v>3122.970462094881</v>
      </c>
      <c r="CC223" s="230">
        <v>3149.917907234325</v>
      </c>
      <c r="CD223" s="230">
        <v>3175.5503078823776</v>
      </c>
      <c r="CE223" s="230">
        <v>3199.9900632963254</v>
      </c>
      <c r="CF223" s="230">
        <v>3223.3432412805382</v>
      </c>
      <c r="CG223" s="230">
        <v>3245.7023603115967</v>
      </c>
      <c r="CH223" s="230">
        <v>3267.1486033527581</v>
      </c>
      <c r="CI223" s="230">
        <v>3287.7535972149662</v>
      </c>
      <c r="CJ223" s="231"/>
      <c r="CK223" s="231"/>
      <c r="CL223" s="231"/>
      <c r="CM223" s="231"/>
      <c r="CN223" s="231"/>
      <c r="CO223" s="231"/>
      <c r="CP223" s="231"/>
      <c r="CQ223" s="231"/>
      <c r="CR223" s="231"/>
      <c r="CS223" s="231"/>
      <c r="CT223" s="231"/>
      <c r="CU223" s="231"/>
      <c r="CV223" s="231"/>
      <c r="CW223" s="231"/>
      <c r="CX223" s="231"/>
      <c r="CY223" s="231"/>
      <c r="CZ223" s="231"/>
    </row>
    <row r="224" spans="1:104" s="48" customFormat="1" x14ac:dyDescent="0.25">
      <c r="A224" s="231" t="s">
        <v>532</v>
      </c>
      <c r="B224" s="147" t="s">
        <v>258</v>
      </c>
      <c r="C224" s="147" t="s">
        <v>324</v>
      </c>
      <c r="D224" s="147" t="s">
        <v>325</v>
      </c>
      <c r="E224" s="147" t="s">
        <v>188</v>
      </c>
      <c r="F224" s="147" t="s">
        <v>300</v>
      </c>
      <c r="G224" s="147">
        <v>2016</v>
      </c>
      <c r="H224" s="147"/>
      <c r="I224" s="151"/>
      <c r="J224" s="147"/>
      <c r="K224" s="147"/>
      <c r="L224" s="147"/>
      <c r="M224" s="147"/>
      <c r="N224" s="147"/>
      <c r="O224" s="266">
        <v>4200000</v>
      </c>
      <c r="P224" s="266">
        <v>420000</v>
      </c>
      <c r="Q224" s="147"/>
      <c r="R224" s="151"/>
      <c r="S224" s="151"/>
      <c r="T224" s="151"/>
      <c r="U224" s="247">
        <v>1880</v>
      </c>
      <c r="V224" s="230">
        <v>1880</v>
      </c>
      <c r="W224" s="230">
        <v>2050</v>
      </c>
      <c r="X224" s="230">
        <v>2170</v>
      </c>
      <c r="Y224" s="230">
        <v>2120</v>
      </c>
      <c r="Z224" s="230">
        <v>2120</v>
      </c>
    </row>
    <row r="225" spans="1:105" s="259" customFormat="1" x14ac:dyDescent="0.25">
      <c r="A225" s="15" t="s">
        <v>533</v>
      </c>
      <c r="B225" s="15" t="s">
        <v>151</v>
      </c>
      <c r="C225" s="15" t="s">
        <v>58</v>
      </c>
      <c r="D225" s="48" t="s">
        <v>152</v>
      </c>
      <c r="E225" s="48" t="s">
        <v>152</v>
      </c>
      <c r="F225" s="48" t="s">
        <v>66</v>
      </c>
      <c r="G225" s="48" t="s">
        <v>300</v>
      </c>
      <c r="H225" s="244">
        <v>2015</v>
      </c>
      <c r="I225" s="48"/>
      <c r="J225" s="48" t="s">
        <v>137</v>
      </c>
      <c r="K225" s="49">
        <v>150</v>
      </c>
      <c r="L225" s="49"/>
      <c r="M225" s="49"/>
      <c r="N225" s="49"/>
      <c r="O225" s="49"/>
      <c r="P225" s="49"/>
      <c r="Q225" s="49"/>
      <c r="R225" s="49"/>
      <c r="S225" s="49"/>
      <c r="T225" s="49"/>
      <c r="U225" s="49"/>
      <c r="V225" s="49"/>
      <c r="W225" s="49"/>
      <c r="X225" s="49"/>
      <c r="Y225" s="49"/>
      <c r="Z225" s="49"/>
      <c r="AA225" s="49"/>
      <c r="AB225" s="49"/>
      <c r="AC225" s="49"/>
      <c r="AD225" s="49"/>
      <c r="AE225" s="49"/>
      <c r="AF225" s="49"/>
      <c r="AG225" s="49"/>
      <c r="AH225" s="49"/>
      <c r="AI225" s="49"/>
      <c r="AJ225" s="49"/>
      <c r="AK225" s="49"/>
      <c r="AL225" s="49"/>
      <c r="AM225" s="49"/>
      <c r="AN225" s="49"/>
      <c r="AO225" s="49"/>
      <c r="AP225" s="49"/>
      <c r="AQ225" s="49"/>
      <c r="AR225" s="49"/>
      <c r="AS225" s="49"/>
      <c r="AT225" s="49"/>
      <c r="AU225" s="49"/>
      <c r="AV225" s="49"/>
      <c r="AW225" s="49"/>
      <c r="AX225" s="49"/>
      <c r="AY225" s="49"/>
      <c r="AZ225" s="230">
        <v>79.320000000000007</v>
      </c>
      <c r="BA225" s="230">
        <v>87.876901944012531</v>
      </c>
      <c r="BB225" s="230">
        <v>92.882368703607824</v>
      </c>
      <c r="BC225" s="230">
        <v>96.433803888025054</v>
      </c>
      <c r="BD225" s="230">
        <v>99.188511028998974</v>
      </c>
      <c r="BE225" s="230">
        <v>101.43927064762035</v>
      </c>
      <c r="BF225" s="230">
        <v>103.34226079008785</v>
      </c>
      <c r="BG225" s="230">
        <v>104.99070583203758</v>
      </c>
      <c r="BH225" s="230">
        <v>106.44473740721564</v>
      </c>
      <c r="BI225" s="230">
        <v>107.7454129730115</v>
      </c>
      <c r="BJ225" s="230">
        <v>108.92201714269589</v>
      </c>
      <c r="BK225" s="230">
        <v>109.99617259163287</v>
      </c>
      <c r="BL225" s="230">
        <v>110.98429981786268</v>
      </c>
      <c r="BM225" s="230">
        <v>111.89916273410037</v>
      </c>
      <c r="BN225" s="230">
        <v>112.75087973260679</v>
      </c>
      <c r="BO225" s="230">
        <v>113.5476077760501</v>
      </c>
      <c r="BP225" s="230">
        <v>114.29601873237399</v>
      </c>
      <c r="BQ225" s="230">
        <v>115.00163935122816</v>
      </c>
      <c r="BR225" s="230">
        <v>115.66909919780971</v>
      </c>
      <c r="BS225" s="230">
        <v>116.30231491702402</v>
      </c>
      <c r="BT225" s="230">
        <v>116.90462949369567</v>
      </c>
      <c r="BU225" s="230">
        <v>117.47891908670842</v>
      </c>
      <c r="BV225" s="230">
        <v>118.02767609564536</v>
      </c>
      <c r="BW225" s="230">
        <v>118.55307453564539</v>
      </c>
      <c r="BX225" s="230">
        <v>119.05702205799794</v>
      </c>
      <c r="BY225" s="230">
        <v>119.5412017618752</v>
      </c>
      <c r="BZ225" s="230">
        <v>120.00710611082344</v>
      </c>
      <c r="CA225" s="230">
        <v>120.4560646781129</v>
      </c>
      <c r="CB225" s="230">
        <v>120.88926702118303</v>
      </c>
      <c r="CC225" s="230">
        <v>121.30778167661931</v>
      </c>
      <c r="CD225" s="230">
        <v>121.71257203936914</v>
      </c>
      <c r="CE225" s="230">
        <v>122.10450972006262</v>
      </c>
      <c r="CF225" s="230">
        <v>122.4843858463037</v>
      </c>
      <c r="CG225" s="230">
        <v>122.85292067638652</v>
      </c>
      <c r="CH225" s="230">
        <v>123.21077181908682</v>
      </c>
      <c r="CI225" s="230">
        <v>123.55854129524069</v>
      </c>
      <c r="CJ225" s="231"/>
      <c r="CK225" s="231"/>
      <c r="CL225" s="231"/>
      <c r="CM225" s="231"/>
      <c r="CN225" s="231"/>
      <c r="CO225" s="231"/>
      <c r="CP225" s="231"/>
      <c r="CQ225" s="231"/>
      <c r="CR225" s="231"/>
      <c r="CS225" s="231"/>
      <c r="CT225" s="231"/>
      <c r="CU225" s="231"/>
      <c r="CV225" s="231"/>
      <c r="CW225" s="231"/>
      <c r="CX225" s="231"/>
      <c r="CY225" s="231"/>
      <c r="CZ225" s="231"/>
      <c r="DA225" s="48"/>
    </row>
    <row r="226" spans="1:105" s="48" customFormat="1" x14ac:dyDescent="0.25">
      <c r="A226" s="231" t="s">
        <v>534</v>
      </c>
      <c r="B226" s="147" t="s">
        <v>258</v>
      </c>
      <c r="C226" s="147" t="s">
        <v>58</v>
      </c>
      <c r="D226" s="147" t="s">
        <v>191</v>
      </c>
      <c r="E226" s="147" t="s">
        <v>181</v>
      </c>
      <c r="F226" s="147" t="s">
        <v>68</v>
      </c>
      <c r="G226" s="147">
        <v>2017</v>
      </c>
      <c r="H226" s="147">
        <v>2029</v>
      </c>
      <c r="I226" s="151">
        <v>1258</v>
      </c>
      <c r="J226" s="147"/>
      <c r="K226" s="147" t="s">
        <v>65</v>
      </c>
      <c r="L226" s="147" t="s">
        <v>98</v>
      </c>
      <c r="M226" s="147"/>
      <c r="N226" s="147"/>
      <c r="O226" s="267">
        <v>56875000</v>
      </c>
      <c r="P226" s="147"/>
      <c r="Q226" s="147"/>
      <c r="R226" s="151">
        <v>0</v>
      </c>
      <c r="S226" s="151">
        <v>0</v>
      </c>
      <c r="T226" s="151">
        <v>0</v>
      </c>
      <c r="U226" s="247">
        <v>945</v>
      </c>
      <c r="V226" s="230">
        <v>2350</v>
      </c>
      <c r="W226" s="230">
        <v>3000</v>
      </c>
      <c r="X226" s="230">
        <v>3750</v>
      </c>
      <c r="Y226" s="230">
        <v>3750</v>
      </c>
      <c r="Z226" s="230">
        <v>3750</v>
      </c>
    </row>
    <row r="227" spans="1:105" s="48" customFormat="1" x14ac:dyDescent="0.25">
      <c r="A227" s="231" t="s">
        <v>535</v>
      </c>
      <c r="B227" s="147" t="s">
        <v>258</v>
      </c>
      <c r="C227" s="147" t="s">
        <v>58</v>
      </c>
      <c r="D227" s="147" t="s">
        <v>190</v>
      </c>
      <c r="E227" s="147" t="s">
        <v>132</v>
      </c>
      <c r="F227" s="147" t="s">
        <v>61</v>
      </c>
      <c r="G227" s="147">
        <v>2019</v>
      </c>
      <c r="H227" s="147"/>
      <c r="I227" s="151">
        <v>2492</v>
      </c>
      <c r="J227" s="147"/>
      <c r="K227" s="147" t="s">
        <v>65</v>
      </c>
      <c r="L227" s="147" t="s">
        <v>189</v>
      </c>
      <c r="M227" s="147"/>
      <c r="N227" s="147"/>
      <c r="O227" s="267">
        <v>126300000</v>
      </c>
      <c r="P227" s="147"/>
      <c r="Q227" s="147"/>
      <c r="R227" s="151">
        <v>0</v>
      </c>
      <c r="S227" s="151">
        <v>0</v>
      </c>
      <c r="T227" s="151">
        <v>0</v>
      </c>
      <c r="U227" s="247">
        <v>0</v>
      </c>
      <c r="V227" s="230">
        <v>1380</v>
      </c>
      <c r="W227" s="230">
        <v>1750</v>
      </c>
      <c r="X227" s="230">
        <v>0</v>
      </c>
      <c r="Y227" s="230">
        <v>0</v>
      </c>
      <c r="Z227" s="230">
        <v>0</v>
      </c>
    </row>
    <row r="228" spans="1:105" s="48" customFormat="1" x14ac:dyDescent="0.25">
      <c r="A228" s="231" t="s">
        <v>536</v>
      </c>
      <c r="B228" s="147" t="s">
        <v>258</v>
      </c>
      <c r="C228" s="147" t="s">
        <v>58</v>
      </c>
      <c r="D228" s="147" t="s">
        <v>187</v>
      </c>
      <c r="E228" s="147" t="s">
        <v>165</v>
      </c>
      <c r="F228" s="147" t="s">
        <v>61</v>
      </c>
      <c r="G228" s="147">
        <v>2025</v>
      </c>
      <c r="H228" s="147"/>
      <c r="I228" s="151">
        <v>5000</v>
      </c>
      <c r="J228" s="147"/>
      <c r="K228" s="147" t="s">
        <v>62</v>
      </c>
      <c r="L228" s="147" t="s">
        <v>66</v>
      </c>
      <c r="M228" s="147"/>
      <c r="N228" s="147"/>
      <c r="O228" s="261">
        <v>98000000</v>
      </c>
      <c r="P228" s="261"/>
      <c r="Q228" s="147"/>
      <c r="R228" s="147">
        <v>0</v>
      </c>
      <c r="S228" s="147">
        <v>0</v>
      </c>
      <c r="T228" s="147">
        <v>0</v>
      </c>
      <c r="U228" s="247"/>
      <c r="V228" s="230">
        <v>0</v>
      </c>
      <c r="W228" s="230">
        <v>1791</v>
      </c>
      <c r="X228" s="230">
        <v>2860.680403129149</v>
      </c>
      <c r="Y228" s="230">
        <v>3222.5434778606277</v>
      </c>
      <c r="Z228" s="230">
        <v>3446.2354671771495</v>
      </c>
    </row>
    <row r="229" spans="1:105" s="48" customFormat="1" x14ac:dyDescent="0.25">
      <c r="A229" s="231" t="s">
        <v>537</v>
      </c>
      <c r="B229" s="147" t="s">
        <v>258</v>
      </c>
      <c r="C229" s="147" t="s">
        <v>58</v>
      </c>
      <c r="D229" s="147" t="s">
        <v>187</v>
      </c>
      <c r="E229" s="147" t="s">
        <v>188</v>
      </c>
      <c r="F229" s="147" t="s">
        <v>61</v>
      </c>
      <c r="G229" s="147">
        <v>2025</v>
      </c>
      <c r="H229" s="147"/>
      <c r="I229" s="151">
        <v>5000</v>
      </c>
      <c r="J229" s="147"/>
      <c r="K229" s="147" t="s">
        <v>62</v>
      </c>
      <c r="L229" s="147" t="s">
        <v>66</v>
      </c>
      <c r="M229" s="147"/>
      <c r="N229" s="147"/>
      <c r="O229" s="261">
        <v>98000000</v>
      </c>
      <c r="P229" s="147"/>
      <c r="Q229" s="147"/>
      <c r="R229" s="151">
        <v>0</v>
      </c>
      <c r="S229" s="151">
        <v>0</v>
      </c>
      <c r="T229" s="151">
        <v>0</v>
      </c>
      <c r="U229" s="247">
        <v>0</v>
      </c>
      <c r="V229" s="230">
        <v>0</v>
      </c>
      <c r="W229" s="230">
        <v>4000</v>
      </c>
      <c r="X229" s="230">
        <v>5000</v>
      </c>
      <c r="Y229" s="230">
        <v>5000</v>
      </c>
      <c r="Z229" s="230">
        <v>5000</v>
      </c>
    </row>
    <row r="230" spans="1:105" s="48" customFormat="1" x14ac:dyDescent="0.25">
      <c r="A230" s="231" t="s">
        <v>538</v>
      </c>
      <c r="B230" s="147" t="s">
        <v>258</v>
      </c>
      <c r="C230" s="147" t="s">
        <v>58</v>
      </c>
      <c r="D230" s="147" t="s">
        <v>307</v>
      </c>
      <c r="E230" s="147" t="s">
        <v>132</v>
      </c>
      <c r="F230" s="147" t="s">
        <v>61</v>
      </c>
      <c r="G230" s="147">
        <v>2019</v>
      </c>
      <c r="H230" s="147"/>
      <c r="I230" s="151">
        <v>2492</v>
      </c>
      <c r="J230" s="147"/>
      <c r="K230" s="147" t="s">
        <v>65</v>
      </c>
      <c r="L230" s="147" t="s">
        <v>189</v>
      </c>
      <c r="M230" s="147"/>
      <c r="N230" s="147"/>
      <c r="O230" s="261">
        <v>126300000</v>
      </c>
      <c r="P230" s="261"/>
      <c r="Q230" s="147"/>
      <c r="R230" s="147">
        <v>0</v>
      </c>
      <c r="S230" s="147">
        <v>0</v>
      </c>
      <c r="T230" s="147">
        <v>0</v>
      </c>
      <c r="U230" s="247"/>
      <c r="V230" s="230">
        <v>1098.8767392102729</v>
      </c>
      <c r="W230" s="230">
        <v>1471.6298461186334</v>
      </c>
      <c r="X230" s="230">
        <v>1632.0054521298407</v>
      </c>
      <c r="Y230" s="230">
        <v>1735.6422978145383</v>
      </c>
      <c r="Z230" s="230">
        <v>1812.3580085760098</v>
      </c>
    </row>
    <row r="233" spans="1:105" s="48" customFormat="1" x14ac:dyDescent="0.25">
      <c r="A233" s="15" t="s">
        <v>539</v>
      </c>
      <c r="B233" s="15" t="s">
        <v>540</v>
      </c>
      <c r="C233" s="15" t="s">
        <v>58</v>
      </c>
      <c r="D233" s="48" t="s">
        <v>388</v>
      </c>
      <c r="E233" s="48" t="s">
        <v>389</v>
      </c>
      <c r="F233" s="48" t="s">
        <v>66</v>
      </c>
      <c r="G233" s="48" t="s">
        <v>505</v>
      </c>
      <c r="H233" s="48">
        <v>2015</v>
      </c>
      <c r="J233" s="48" t="s">
        <v>301</v>
      </c>
      <c r="K233" s="49">
        <v>1200</v>
      </c>
      <c r="L233" s="49"/>
      <c r="M233" s="49"/>
      <c r="N233" s="49"/>
      <c r="O233" s="49"/>
      <c r="P233" s="49"/>
      <c r="Q233" s="49"/>
      <c r="R233" s="49"/>
      <c r="S233" s="49"/>
      <c r="T233" s="49"/>
      <c r="U233" s="49"/>
      <c r="V233" s="49"/>
      <c r="W233" s="49"/>
      <c r="X233" s="49"/>
      <c r="Y233" s="49"/>
      <c r="Z233" s="49"/>
      <c r="AA233" s="49"/>
      <c r="AB233" s="49"/>
      <c r="AC233" s="49"/>
      <c r="AD233" s="49"/>
      <c r="AE233" s="49"/>
      <c r="AF233" s="49"/>
      <c r="AG233" s="49"/>
      <c r="AH233" s="49"/>
      <c r="AI233" s="49"/>
      <c r="AJ233" s="49"/>
      <c r="AK233" s="49"/>
      <c r="AL233" s="49"/>
      <c r="AM233" s="49"/>
      <c r="AN233" s="49"/>
      <c r="AO233" s="49"/>
      <c r="AP233" s="49"/>
      <c r="AQ233" s="49"/>
      <c r="AR233" s="49"/>
      <c r="AS233" s="49"/>
      <c r="AT233" s="49"/>
      <c r="AU233" s="49"/>
      <c r="AV233" s="49"/>
      <c r="AW233" s="49"/>
      <c r="AX233" s="49"/>
      <c r="AY233" s="49"/>
      <c r="AZ233" s="247"/>
      <c r="BA233" s="247"/>
      <c r="BB233" s="240"/>
      <c r="BC233" s="240"/>
      <c r="BD233" s="240"/>
      <c r="BE233" s="240"/>
      <c r="BF233" s="240"/>
      <c r="BG233" s="240"/>
      <c r="BH233" s="240"/>
      <c r="BI233" s="240"/>
      <c r="BJ233" s="240"/>
      <c r="BK233" s="240"/>
      <c r="BL233" s="240"/>
      <c r="BM233" s="240"/>
      <c r="BN233" s="240"/>
      <c r="BO233" s="240"/>
      <c r="BP233" s="240"/>
      <c r="BQ233" s="240"/>
      <c r="BR233" s="240"/>
      <c r="BS233" s="240"/>
      <c r="BT233" s="240"/>
      <c r="BU233" s="240"/>
      <c r="BV233" s="240"/>
      <c r="BW233" s="240"/>
      <c r="BX233" s="240"/>
      <c r="BY233" s="240"/>
      <c r="BZ233" s="240"/>
      <c r="CA233" s="240"/>
      <c r="CB233" s="240"/>
      <c r="CC233" s="240"/>
      <c r="CD233" s="240"/>
      <c r="CE233" s="240"/>
      <c r="CF233" s="240"/>
      <c r="CG233" s="240"/>
      <c r="CH233" s="240"/>
      <c r="CI233" s="240"/>
      <c r="CJ233" s="231"/>
      <c r="CK233" s="231"/>
      <c r="CL233" s="240">
        <v>0</v>
      </c>
      <c r="CM233" s="231"/>
      <c r="CN233" s="231"/>
      <c r="CO233" s="231"/>
      <c r="CP233" s="231"/>
      <c r="CQ233" s="231"/>
      <c r="CR233" s="231"/>
      <c r="CS233" s="231"/>
      <c r="CT233" s="231"/>
      <c r="CU233" s="231"/>
      <c r="CV233" s="231"/>
      <c r="CW233" s="231"/>
      <c r="CX233" s="231"/>
      <c r="CY233" s="231"/>
      <c r="CZ233" s="231"/>
    </row>
    <row r="234" spans="1:105" s="48" customFormat="1" x14ac:dyDescent="0.25">
      <c r="A234" s="15" t="s">
        <v>541</v>
      </c>
      <c r="B234" s="15" t="s">
        <v>542</v>
      </c>
      <c r="C234" s="15" t="s">
        <v>58</v>
      </c>
      <c r="D234" s="15" t="s">
        <v>543</v>
      </c>
      <c r="E234" s="15" t="s">
        <v>544</v>
      </c>
      <c r="F234" s="15" t="s">
        <v>66</v>
      </c>
      <c r="G234" s="15" t="s">
        <v>300</v>
      </c>
      <c r="H234" s="15">
        <v>1986</v>
      </c>
      <c r="I234" s="15"/>
      <c r="J234" s="15" t="s">
        <v>301</v>
      </c>
      <c r="K234" s="54">
        <v>0</v>
      </c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>
        <v>1317</v>
      </c>
      <c r="X234" s="54">
        <v>2596</v>
      </c>
      <c r="Y234" s="54">
        <v>2434</v>
      </c>
      <c r="Z234" s="54">
        <v>2385</v>
      </c>
      <c r="AA234" s="54">
        <v>4620.7999496459961</v>
      </c>
      <c r="AB234" s="54">
        <v>6969.0999870300293</v>
      </c>
      <c r="AC234" s="54">
        <v>7802.9000282287598</v>
      </c>
      <c r="AD234" s="54">
        <v>7528.0999889373779</v>
      </c>
      <c r="AE234" s="54">
        <v>6779.5999755859375</v>
      </c>
      <c r="AF234" s="54">
        <v>6150</v>
      </c>
      <c r="AG234" s="54">
        <v>6480</v>
      </c>
      <c r="AH234" s="54"/>
      <c r="AI234" s="54"/>
      <c r="AJ234" s="54"/>
      <c r="AK234" s="54"/>
      <c r="AL234" s="54"/>
      <c r="AM234" s="54"/>
      <c r="AN234" s="54"/>
      <c r="AO234" s="54"/>
      <c r="AP234" s="54"/>
      <c r="AQ234" s="54"/>
      <c r="AR234" s="54"/>
      <c r="AS234" s="54"/>
      <c r="AT234" s="54"/>
      <c r="AU234" s="54"/>
      <c r="AV234" s="54"/>
      <c r="AW234" s="54"/>
      <c r="AX234" s="54"/>
      <c r="AY234" s="54"/>
      <c r="AZ234" s="247"/>
      <c r="BA234" s="247"/>
      <c r="BB234" s="240"/>
      <c r="BC234" s="240"/>
      <c r="BD234" s="240"/>
      <c r="BE234" s="240"/>
      <c r="BF234" s="240"/>
      <c r="BG234" s="240"/>
      <c r="BH234" s="240"/>
      <c r="BI234" s="240"/>
      <c r="BJ234" s="240"/>
      <c r="BK234" s="240"/>
      <c r="BL234" s="240"/>
      <c r="BM234" s="240"/>
      <c r="BN234" s="240"/>
      <c r="BO234" s="240"/>
      <c r="BP234" s="240"/>
      <c r="BQ234" s="240"/>
      <c r="BR234" s="240"/>
      <c r="BS234" s="240"/>
      <c r="BT234" s="240"/>
      <c r="BU234" s="240"/>
      <c r="BV234" s="240"/>
      <c r="BW234" s="240"/>
      <c r="BX234" s="240"/>
      <c r="BY234" s="240"/>
      <c r="BZ234" s="240"/>
      <c r="CA234" s="240"/>
      <c r="CB234" s="240"/>
      <c r="CC234" s="240"/>
      <c r="CD234" s="240"/>
      <c r="CE234" s="240"/>
      <c r="CF234" s="240"/>
      <c r="CG234" s="240"/>
      <c r="CH234" s="240"/>
      <c r="CI234" s="240"/>
      <c r="CJ234" s="231"/>
      <c r="CK234" s="231"/>
      <c r="CL234" s="240">
        <v>0</v>
      </c>
      <c r="CM234" s="231"/>
      <c r="CN234" s="231"/>
      <c r="CO234" s="231"/>
      <c r="CP234" s="231"/>
      <c r="CQ234" s="231"/>
      <c r="CR234" s="231"/>
      <c r="CS234" s="231"/>
      <c r="CT234" s="231"/>
      <c r="CU234" s="231"/>
      <c r="CV234" s="231"/>
      <c r="CW234" s="231"/>
      <c r="CX234" s="231"/>
      <c r="CY234" s="231"/>
      <c r="CZ234" s="231"/>
    </row>
    <row r="235" spans="1:105" s="48" customFormat="1" x14ac:dyDescent="0.25">
      <c r="A235" s="15" t="s">
        <v>545</v>
      </c>
      <c r="B235" s="15" t="s">
        <v>546</v>
      </c>
      <c r="C235" s="15" t="s">
        <v>58</v>
      </c>
      <c r="D235" s="48" t="s">
        <v>76</v>
      </c>
      <c r="E235" s="48" t="s">
        <v>76</v>
      </c>
      <c r="F235" s="48" t="s">
        <v>66</v>
      </c>
      <c r="G235" s="48" t="s">
        <v>505</v>
      </c>
      <c r="H235" s="48">
        <v>2023</v>
      </c>
      <c r="J235" s="48" t="s">
        <v>301</v>
      </c>
      <c r="K235" s="90">
        <v>7732</v>
      </c>
      <c r="L235" s="49"/>
      <c r="M235" s="49"/>
      <c r="N235" s="49"/>
      <c r="O235" s="49"/>
      <c r="P235" s="49"/>
      <c r="Q235" s="49"/>
      <c r="R235" s="49"/>
      <c r="S235" s="49"/>
      <c r="T235" s="49"/>
      <c r="U235" s="49"/>
      <c r="V235" s="49"/>
      <c r="W235" s="49"/>
      <c r="X235" s="49"/>
      <c r="Y235" s="49"/>
      <c r="Z235" s="49"/>
      <c r="AA235" s="49"/>
      <c r="AB235" s="49"/>
      <c r="AC235" s="49"/>
      <c r="AD235" s="49"/>
      <c r="AE235" s="49"/>
      <c r="AF235" s="49"/>
      <c r="AG235" s="49"/>
      <c r="AH235" s="49"/>
      <c r="AI235" s="49"/>
      <c r="AJ235" s="49"/>
      <c r="AK235" s="49"/>
      <c r="AL235" s="49"/>
      <c r="AM235" s="49"/>
      <c r="AN235" s="49"/>
      <c r="AO235" s="49"/>
      <c r="AP235" s="49"/>
      <c r="AQ235" s="49"/>
      <c r="AR235" s="49"/>
      <c r="AS235" s="49"/>
      <c r="AT235" s="49"/>
      <c r="AU235" s="49"/>
      <c r="AV235" s="49"/>
      <c r="AW235" s="49"/>
      <c r="AX235" s="49"/>
      <c r="AY235" s="49"/>
      <c r="AZ235" s="247"/>
      <c r="BA235" s="247"/>
      <c r="BB235" s="240"/>
      <c r="BC235" s="240"/>
      <c r="BD235" s="240"/>
      <c r="BE235" s="240"/>
      <c r="BF235" s="240"/>
      <c r="BG235" s="240"/>
      <c r="BH235" s="240"/>
      <c r="BI235" s="240"/>
      <c r="BJ235" s="240"/>
      <c r="BK235" s="240"/>
      <c r="BL235" s="240"/>
      <c r="BM235" s="240"/>
      <c r="BN235" s="240"/>
      <c r="BO235" s="240"/>
      <c r="BP235" s="240"/>
      <c r="BQ235" s="240"/>
      <c r="BR235" s="240"/>
      <c r="BS235" s="240"/>
      <c r="BT235" s="240"/>
      <c r="BU235" s="240"/>
      <c r="BV235" s="240"/>
      <c r="BW235" s="240"/>
      <c r="BX235" s="240"/>
      <c r="BY235" s="240"/>
      <c r="BZ235" s="240"/>
      <c r="CA235" s="240"/>
      <c r="CB235" s="240"/>
      <c r="CC235" s="240"/>
      <c r="CD235" s="240"/>
      <c r="CE235" s="240"/>
      <c r="CF235" s="240"/>
      <c r="CG235" s="240"/>
      <c r="CH235" s="240"/>
      <c r="CI235" s="240"/>
      <c r="CJ235" s="231"/>
      <c r="CK235" s="231"/>
      <c r="CL235" s="240">
        <v>0</v>
      </c>
      <c r="CM235" s="231"/>
      <c r="CN235" s="231"/>
      <c r="CO235" s="231"/>
      <c r="CP235" s="231"/>
      <c r="CQ235" s="231"/>
      <c r="CR235" s="231"/>
      <c r="CS235" s="231"/>
      <c r="CT235" s="231"/>
      <c r="CU235" s="231"/>
      <c r="CV235" s="231"/>
      <c r="CW235" s="231"/>
      <c r="CX235" s="231"/>
      <c r="CY235" s="231"/>
      <c r="CZ235" s="231"/>
    </row>
    <row r="236" spans="1:105" s="48" customFormat="1" x14ac:dyDescent="0.25">
      <c r="A236" s="15" t="s">
        <v>547</v>
      </c>
      <c r="B236" s="15" t="s">
        <v>548</v>
      </c>
      <c r="C236" s="15" t="s">
        <v>58</v>
      </c>
      <c r="D236" s="48" t="s">
        <v>232</v>
      </c>
      <c r="E236" s="48" t="s">
        <v>232</v>
      </c>
      <c r="F236" s="48" t="s">
        <v>66</v>
      </c>
      <c r="G236" s="48" t="s">
        <v>505</v>
      </c>
      <c r="H236" s="48">
        <v>2017</v>
      </c>
      <c r="J236" s="48" t="s">
        <v>301</v>
      </c>
      <c r="K236" s="49">
        <v>200</v>
      </c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  <c r="AA236" s="49"/>
      <c r="AB236" s="49"/>
      <c r="AC236" s="49"/>
      <c r="AD236" s="49"/>
      <c r="AE236" s="49"/>
      <c r="AF236" s="49"/>
      <c r="AG236" s="49"/>
      <c r="AH236" s="49"/>
      <c r="AI236" s="49"/>
      <c r="AJ236" s="49"/>
      <c r="AK236" s="49"/>
      <c r="AL236" s="49"/>
      <c r="AM236" s="49"/>
      <c r="AN236" s="49"/>
      <c r="AO236" s="49"/>
      <c r="AP236" s="49"/>
      <c r="AQ236" s="49"/>
      <c r="AR236" s="49"/>
      <c r="AS236" s="49"/>
      <c r="AT236" s="49"/>
      <c r="AU236" s="49"/>
      <c r="AV236" s="49"/>
      <c r="AW236" s="49"/>
      <c r="AX236" s="49"/>
      <c r="AY236" s="49"/>
      <c r="AZ236" s="247"/>
      <c r="BA236" s="247"/>
      <c r="BB236" s="240"/>
      <c r="BC236" s="240"/>
      <c r="BD236" s="240"/>
      <c r="BE236" s="240"/>
      <c r="BF236" s="240"/>
      <c r="BG236" s="240"/>
      <c r="BH236" s="240"/>
      <c r="BI236" s="240"/>
      <c r="BJ236" s="240"/>
      <c r="BK236" s="240"/>
      <c r="BL236" s="240"/>
      <c r="BM236" s="240"/>
      <c r="BN236" s="240"/>
      <c r="BO236" s="240"/>
      <c r="BP236" s="240"/>
      <c r="BQ236" s="240"/>
      <c r="BR236" s="240"/>
      <c r="BS236" s="240"/>
      <c r="BT236" s="240"/>
      <c r="BU236" s="240"/>
      <c r="BV236" s="240"/>
      <c r="BW236" s="240"/>
      <c r="BX236" s="240"/>
      <c r="BY236" s="240"/>
      <c r="BZ236" s="240"/>
      <c r="CA236" s="240"/>
      <c r="CB236" s="240"/>
      <c r="CC236" s="240"/>
      <c r="CD236" s="240"/>
      <c r="CE236" s="240"/>
      <c r="CF236" s="240"/>
      <c r="CG236" s="240"/>
      <c r="CH236" s="240"/>
      <c r="CI236" s="240"/>
      <c r="CJ236" s="231"/>
      <c r="CK236" s="231"/>
      <c r="CL236" s="240">
        <v>0</v>
      </c>
      <c r="CM236" s="231"/>
      <c r="CN236" s="231"/>
      <c r="CO236" s="231"/>
      <c r="CP236" s="231"/>
      <c r="CQ236" s="231"/>
      <c r="CR236" s="231"/>
      <c r="CS236" s="231"/>
      <c r="CT236" s="231"/>
      <c r="CU236" s="231"/>
      <c r="CV236" s="231"/>
      <c r="CW236" s="231"/>
      <c r="CX236" s="231"/>
      <c r="CY236" s="231"/>
      <c r="CZ236" s="231"/>
    </row>
    <row r="237" spans="1:105" s="48" customFormat="1" x14ac:dyDescent="0.25">
      <c r="A237" s="15" t="s">
        <v>549</v>
      </c>
      <c r="B237" s="15" t="s">
        <v>550</v>
      </c>
      <c r="C237" s="15" t="s">
        <v>58</v>
      </c>
      <c r="D237" s="48" t="s">
        <v>354</v>
      </c>
      <c r="E237" s="48" t="s">
        <v>416</v>
      </c>
      <c r="F237" s="48" t="s">
        <v>66</v>
      </c>
      <c r="G237" s="48" t="s">
        <v>505</v>
      </c>
      <c r="H237" s="48">
        <v>2023</v>
      </c>
      <c r="J237" s="48" t="s">
        <v>301</v>
      </c>
      <c r="K237" s="49">
        <v>1788</v>
      </c>
      <c r="L237" s="49"/>
      <c r="M237" s="49"/>
      <c r="N237" s="49"/>
      <c r="O237" s="49"/>
      <c r="P237" s="49"/>
      <c r="Q237" s="49"/>
      <c r="R237" s="49"/>
      <c r="S237" s="49"/>
      <c r="T237" s="49"/>
      <c r="U237" s="49"/>
      <c r="V237" s="49"/>
      <c r="W237" s="49"/>
      <c r="X237" s="49"/>
      <c r="Y237" s="49"/>
      <c r="Z237" s="49"/>
      <c r="AA237" s="49"/>
      <c r="AB237" s="49"/>
      <c r="AC237" s="49"/>
      <c r="AD237" s="49"/>
      <c r="AE237" s="49"/>
      <c r="AF237" s="49"/>
      <c r="AG237" s="49"/>
      <c r="AH237" s="49"/>
      <c r="AI237" s="49"/>
      <c r="AJ237" s="49"/>
      <c r="AK237" s="49"/>
      <c r="AL237" s="49"/>
      <c r="AM237" s="49"/>
      <c r="AN237" s="49"/>
      <c r="AO237" s="49"/>
      <c r="AP237" s="49"/>
      <c r="AQ237" s="49"/>
      <c r="AR237" s="49"/>
      <c r="AS237" s="49"/>
      <c r="AT237" s="49"/>
      <c r="AU237" s="49"/>
      <c r="AV237" s="49"/>
      <c r="AW237" s="49"/>
      <c r="AX237" s="49"/>
      <c r="AY237" s="49"/>
      <c r="AZ237" s="247"/>
      <c r="BA237" s="247"/>
      <c r="BB237" s="240"/>
      <c r="BC237" s="240"/>
      <c r="BD237" s="240"/>
      <c r="BE237" s="240"/>
      <c r="BF237" s="240"/>
      <c r="BG237" s="240"/>
      <c r="BH237" s="240"/>
      <c r="BI237" s="240"/>
      <c r="BJ237" s="240"/>
      <c r="BK237" s="240"/>
      <c r="BL237" s="240"/>
      <c r="BM237" s="240"/>
      <c r="BN237" s="240"/>
      <c r="BO237" s="240"/>
      <c r="BP237" s="240"/>
      <c r="BQ237" s="240"/>
      <c r="BR237" s="240"/>
      <c r="BS237" s="240"/>
      <c r="BT237" s="240"/>
      <c r="BU237" s="240"/>
      <c r="BV237" s="240"/>
      <c r="BW237" s="240"/>
      <c r="BX237" s="240"/>
      <c r="BY237" s="240"/>
      <c r="BZ237" s="240"/>
      <c r="CA237" s="240"/>
      <c r="CB237" s="240"/>
      <c r="CC237" s="240"/>
      <c r="CD237" s="240"/>
      <c r="CE237" s="240"/>
      <c r="CF237" s="240"/>
      <c r="CG237" s="240"/>
      <c r="CH237" s="240"/>
      <c r="CI237" s="240"/>
      <c r="CJ237" s="231"/>
      <c r="CK237" s="231"/>
      <c r="CL237" s="240">
        <v>0</v>
      </c>
      <c r="CM237" s="231"/>
      <c r="CN237" s="231"/>
      <c r="CO237" s="231"/>
      <c r="CP237" s="231"/>
      <c r="CQ237" s="231"/>
      <c r="CR237" s="231"/>
      <c r="CS237" s="231"/>
      <c r="CT237" s="231"/>
      <c r="CU237" s="231"/>
      <c r="CV237" s="231"/>
      <c r="CW237" s="231"/>
      <c r="CX237" s="231"/>
      <c r="CY237" s="231"/>
      <c r="CZ237" s="231"/>
    </row>
    <row r="238" spans="1:105" s="48" customFormat="1" x14ac:dyDescent="0.25">
      <c r="A238" s="15" t="s">
        <v>551</v>
      </c>
      <c r="B238" s="15" t="s">
        <v>552</v>
      </c>
      <c r="C238" s="15" t="s">
        <v>58</v>
      </c>
      <c r="D238" s="48" t="s">
        <v>412</v>
      </c>
      <c r="E238" s="48" t="s">
        <v>413</v>
      </c>
      <c r="F238" s="48" t="s">
        <v>66</v>
      </c>
      <c r="G238" s="48" t="s">
        <v>505</v>
      </c>
      <c r="H238" s="48">
        <v>2030</v>
      </c>
      <c r="J238" s="48" t="s">
        <v>301</v>
      </c>
      <c r="K238" s="49">
        <v>7500</v>
      </c>
      <c r="L238" s="49"/>
      <c r="M238" s="49"/>
      <c r="N238" s="49"/>
      <c r="O238" s="49"/>
      <c r="P238" s="49"/>
      <c r="Q238" s="49"/>
      <c r="R238" s="49"/>
      <c r="S238" s="49"/>
      <c r="T238" s="49"/>
      <c r="U238" s="49"/>
      <c r="V238" s="49"/>
      <c r="W238" s="49"/>
      <c r="X238" s="49"/>
      <c r="Y238" s="49"/>
      <c r="Z238" s="49"/>
      <c r="AA238" s="49"/>
      <c r="AB238" s="49"/>
      <c r="AC238" s="49"/>
      <c r="AD238" s="49"/>
      <c r="AE238" s="49"/>
      <c r="AF238" s="49"/>
      <c r="AG238" s="49"/>
      <c r="AH238" s="49"/>
      <c r="AI238" s="49"/>
      <c r="AJ238" s="49"/>
      <c r="AK238" s="49"/>
      <c r="AL238" s="49"/>
      <c r="AM238" s="49"/>
      <c r="AN238" s="49"/>
      <c r="AO238" s="49"/>
      <c r="AP238" s="49"/>
      <c r="AQ238" s="49"/>
      <c r="AR238" s="49"/>
      <c r="AS238" s="49"/>
      <c r="AT238" s="49"/>
      <c r="AU238" s="49"/>
      <c r="AV238" s="49"/>
      <c r="AW238" s="49"/>
      <c r="AX238" s="49"/>
      <c r="AY238" s="49"/>
      <c r="AZ238" s="247"/>
      <c r="BA238" s="247"/>
      <c r="BB238" s="240"/>
      <c r="BC238" s="240"/>
      <c r="BD238" s="240"/>
      <c r="BE238" s="240"/>
      <c r="BF238" s="240"/>
      <c r="BG238" s="240"/>
      <c r="BH238" s="240"/>
      <c r="BI238" s="240"/>
      <c r="BJ238" s="240"/>
      <c r="BK238" s="240"/>
      <c r="BL238" s="240"/>
      <c r="BM238" s="240"/>
      <c r="BN238" s="240"/>
      <c r="BO238" s="240"/>
      <c r="BP238" s="240"/>
      <c r="BQ238" s="240"/>
      <c r="BR238" s="240"/>
      <c r="BS238" s="240"/>
      <c r="BT238" s="240"/>
      <c r="BU238" s="240"/>
      <c r="BV238" s="240"/>
      <c r="BW238" s="240"/>
      <c r="BX238" s="240"/>
      <c r="BY238" s="240"/>
      <c r="BZ238" s="240"/>
      <c r="CA238" s="240"/>
      <c r="CB238" s="240"/>
      <c r="CC238" s="240"/>
      <c r="CD238" s="240"/>
      <c r="CE238" s="240"/>
      <c r="CF238" s="240"/>
      <c r="CG238" s="240"/>
      <c r="CH238" s="240"/>
      <c r="CI238" s="240"/>
      <c r="CJ238" s="231"/>
      <c r="CK238" s="231"/>
      <c r="CL238" s="240">
        <v>0</v>
      </c>
      <c r="CM238" s="231"/>
      <c r="CN238" s="231"/>
      <c r="CO238" s="231"/>
      <c r="CP238" s="231"/>
      <c r="CQ238" s="231"/>
      <c r="CR238" s="231"/>
      <c r="CS238" s="231"/>
      <c r="CT238" s="231"/>
      <c r="CU238" s="231"/>
      <c r="CV238" s="231"/>
      <c r="CW238" s="231"/>
      <c r="CX238" s="231"/>
      <c r="CY238" s="231"/>
      <c r="CZ238" s="231"/>
    </row>
    <row r="239" spans="1:105" s="48" customFormat="1" x14ac:dyDescent="0.25">
      <c r="A239" s="15" t="s">
        <v>553</v>
      </c>
      <c r="B239" s="15" t="s">
        <v>554</v>
      </c>
      <c r="C239" s="15" t="s">
        <v>58</v>
      </c>
      <c r="D239" s="48" t="s">
        <v>396</v>
      </c>
      <c r="E239" s="48" t="s">
        <v>397</v>
      </c>
      <c r="F239" s="48" t="s">
        <v>66</v>
      </c>
      <c r="G239" s="48" t="s">
        <v>505</v>
      </c>
      <c r="H239" s="48">
        <v>2023</v>
      </c>
      <c r="J239" s="48" t="s">
        <v>301</v>
      </c>
      <c r="K239" s="49">
        <v>850</v>
      </c>
      <c r="L239" s="49"/>
      <c r="M239" s="49"/>
      <c r="N239" s="49"/>
      <c r="O239" s="49"/>
      <c r="P239" s="49"/>
      <c r="Q239" s="49"/>
      <c r="R239" s="49"/>
      <c r="S239" s="49"/>
      <c r="T239" s="49"/>
      <c r="U239" s="49"/>
      <c r="V239" s="49"/>
      <c r="W239" s="49"/>
      <c r="X239" s="49"/>
      <c r="Y239" s="49"/>
      <c r="Z239" s="49"/>
      <c r="AA239" s="49"/>
      <c r="AB239" s="49"/>
      <c r="AC239" s="49"/>
      <c r="AD239" s="49"/>
      <c r="AE239" s="49"/>
      <c r="AF239" s="49"/>
      <c r="AG239" s="49"/>
      <c r="AH239" s="49"/>
      <c r="AI239" s="49"/>
      <c r="AJ239" s="49"/>
      <c r="AK239" s="49"/>
      <c r="AL239" s="49"/>
      <c r="AM239" s="49"/>
      <c r="AN239" s="49"/>
      <c r="AO239" s="49"/>
      <c r="AP239" s="49"/>
      <c r="AQ239" s="49"/>
      <c r="AR239" s="49"/>
      <c r="AS239" s="49"/>
      <c r="AT239" s="49"/>
      <c r="AU239" s="49"/>
      <c r="AV239" s="49"/>
      <c r="AW239" s="49"/>
      <c r="AX239" s="49"/>
      <c r="AY239" s="49"/>
      <c r="AZ239" s="247"/>
      <c r="BA239" s="247"/>
      <c r="BB239" s="240"/>
      <c r="BC239" s="240"/>
      <c r="BD239" s="240"/>
      <c r="BE239" s="240"/>
      <c r="BF239" s="240"/>
      <c r="BG239" s="240"/>
      <c r="BH239" s="240"/>
      <c r="BI239" s="240"/>
      <c r="BJ239" s="240"/>
      <c r="BK239" s="240"/>
      <c r="BL239" s="240"/>
      <c r="BM239" s="240"/>
      <c r="BN239" s="240"/>
      <c r="BO239" s="240"/>
      <c r="BP239" s="240"/>
      <c r="BQ239" s="240"/>
      <c r="BR239" s="240"/>
      <c r="BS239" s="240"/>
      <c r="BT239" s="240"/>
      <c r="BU239" s="240"/>
      <c r="BV239" s="240"/>
      <c r="BW239" s="240"/>
      <c r="BX239" s="240"/>
      <c r="BY239" s="240"/>
      <c r="BZ239" s="240"/>
      <c r="CA239" s="240"/>
      <c r="CB239" s="240"/>
      <c r="CC239" s="240"/>
      <c r="CD239" s="240"/>
      <c r="CE239" s="240"/>
      <c r="CF239" s="240"/>
      <c r="CG239" s="240"/>
      <c r="CH239" s="240"/>
      <c r="CI239" s="240"/>
      <c r="CJ239" s="231"/>
      <c r="CK239" s="231"/>
      <c r="CL239" s="240">
        <v>0</v>
      </c>
      <c r="CM239" s="231"/>
      <c r="CN239" s="231"/>
      <c r="CO239" s="231"/>
      <c r="CP239" s="231"/>
      <c r="CQ239" s="231"/>
      <c r="CR239" s="231"/>
      <c r="CS239" s="231"/>
      <c r="CT239" s="231"/>
      <c r="CU239" s="231"/>
      <c r="CV239" s="231"/>
      <c r="CW239" s="231"/>
      <c r="CX239" s="231"/>
      <c r="CY239" s="231"/>
      <c r="CZ239" s="231"/>
    </row>
    <row r="240" spans="1:105" s="48" customFormat="1" x14ac:dyDescent="0.25">
      <c r="A240" s="15" t="s">
        <v>555</v>
      </c>
      <c r="B240" s="15" t="s">
        <v>556</v>
      </c>
      <c r="C240" s="15" t="s">
        <v>58</v>
      </c>
      <c r="D240" s="48" t="s">
        <v>444</v>
      </c>
      <c r="E240" s="48" t="s">
        <v>448</v>
      </c>
      <c r="F240" s="48" t="s">
        <v>66</v>
      </c>
      <c r="G240" s="48" t="s">
        <v>505</v>
      </c>
      <c r="H240" s="48">
        <v>2034</v>
      </c>
      <c r="J240" s="48" t="s">
        <v>301</v>
      </c>
      <c r="K240" s="49">
        <v>340</v>
      </c>
      <c r="L240" s="49"/>
      <c r="M240" s="49"/>
      <c r="N240" s="49"/>
      <c r="O240" s="49"/>
      <c r="P240" s="49"/>
      <c r="Q240" s="49"/>
      <c r="R240" s="49"/>
      <c r="S240" s="49"/>
      <c r="T240" s="49"/>
      <c r="U240" s="49"/>
      <c r="V240" s="49"/>
      <c r="W240" s="49"/>
      <c r="X240" s="49"/>
      <c r="Y240" s="49"/>
      <c r="Z240" s="49"/>
      <c r="AA240" s="49"/>
      <c r="AB240" s="49"/>
      <c r="AC240" s="49"/>
      <c r="AD240" s="49"/>
      <c r="AE240" s="49"/>
      <c r="AF240" s="49"/>
      <c r="AG240" s="49"/>
      <c r="AH240" s="49"/>
      <c r="AI240" s="49"/>
      <c r="AJ240" s="49"/>
      <c r="AK240" s="49"/>
      <c r="AL240" s="49"/>
      <c r="AM240" s="49"/>
      <c r="AN240" s="49"/>
      <c r="AO240" s="49"/>
      <c r="AP240" s="49"/>
      <c r="AQ240" s="49"/>
      <c r="AR240" s="49"/>
      <c r="AS240" s="49"/>
      <c r="AT240" s="49"/>
      <c r="AU240" s="49"/>
      <c r="AV240" s="49"/>
      <c r="AW240" s="49"/>
      <c r="AX240" s="49"/>
      <c r="AY240" s="49"/>
      <c r="AZ240" s="247"/>
      <c r="BA240" s="247"/>
      <c r="BB240" s="240"/>
      <c r="BC240" s="240"/>
      <c r="BD240" s="240"/>
      <c r="BE240" s="240"/>
      <c r="BF240" s="240"/>
      <c r="BG240" s="240"/>
      <c r="BH240" s="240"/>
      <c r="BI240" s="240"/>
      <c r="BJ240" s="240"/>
      <c r="BK240" s="240"/>
      <c r="BL240" s="240"/>
      <c r="BM240" s="240"/>
      <c r="BN240" s="240"/>
      <c r="BO240" s="240"/>
      <c r="BP240" s="240"/>
      <c r="BQ240" s="240"/>
      <c r="BR240" s="240"/>
      <c r="BS240" s="240"/>
      <c r="BT240" s="240"/>
      <c r="BU240" s="240"/>
      <c r="BV240" s="240"/>
      <c r="BW240" s="240"/>
      <c r="BX240" s="240"/>
      <c r="BY240" s="240"/>
      <c r="BZ240" s="240"/>
      <c r="CA240" s="240"/>
      <c r="CB240" s="240"/>
      <c r="CC240" s="240"/>
      <c r="CD240" s="240"/>
      <c r="CE240" s="240"/>
      <c r="CF240" s="240"/>
      <c r="CG240" s="240"/>
      <c r="CH240" s="240"/>
      <c r="CI240" s="240"/>
      <c r="CJ240" s="231"/>
      <c r="CK240" s="231"/>
      <c r="CL240" s="240">
        <v>0</v>
      </c>
      <c r="CM240" s="231"/>
      <c r="CN240" s="231"/>
      <c r="CO240" s="231"/>
      <c r="CP240" s="231"/>
      <c r="CQ240" s="231"/>
      <c r="CR240" s="231"/>
      <c r="CS240" s="231"/>
      <c r="CT240" s="231"/>
      <c r="CU240" s="231"/>
      <c r="CV240" s="231"/>
      <c r="CW240" s="231"/>
      <c r="CX240" s="231"/>
      <c r="CY240" s="231"/>
      <c r="CZ240" s="231"/>
    </row>
    <row r="241" spans="1:104" s="48" customFormat="1" x14ac:dyDescent="0.25">
      <c r="A241" s="15" t="s">
        <v>557</v>
      </c>
      <c r="B241" s="15" t="s">
        <v>558</v>
      </c>
      <c r="C241" s="15" t="s">
        <v>58</v>
      </c>
      <c r="D241" s="48" t="s">
        <v>241</v>
      </c>
      <c r="E241" s="48" t="s">
        <v>419</v>
      </c>
      <c r="F241" s="48" t="s">
        <v>66</v>
      </c>
      <c r="G241" s="48" t="s">
        <v>505</v>
      </c>
      <c r="H241" s="48">
        <v>2019</v>
      </c>
      <c r="J241" s="48" t="s">
        <v>301</v>
      </c>
      <c r="K241" s="49">
        <v>5000</v>
      </c>
      <c r="L241" s="49"/>
      <c r="M241" s="49"/>
      <c r="N241" s="49"/>
      <c r="O241" s="49"/>
      <c r="P241" s="49"/>
      <c r="Q241" s="49"/>
      <c r="R241" s="49"/>
      <c r="S241" s="49"/>
      <c r="T241" s="49"/>
      <c r="U241" s="49"/>
      <c r="V241" s="49"/>
      <c r="W241" s="49"/>
      <c r="X241" s="49"/>
      <c r="Y241" s="49"/>
      <c r="Z241" s="49"/>
      <c r="AA241" s="49"/>
      <c r="AB241" s="49"/>
      <c r="AC241" s="49"/>
      <c r="AD241" s="49"/>
      <c r="AE241" s="49"/>
      <c r="AF241" s="49"/>
      <c r="AG241" s="49"/>
      <c r="AH241" s="49"/>
      <c r="AI241" s="49"/>
      <c r="AJ241" s="49"/>
      <c r="AK241" s="49"/>
      <c r="AL241" s="49"/>
      <c r="AM241" s="49"/>
      <c r="AN241" s="49"/>
      <c r="AO241" s="49"/>
      <c r="AP241" s="49"/>
      <c r="AQ241" s="49"/>
      <c r="AR241" s="49"/>
      <c r="AS241" s="49"/>
      <c r="AT241" s="49"/>
      <c r="AU241" s="49"/>
      <c r="AV241" s="49"/>
      <c r="AW241" s="49"/>
      <c r="AX241" s="49"/>
      <c r="AY241" s="49"/>
      <c r="AZ241" s="247"/>
      <c r="BA241" s="247"/>
      <c r="BB241" s="240"/>
      <c r="BC241" s="240"/>
      <c r="BD241" s="240"/>
      <c r="BE241" s="240"/>
      <c r="BF241" s="240"/>
      <c r="BG241" s="240"/>
      <c r="BH241" s="240"/>
      <c r="BI241" s="240"/>
      <c r="BJ241" s="240"/>
      <c r="BK241" s="240"/>
      <c r="BL241" s="240"/>
      <c r="BM241" s="240"/>
      <c r="BN241" s="240"/>
      <c r="BO241" s="240"/>
      <c r="BP241" s="240"/>
      <c r="BQ241" s="240"/>
      <c r="BR241" s="240"/>
      <c r="BS241" s="240"/>
      <c r="BT241" s="240"/>
      <c r="BU241" s="240"/>
      <c r="BV241" s="240"/>
      <c r="BW241" s="240"/>
      <c r="BX241" s="240"/>
      <c r="BY241" s="240"/>
      <c r="BZ241" s="240"/>
      <c r="CA241" s="240"/>
      <c r="CB241" s="240"/>
      <c r="CC241" s="240"/>
      <c r="CD241" s="240"/>
      <c r="CE241" s="240"/>
      <c r="CF241" s="240"/>
      <c r="CG241" s="240"/>
      <c r="CH241" s="240"/>
      <c r="CI241" s="240"/>
      <c r="CJ241" s="231"/>
      <c r="CK241" s="231"/>
      <c r="CL241" s="240">
        <v>0</v>
      </c>
      <c r="CM241" s="231"/>
      <c r="CN241" s="231"/>
      <c r="CO241" s="231"/>
      <c r="CP241" s="231"/>
      <c r="CQ241" s="231"/>
      <c r="CR241" s="231"/>
      <c r="CS241" s="231"/>
      <c r="CT241" s="231"/>
      <c r="CU241" s="231"/>
      <c r="CV241" s="231"/>
      <c r="CW241" s="231"/>
      <c r="CX241" s="231"/>
      <c r="CY241" s="231"/>
      <c r="CZ241" s="231"/>
    </row>
    <row r="242" spans="1:104" s="48" customFormat="1" x14ac:dyDescent="0.25">
      <c r="A242" s="15" t="s">
        <v>559</v>
      </c>
      <c r="B242" s="15" t="s">
        <v>560</v>
      </c>
      <c r="C242" s="15" t="s">
        <v>58</v>
      </c>
      <c r="D242" s="48" t="s">
        <v>422</v>
      </c>
      <c r="E242" s="48" t="s">
        <v>423</v>
      </c>
      <c r="F242" s="48" t="s">
        <v>66</v>
      </c>
      <c r="G242" s="48" t="s">
        <v>505</v>
      </c>
      <c r="H242" s="48">
        <v>2024</v>
      </c>
      <c r="J242" s="48" t="s">
        <v>301</v>
      </c>
      <c r="K242" s="49">
        <v>400</v>
      </c>
      <c r="L242" s="49"/>
      <c r="M242" s="49"/>
      <c r="N242" s="49"/>
      <c r="O242" s="49"/>
      <c r="P242" s="49"/>
      <c r="Q242" s="49"/>
      <c r="R242" s="49"/>
      <c r="S242" s="49"/>
      <c r="T242" s="49"/>
      <c r="U242" s="49"/>
      <c r="V242" s="49"/>
      <c r="W242" s="49"/>
      <c r="X242" s="49"/>
      <c r="Y242" s="49"/>
      <c r="Z242" s="49"/>
      <c r="AA242" s="49"/>
      <c r="AB242" s="49"/>
      <c r="AC242" s="49"/>
      <c r="AD242" s="49"/>
      <c r="AE242" s="49"/>
      <c r="AF242" s="49"/>
      <c r="AG242" s="49"/>
      <c r="AH242" s="49"/>
      <c r="AI242" s="49"/>
      <c r="AJ242" s="49"/>
      <c r="AK242" s="49"/>
      <c r="AL242" s="49"/>
      <c r="AM242" s="49"/>
      <c r="AN242" s="49"/>
      <c r="AO242" s="49"/>
      <c r="AP242" s="49"/>
      <c r="AQ242" s="49"/>
      <c r="AR242" s="49"/>
      <c r="AS242" s="49"/>
      <c r="AT242" s="49"/>
      <c r="AU242" s="49"/>
      <c r="AV242" s="49"/>
      <c r="AW242" s="49"/>
      <c r="AX242" s="49"/>
      <c r="AY242" s="49"/>
      <c r="AZ242" s="247"/>
      <c r="BA242" s="247"/>
      <c r="BB242" s="240"/>
      <c r="BC242" s="240"/>
      <c r="BD242" s="240"/>
      <c r="BE242" s="240"/>
      <c r="BF242" s="240"/>
      <c r="BG242" s="240"/>
      <c r="BH242" s="240"/>
      <c r="BI242" s="240"/>
      <c r="BJ242" s="240"/>
      <c r="BK242" s="240"/>
      <c r="BL242" s="240"/>
      <c r="BM242" s="240"/>
      <c r="BN242" s="240"/>
      <c r="BO242" s="240"/>
      <c r="BP242" s="240"/>
      <c r="BQ242" s="240"/>
      <c r="BR242" s="240"/>
      <c r="BS242" s="240"/>
      <c r="BT242" s="240"/>
      <c r="BU242" s="240"/>
      <c r="BV242" s="240"/>
      <c r="BW242" s="240"/>
      <c r="BX242" s="240"/>
      <c r="BY242" s="240"/>
      <c r="BZ242" s="240"/>
      <c r="CA242" s="240"/>
      <c r="CB242" s="240"/>
      <c r="CC242" s="240"/>
      <c r="CD242" s="240"/>
      <c r="CE242" s="240"/>
      <c r="CF242" s="240"/>
      <c r="CG242" s="240"/>
      <c r="CH242" s="240"/>
      <c r="CI242" s="240"/>
      <c r="CJ242" s="231"/>
      <c r="CK242" s="231"/>
      <c r="CL242" s="240">
        <v>0</v>
      </c>
      <c r="CM242" s="231"/>
      <c r="CN242" s="231"/>
      <c r="CO242" s="231"/>
      <c r="CP242" s="231"/>
      <c r="CQ242" s="231"/>
      <c r="CR242" s="231"/>
      <c r="CS242" s="231"/>
      <c r="CT242" s="231"/>
      <c r="CU242" s="231"/>
      <c r="CV242" s="231"/>
      <c r="CW242" s="231"/>
      <c r="CX242" s="231"/>
      <c r="CY242" s="231"/>
      <c r="CZ242" s="231"/>
    </row>
    <row r="243" spans="1:104" s="48" customFormat="1" x14ac:dyDescent="0.25">
      <c r="A243" s="15" t="s">
        <v>561</v>
      </c>
      <c r="B243" s="15" t="s">
        <v>562</v>
      </c>
      <c r="C243" s="15" t="s">
        <v>58</v>
      </c>
      <c r="D243" s="48" t="s">
        <v>112</v>
      </c>
      <c r="E243" s="48" t="s">
        <v>112</v>
      </c>
      <c r="F243" s="48" t="s">
        <v>98</v>
      </c>
      <c r="G243" s="48" t="s">
        <v>505</v>
      </c>
      <c r="H243" s="48">
        <v>2025</v>
      </c>
      <c r="J243" s="48" t="s">
        <v>301</v>
      </c>
      <c r="K243" s="49">
        <v>640</v>
      </c>
      <c r="L243" s="49"/>
      <c r="M243" s="49"/>
      <c r="N243" s="49"/>
      <c r="O243" s="49"/>
      <c r="P243" s="49"/>
      <c r="Q243" s="49"/>
      <c r="R243" s="49"/>
      <c r="S243" s="49"/>
      <c r="T243" s="49"/>
      <c r="U243" s="49"/>
      <c r="V243" s="49"/>
      <c r="W243" s="49"/>
      <c r="X243" s="49"/>
      <c r="Y243" s="49"/>
      <c r="Z243" s="49"/>
      <c r="AA243" s="49"/>
      <c r="AB243" s="49"/>
      <c r="AC243" s="49"/>
      <c r="AD243" s="49"/>
      <c r="AE243" s="49"/>
      <c r="AF243" s="49"/>
      <c r="AG243" s="49"/>
      <c r="AH243" s="49"/>
      <c r="AI243" s="49"/>
      <c r="AJ243" s="49"/>
      <c r="AK243" s="49"/>
      <c r="AL243" s="49"/>
      <c r="AM243" s="49"/>
      <c r="AN243" s="49"/>
      <c r="AO243" s="49"/>
      <c r="AP243" s="49"/>
      <c r="AQ243" s="49"/>
      <c r="AR243" s="49"/>
      <c r="AS243" s="49"/>
      <c r="AT243" s="49"/>
      <c r="AU243" s="49"/>
      <c r="AV243" s="49"/>
      <c r="AW243" s="49"/>
      <c r="AX243" s="49"/>
      <c r="AY243" s="49"/>
      <c r="AZ243" s="247"/>
      <c r="BA243" s="247"/>
      <c r="BB243" s="240"/>
      <c r="BC243" s="240"/>
      <c r="BD243" s="240"/>
      <c r="BE243" s="240"/>
      <c r="BF243" s="240"/>
      <c r="BG243" s="240"/>
      <c r="BH243" s="240"/>
      <c r="BI243" s="240"/>
      <c r="BJ243" s="240"/>
      <c r="BK243" s="240"/>
      <c r="BL243" s="240"/>
      <c r="BM243" s="240"/>
      <c r="BN243" s="240"/>
      <c r="BO243" s="240"/>
      <c r="BP243" s="240"/>
      <c r="BQ243" s="240"/>
      <c r="BR243" s="240"/>
      <c r="BS243" s="240"/>
      <c r="BT243" s="240"/>
      <c r="BU243" s="240"/>
      <c r="BV243" s="240"/>
      <c r="BW243" s="240"/>
      <c r="BX243" s="240"/>
      <c r="BY243" s="240"/>
      <c r="BZ243" s="240"/>
      <c r="CA243" s="240"/>
      <c r="CB243" s="240"/>
      <c r="CC243" s="240"/>
      <c r="CD243" s="240"/>
      <c r="CE243" s="240"/>
      <c r="CF243" s="240"/>
      <c r="CG243" s="240"/>
      <c r="CH243" s="240"/>
      <c r="CI243" s="240"/>
      <c r="CJ243" s="231"/>
      <c r="CK243" s="231"/>
      <c r="CL243" s="240">
        <v>0</v>
      </c>
      <c r="CM243" s="231"/>
      <c r="CN243" s="231"/>
      <c r="CO243" s="231"/>
      <c r="CP243" s="231"/>
      <c r="CQ243" s="231"/>
      <c r="CR243" s="231"/>
      <c r="CS243" s="231"/>
      <c r="CT243" s="231"/>
      <c r="CU243" s="231"/>
      <c r="CV243" s="231"/>
      <c r="CW243" s="231"/>
      <c r="CX243" s="231"/>
      <c r="CY243" s="231"/>
      <c r="CZ243" s="231"/>
    </row>
    <row r="244" spans="1:104" s="48" customFormat="1" x14ac:dyDescent="0.25">
      <c r="A244" s="15" t="s">
        <v>563</v>
      </c>
      <c r="B244" s="15" t="s">
        <v>564</v>
      </c>
      <c r="C244" s="15" t="s">
        <v>58</v>
      </c>
      <c r="D244" s="48" t="s">
        <v>112</v>
      </c>
      <c r="E244" s="48" t="s">
        <v>112</v>
      </c>
      <c r="F244" s="48" t="s">
        <v>66</v>
      </c>
      <c r="G244" s="48" t="s">
        <v>505</v>
      </c>
      <c r="H244" s="48">
        <v>2025</v>
      </c>
      <c r="J244" s="48" t="s">
        <v>301</v>
      </c>
      <c r="K244" s="49">
        <v>960</v>
      </c>
      <c r="L244" s="49"/>
      <c r="M244" s="49"/>
      <c r="N244" s="49"/>
      <c r="O244" s="49"/>
      <c r="P244" s="49"/>
      <c r="Q244" s="49"/>
      <c r="R244" s="49"/>
      <c r="S244" s="49"/>
      <c r="T244" s="49"/>
      <c r="U244" s="49"/>
      <c r="V244" s="49"/>
      <c r="W244" s="49"/>
      <c r="X244" s="49"/>
      <c r="Y244" s="49"/>
      <c r="Z244" s="49"/>
      <c r="AA244" s="49"/>
      <c r="AB244" s="49"/>
      <c r="AC244" s="49"/>
      <c r="AD244" s="49"/>
      <c r="AE244" s="49"/>
      <c r="AF244" s="49"/>
      <c r="AG244" s="49"/>
      <c r="AH244" s="49"/>
      <c r="AI244" s="49"/>
      <c r="AJ244" s="49"/>
      <c r="AK244" s="49"/>
      <c r="AL244" s="49"/>
      <c r="AM244" s="49"/>
      <c r="AN244" s="49"/>
      <c r="AO244" s="49"/>
      <c r="AP244" s="49"/>
      <c r="AQ244" s="49"/>
      <c r="AR244" s="49"/>
      <c r="AS244" s="49"/>
      <c r="AT244" s="49"/>
      <c r="AU244" s="49"/>
      <c r="AV244" s="49"/>
      <c r="AW244" s="49"/>
      <c r="AX244" s="49"/>
      <c r="AY244" s="49"/>
      <c r="AZ244" s="247"/>
      <c r="BA244" s="247"/>
      <c r="BB244" s="240"/>
      <c r="BC244" s="240"/>
      <c r="BD244" s="240"/>
      <c r="BE244" s="240"/>
      <c r="BF244" s="240"/>
      <c r="BG244" s="240"/>
      <c r="BH244" s="240"/>
      <c r="BI244" s="240"/>
      <c r="BJ244" s="240"/>
      <c r="BK244" s="240"/>
      <c r="BL244" s="240"/>
      <c r="BM244" s="240"/>
      <c r="BN244" s="240"/>
      <c r="BO244" s="240"/>
      <c r="BP244" s="240"/>
      <c r="BQ244" s="240"/>
      <c r="BR244" s="240"/>
      <c r="BS244" s="240"/>
      <c r="BT244" s="240"/>
      <c r="BU244" s="240"/>
      <c r="BV244" s="240"/>
      <c r="BW244" s="240"/>
      <c r="BX244" s="240"/>
      <c r="BY244" s="240"/>
      <c r="BZ244" s="240"/>
      <c r="CA244" s="240"/>
      <c r="CB244" s="240"/>
      <c r="CC244" s="240"/>
      <c r="CD244" s="240"/>
      <c r="CE244" s="240"/>
      <c r="CF244" s="240"/>
      <c r="CG244" s="240"/>
      <c r="CH244" s="240"/>
      <c r="CI244" s="240"/>
      <c r="CJ244" s="231"/>
      <c r="CK244" s="231"/>
      <c r="CL244" s="240">
        <v>0</v>
      </c>
      <c r="CM244" s="231"/>
      <c r="CN244" s="231"/>
      <c r="CO244" s="231"/>
      <c r="CP244" s="231"/>
      <c r="CQ244" s="231"/>
      <c r="CR244" s="231"/>
      <c r="CS244" s="231"/>
      <c r="CT244" s="231"/>
      <c r="CU244" s="231"/>
      <c r="CV244" s="231"/>
      <c r="CW244" s="231"/>
      <c r="CX244" s="231"/>
      <c r="CY244" s="231"/>
      <c r="CZ244" s="231"/>
    </row>
    <row r="245" spans="1:104" s="48" customFormat="1" x14ac:dyDescent="0.25">
      <c r="A245" s="15" t="s">
        <v>565</v>
      </c>
      <c r="B245" s="15" t="s">
        <v>566</v>
      </c>
      <c r="C245" s="15" t="s">
        <v>58</v>
      </c>
      <c r="D245" s="48" t="s">
        <v>567</v>
      </c>
      <c r="E245" s="48" t="s">
        <v>567</v>
      </c>
      <c r="F245" s="48" t="s">
        <v>98</v>
      </c>
      <c r="G245" s="48" t="s">
        <v>68</v>
      </c>
      <c r="H245" s="48">
        <v>1994</v>
      </c>
      <c r="J245" s="48" t="s">
        <v>301</v>
      </c>
      <c r="K245" s="49">
        <v>550</v>
      </c>
      <c r="L245" s="49"/>
      <c r="M245" s="49"/>
      <c r="N245" s="49"/>
      <c r="O245" s="49"/>
      <c r="P245" s="49"/>
      <c r="Q245" s="49"/>
      <c r="R245" s="49"/>
      <c r="S245" s="49"/>
      <c r="T245" s="49"/>
      <c r="U245" s="49"/>
      <c r="V245" s="49"/>
      <c r="W245" s="49"/>
      <c r="X245" s="49"/>
      <c r="Y245" s="49"/>
      <c r="Z245" s="49"/>
      <c r="AA245" s="49"/>
      <c r="AB245" s="49"/>
      <c r="AC245" s="49"/>
      <c r="AD245" s="49"/>
      <c r="AE245" s="49"/>
      <c r="AF245" s="49"/>
      <c r="AG245" s="49"/>
      <c r="AH245" s="49"/>
      <c r="AI245" s="49"/>
      <c r="AJ245" s="49">
        <v>94.799998760223389</v>
      </c>
      <c r="AK245" s="49">
        <v>121.79999971389771</v>
      </c>
      <c r="AL245" s="49">
        <v>88.200000047683716</v>
      </c>
      <c r="AM245" s="49"/>
      <c r="AN245" s="49"/>
      <c r="AO245" s="49"/>
      <c r="AP245" s="49"/>
      <c r="AQ245" s="49"/>
      <c r="AR245" s="49"/>
      <c r="AS245" s="49"/>
      <c r="AT245" s="49"/>
      <c r="AU245" s="49"/>
      <c r="AV245" s="49"/>
      <c r="AW245" s="49"/>
      <c r="AX245" s="49"/>
      <c r="AY245" s="49"/>
      <c r="AZ245" s="247"/>
      <c r="BA245" s="247"/>
      <c r="BB245" s="240"/>
      <c r="BC245" s="240"/>
      <c r="BD245" s="240"/>
      <c r="BE245" s="240"/>
      <c r="BF245" s="240"/>
      <c r="BG245" s="240"/>
      <c r="BH245" s="240"/>
      <c r="BI245" s="240"/>
      <c r="BJ245" s="240"/>
      <c r="BK245" s="240"/>
      <c r="BL245" s="240"/>
      <c r="BM245" s="240"/>
      <c r="BN245" s="240"/>
      <c r="BO245" s="240"/>
      <c r="BP245" s="240"/>
      <c r="BQ245" s="240"/>
      <c r="BR245" s="240"/>
      <c r="BS245" s="240"/>
      <c r="BT245" s="240"/>
      <c r="BU245" s="240"/>
      <c r="BV245" s="240"/>
      <c r="BW245" s="240"/>
      <c r="BX245" s="240"/>
      <c r="BY245" s="240"/>
      <c r="BZ245" s="240"/>
      <c r="CA245" s="240"/>
      <c r="CB245" s="240"/>
      <c r="CC245" s="240"/>
      <c r="CD245" s="240"/>
      <c r="CE245" s="240"/>
      <c r="CF245" s="240"/>
      <c r="CG245" s="240"/>
      <c r="CH245" s="240"/>
      <c r="CI245" s="240"/>
      <c r="CJ245" s="231"/>
      <c r="CK245" s="231"/>
      <c r="CL245" s="240">
        <v>0</v>
      </c>
      <c r="CM245" s="231"/>
      <c r="CN245" s="231"/>
      <c r="CO245" s="231"/>
      <c r="CP245" s="231"/>
      <c r="CQ245" s="231"/>
      <c r="CR245" s="231"/>
      <c r="CS245" s="231"/>
      <c r="CT245" s="231"/>
      <c r="CU245" s="231"/>
      <c r="CV245" s="231"/>
      <c r="CW245" s="231"/>
      <c r="CX245" s="231"/>
      <c r="CY245" s="231"/>
      <c r="CZ245" s="231"/>
    </row>
    <row r="246" spans="1:104" s="48" customFormat="1" x14ac:dyDescent="0.25">
      <c r="A246" s="15" t="s">
        <v>568</v>
      </c>
      <c r="B246" s="15" t="s">
        <v>569</v>
      </c>
      <c r="C246" s="15" t="s">
        <v>58</v>
      </c>
      <c r="D246" s="48" t="s">
        <v>567</v>
      </c>
      <c r="E246" s="48" t="s">
        <v>567</v>
      </c>
      <c r="F246" s="48" t="s">
        <v>66</v>
      </c>
      <c r="G246" s="48" t="s">
        <v>68</v>
      </c>
      <c r="H246" s="48">
        <v>1994</v>
      </c>
      <c r="J246" s="48" t="s">
        <v>301</v>
      </c>
      <c r="K246" s="49">
        <v>550</v>
      </c>
      <c r="L246" s="49"/>
      <c r="M246" s="49"/>
      <c r="N246" s="49"/>
      <c r="O246" s="49"/>
      <c r="P246" s="49"/>
      <c r="Q246" s="49"/>
      <c r="R246" s="49"/>
      <c r="S246" s="49"/>
      <c r="T246" s="49"/>
      <c r="U246" s="49"/>
      <c r="V246" s="49"/>
      <c r="W246" s="49"/>
      <c r="X246" s="49"/>
      <c r="Y246" s="49"/>
      <c r="Z246" s="49"/>
      <c r="AA246" s="49"/>
      <c r="AB246" s="49"/>
      <c r="AC246" s="49"/>
      <c r="AD246" s="49"/>
      <c r="AE246" s="49">
        <v>26.600000381469727</v>
      </c>
      <c r="AF246" s="49">
        <v>185.00000107288361</v>
      </c>
      <c r="AG246" s="49">
        <v>256.10000205039978</v>
      </c>
      <c r="AH246" s="49">
        <v>263.70000171661377</v>
      </c>
      <c r="AI246" s="49">
        <v>221.80000019073486</v>
      </c>
      <c r="AJ246" s="49">
        <v>139.1999979019165</v>
      </c>
      <c r="AK246" s="49">
        <v>86.700000286102295</v>
      </c>
      <c r="AL246" s="49">
        <v>85.500000476837158</v>
      </c>
      <c r="AM246" s="49"/>
      <c r="AN246" s="49"/>
      <c r="AO246" s="49"/>
      <c r="AP246" s="49"/>
      <c r="AQ246" s="49"/>
      <c r="AR246" s="49"/>
      <c r="AS246" s="49"/>
      <c r="AT246" s="49"/>
      <c r="AU246" s="49"/>
      <c r="AV246" s="49"/>
      <c r="AW246" s="49"/>
      <c r="AX246" s="49"/>
      <c r="AY246" s="49"/>
      <c r="AZ246" s="247"/>
      <c r="BA246" s="247"/>
      <c r="BB246" s="240"/>
      <c r="BC246" s="240"/>
      <c r="BD246" s="240"/>
      <c r="BE246" s="240"/>
      <c r="BF246" s="240"/>
      <c r="BG246" s="240"/>
      <c r="BH246" s="240"/>
      <c r="BI246" s="240"/>
      <c r="BJ246" s="240"/>
      <c r="BK246" s="240"/>
      <c r="BL246" s="240"/>
      <c r="BM246" s="240"/>
      <c r="BN246" s="240"/>
      <c r="BO246" s="240"/>
      <c r="BP246" s="240"/>
      <c r="BQ246" s="240"/>
      <c r="BR246" s="240"/>
      <c r="BS246" s="240"/>
      <c r="BT246" s="240"/>
      <c r="BU246" s="240"/>
      <c r="BV246" s="240"/>
      <c r="BW246" s="240"/>
      <c r="BX246" s="240"/>
      <c r="BY246" s="240"/>
      <c r="BZ246" s="240"/>
      <c r="CA246" s="240"/>
      <c r="CB246" s="240"/>
      <c r="CC246" s="240"/>
      <c r="CD246" s="240"/>
      <c r="CE246" s="240"/>
      <c r="CF246" s="240"/>
      <c r="CG246" s="240"/>
      <c r="CH246" s="240"/>
      <c r="CI246" s="240"/>
      <c r="CJ246" s="231"/>
      <c r="CK246" s="231"/>
      <c r="CL246" s="240">
        <v>0</v>
      </c>
      <c r="CM246" s="231"/>
      <c r="CN246" s="231"/>
      <c r="CO246" s="231"/>
      <c r="CP246" s="231"/>
      <c r="CQ246" s="231"/>
      <c r="CR246" s="231"/>
      <c r="CS246" s="231"/>
      <c r="CT246" s="231"/>
      <c r="CU246" s="231"/>
      <c r="CV246" s="231"/>
      <c r="CW246" s="231"/>
      <c r="CX246" s="231"/>
      <c r="CY246" s="231"/>
      <c r="CZ246" s="231"/>
    </row>
    <row r="247" spans="1:104" s="48" customFormat="1" x14ac:dyDescent="0.25">
      <c r="A247" s="15" t="s">
        <v>570</v>
      </c>
      <c r="B247" s="15" t="s">
        <v>571</v>
      </c>
      <c r="C247" s="15" t="s">
        <v>58</v>
      </c>
      <c r="D247" s="48" t="s">
        <v>145</v>
      </c>
      <c r="E247" s="48" t="s">
        <v>572</v>
      </c>
      <c r="F247" s="48" t="s">
        <v>66</v>
      </c>
      <c r="G247" s="48" t="s">
        <v>68</v>
      </c>
      <c r="H247" s="48">
        <v>1991</v>
      </c>
      <c r="J247" s="48" t="s">
        <v>301</v>
      </c>
      <c r="K247" s="49">
        <v>375</v>
      </c>
      <c r="L247" s="49"/>
      <c r="M247" s="49"/>
      <c r="N247" s="49"/>
      <c r="O247" s="49"/>
      <c r="P247" s="49"/>
      <c r="Q247" s="49"/>
      <c r="R247" s="49"/>
      <c r="S247" s="49"/>
      <c r="T247" s="49"/>
      <c r="U247" s="49"/>
      <c r="V247" s="49"/>
      <c r="W247" s="49"/>
      <c r="X247" s="49"/>
      <c r="Y247" s="49"/>
      <c r="Z247" s="49"/>
      <c r="AA247" s="49"/>
      <c r="AB247" s="49">
        <v>16.800000190734863</v>
      </c>
      <c r="AC247" s="49">
        <v>170.90000200271606</v>
      </c>
      <c r="AD247" s="49">
        <v>327.59999907016754</v>
      </c>
      <c r="AE247" s="49">
        <v>286.7999963760376</v>
      </c>
      <c r="AF247" s="49">
        <v>269.90000152587891</v>
      </c>
      <c r="AG247" s="49">
        <v>344.79999852180481</v>
      </c>
      <c r="AH247" s="49">
        <v>337.69999952614307</v>
      </c>
      <c r="AI247" s="49">
        <v>247.20000019669533</v>
      </c>
      <c r="AJ247" s="49">
        <v>127.99999771267176</v>
      </c>
      <c r="AK247" s="49">
        <v>362.80000495910645</v>
      </c>
      <c r="AL247" s="49">
        <v>317.49999976158142</v>
      </c>
      <c r="AM247" s="49">
        <v>282.50000047683716</v>
      </c>
      <c r="AN247" s="49">
        <v>4.800000011920929</v>
      </c>
      <c r="AO247" s="49"/>
      <c r="AP247" s="49"/>
      <c r="AQ247" s="49"/>
      <c r="AR247" s="49"/>
      <c r="AS247" s="49"/>
      <c r="AT247" s="49"/>
      <c r="AU247" s="49"/>
      <c r="AV247" s="49"/>
      <c r="AW247" s="49"/>
      <c r="AX247" s="49"/>
      <c r="AY247" s="49"/>
      <c r="AZ247" s="247"/>
      <c r="BA247" s="247"/>
      <c r="BB247" s="240"/>
      <c r="BC247" s="240"/>
      <c r="BD247" s="240"/>
      <c r="BE247" s="240"/>
      <c r="BF247" s="240"/>
      <c r="BG247" s="240"/>
      <c r="BH247" s="240"/>
      <c r="BI247" s="240"/>
      <c r="BJ247" s="240"/>
      <c r="BK247" s="240"/>
      <c r="BL247" s="240"/>
      <c r="BM247" s="240"/>
      <c r="BN247" s="240"/>
      <c r="BO247" s="240"/>
      <c r="BP247" s="240"/>
      <c r="BQ247" s="240"/>
      <c r="BR247" s="240"/>
      <c r="BS247" s="240"/>
      <c r="BT247" s="240"/>
      <c r="BU247" s="240"/>
      <c r="BV247" s="240"/>
      <c r="BW247" s="240"/>
      <c r="BX247" s="240"/>
      <c r="BY247" s="240"/>
      <c r="BZ247" s="240"/>
      <c r="CA247" s="240"/>
      <c r="CB247" s="240"/>
      <c r="CC247" s="240"/>
      <c r="CD247" s="240"/>
      <c r="CE247" s="240"/>
      <c r="CF247" s="240"/>
      <c r="CG247" s="240"/>
      <c r="CH247" s="240"/>
      <c r="CI247" s="240"/>
      <c r="CJ247" s="231"/>
      <c r="CK247" s="231"/>
      <c r="CL247" s="240">
        <v>0</v>
      </c>
      <c r="CM247" s="231"/>
      <c r="CN247" s="231"/>
      <c r="CO247" s="231"/>
      <c r="CP247" s="231"/>
      <c r="CQ247" s="231"/>
      <c r="CR247" s="231"/>
      <c r="CS247" s="231"/>
      <c r="CT247" s="231"/>
      <c r="CU247" s="231"/>
      <c r="CV247" s="231"/>
      <c r="CW247" s="231"/>
      <c r="CX247" s="231"/>
      <c r="CY247" s="231"/>
      <c r="CZ247" s="231"/>
    </row>
    <row r="248" spans="1:104" s="48" customFormat="1" x14ac:dyDescent="0.25">
      <c r="A248" s="15" t="s">
        <v>573</v>
      </c>
      <c r="B248" s="15" t="s">
        <v>574</v>
      </c>
      <c r="C248" s="15" t="s">
        <v>58</v>
      </c>
      <c r="D248" s="48" t="s">
        <v>575</v>
      </c>
      <c r="E248" s="48" t="s">
        <v>575</v>
      </c>
      <c r="F248" s="48" t="s">
        <v>63</v>
      </c>
      <c r="G248" s="48" t="s">
        <v>68</v>
      </c>
      <c r="H248" s="48">
        <v>1992</v>
      </c>
      <c r="J248" s="48" t="s">
        <v>301</v>
      </c>
      <c r="K248" s="49">
        <v>165</v>
      </c>
      <c r="L248" s="49"/>
      <c r="M248" s="49"/>
      <c r="N248" s="49"/>
      <c r="O248" s="49"/>
      <c r="P248" s="49"/>
      <c r="Q248" s="49"/>
      <c r="R248" s="49"/>
      <c r="S248" s="49"/>
      <c r="T248" s="49"/>
      <c r="U248" s="49"/>
      <c r="V248" s="49"/>
      <c r="W248" s="49"/>
      <c r="X248" s="49"/>
      <c r="Y248" s="49"/>
      <c r="Z248" s="49"/>
      <c r="AA248" s="49"/>
      <c r="AB248" s="49"/>
      <c r="AC248" s="49">
        <v>7.0999999046325684</v>
      </c>
      <c r="AD248" s="49">
        <v>128.80000066757202</v>
      </c>
      <c r="AE248" s="49">
        <v>125.79999923706055</v>
      </c>
      <c r="AF248" s="49">
        <v>151.5</v>
      </c>
      <c r="AG248" s="49">
        <v>167.39999771118164</v>
      </c>
      <c r="AH248" s="49">
        <v>153.80000066757202</v>
      </c>
      <c r="AI248" s="49">
        <v>0</v>
      </c>
      <c r="AJ248" s="49">
        <v>0</v>
      </c>
      <c r="AK248" s="49">
        <v>0</v>
      </c>
      <c r="AL248" s="49">
        <v>0</v>
      </c>
      <c r="AM248" s="49"/>
      <c r="AN248" s="49"/>
      <c r="AO248" s="49"/>
      <c r="AP248" s="49"/>
      <c r="AQ248" s="49"/>
      <c r="AR248" s="49"/>
      <c r="AS248" s="49"/>
      <c r="AT248" s="49"/>
      <c r="AU248" s="49"/>
      <c r="AV248" s="49"/>
      <c r="AW248" s="49"/>
      <c r="AX248" s="49"/>
      <c r="AY248" s="49"/>
      <c r="AZ248" s="247"/>
      <c r="BA248" s="247"/>
      <c r="BB248" s="240"/>
      <c r="BC248" s="240"/>
      <c r="BD248" s="240"/>
      <c r="BE248" s="240"/>
      <c r="BF248" s="240"/>
      <c r="BG248" s="240"/>
      <c r="BH248" s="240"/>
      <c r="BI248" s="240"/>
      <c r="BJ248" s="240"/>
      <c r="BK248" s="240"/>
      <c r="BL248" s="240"/>
      <c r="BM248" s="240"/>
      <c r="BN248" s="240"/>
      <c r="BO248" s="240"/>
      <c r="BP248" s="240"/>
      <c r="BQ248" s="240"/>
      <c r="BR248" s="240"/>
      <c r="BS248" s="240"/>
      <c r="BT248" s="240"/>
      <c r="BU248" s="240"/>
      <c r="BV248" s="240"/>
      <c r="BW248" s="240"/>
      <c r="BX248" s="240"/>
      <c r="BY248" s="240"/>
      <c r="BZ248" s="240"/>
      <c r="CA248" s="240"/>
      <c r="CB248" s="240"/>
      <c r="CC248" s="240"/>
      <c r="CD248" s="240"/>
      <c r="CE248" s="240"/>
      <c r="CF248" s="240"/>
      <c r="CG248" s="240"/>
      <c r="CH248" s="240"/>
      <c r="CI248" s="240"/>
      <c r="CJ248" s="231"/>
      <c r="CK248" s="231"/>
      <c r="CL248" s="231"/>
      <c r="CM248" s="231"/>
      <c r="CN248" s="231"/>
      <c r="CO248" s="231"/>
      <c r="CP248" s="231"/>
      <c r="CQ248" s="231"/>
      <c r="CR248" s="231"/>
      <c r="CS248" s="231"/>
      <c r="CT248" s="231"/>
      <c r="CU248" s="231"/>
      <c r="CV248" s="231"/>
      <c r="CW248" s="231"/>
      <c r="CX248" s="231"/>
      <c r="CY248" s="231"/>
      <c r="CZ248" s="231"/>
    </row>
    <row r="249" spans="1:104" s="48" customFormat="1" x14ac:dyDescent="0.25">
      <c r="A249" s="15" t="s">
        <v>576</v>
      </c>
      <c r="B249" s="15" t="s">
        <v>577</v>
      </c>
      <c r="C249" s="15" t="s">
        <v>156</v>
      </c>
      <c r="D249" s="48" t="s">
        <v>339</v>
      </c>
      <c r="E249" s="48" t="s">
        <v>381</v>
      </c>
      <c r="F249" s="48" t="s">
        <v>66</v>
      </c>
      <c r="G249" s="48" t="s">
        <v>503</v>
      </c>
      <c r="H249" s="48">
        <v>2020</v>
      </c>
      <c r="J249" s="48" t="s">
        <v>301</v>
      </c>
      <c r="K249" s="48">
        <v>4320</v>
      </c>
      <c r="L249" s="49"/>
      <c r="M249" s="49"/>
      <c r="N249" s="49"/>
      <c r="O249" s="49"/>
      <c r="P249" s="49"/>
      <c r="Q249" s="49"/>
      <c r="R249" s="49"/>
      <c r="S249" s="49"/>
      <c r="T249" s="49"/>
      <c r="U249" s="49"/>
      <c r="V249" s="49"/>
      <c r="W249" s="49"/>
      <c r="X249" s="49"/>
      <c r="Y249" s="49"/>
      <c r="Z249" s="49"/>
      <c r="AA249" s="49"/>
      <c r="AB249" s="49"/>
      <c r="AC249" s="49"/>
      <c r="AD249" s="49"/>
      <c r="AE249" s="49"/>
      <c r="AF249" s="49"/>
      <c r="AG249" s="49"/>
      <c r="AH249" s="49"/>
      <c r="AI249" s="49"/>
      <c r="AJ249" s="49"/>
      <c r="AK249" s="49"/>
      <c r="AL249" s="49"/>
      <c r="AM249" s="49"/>
      <c r="AN249" s="49"/>
      <c r="AO249" s="49"/>
      <c r="AP249" s="49"/>
      <c r="AQ249" s="49"/>
      <c r="AR249" s="49"/>
      <c r="AS249" s="49"/>
      <c r="AT249" s="49"/>
      <c r="AU249" s="49"/>
      <c r="AV249" s="49"/>
      <c r="AW249" s="49"/>
      <c r="AX249" s="49"/>
      <c r="AY249" s="49"/>
      <c r="AZ249" s="247"/>
      <c r="BA249" s="247"/>
      <c r="BB249" s="240"/>
      <c r="BC249" s="240"/>
      <c r="BD249" s="240"/>
      <c r="BE249" s="240"/>
      <c r="BF249" s="240"/>
      <c r="BG249" s="240"/>
      <c r="BH249" s="240"/>
      <c r="BI249" s="240"/>
      <c r="BJ249" s="240"/>
      <c r="BK249" s="240"/>
      <c r="BL249" s="240"/>
      <c r="BM249" s="240"/>
      <c r="BN249" s="240"/>
      <c r="BO249" s="240"/>
      <c r="BP249" s="240"/>
      <c r="BQ249" s="240"/>
      <c r="BR249" s="240"/>
      <c r="BS249" s="240"/>
      <c r="BT249" s="240"/>
      <c r="BU249" s="240"/>
      <c r="BV249" s="240"/>
      <c r="BW249" s="240"/>
      <c r="BX249" s="240"/>
      <c r="BY249" s="240"/>
      <c r="BZ249" s="240"/>
      <c r="CA249" s="240"/>
      <c r="CB249" s="240"/>
      <c r="CC249" s="240"/>
      <c r="CD249" s="240"/>
      <c r="CE249" s="240"/>
      <c r="CF249" s="240"/>
      <c r="CG249" s="240"/>
      <c r="CH249" s="240"/>
      <c r="CI249" s="240"/>
      <c r="CJ249" s="231"/>
      <c r="CK249" s="231"/>
      <c r="CL249" s="231"/>
      <c r="CM249" s="231"/>
      <c r="CN249" s="231"/>
      <c r="CO249" s="231"/>
      <c r="CP249" s="231"/>
      <c r="CQ249" s="231"/>
      <c r="CR249" s="231"/>
      <c r="CS249" s="231"/>
      <c r="CT249" s="231"/>
      <c r="CU249" s="231"/>
      <c r="CV249" s="231"/>
      <c r="CW249" s="231"/>
      <c r="CX249" s="231"/>
      <c r="CY249" s="231"/>
      <c r="CZ249" s="231"/>
    </row>
    <row r="250" spans="1:104" s="48" customFormat="1" x14ac:dyDescent="0.25">
      <c r="A250" s="15" t="s">
        <v>578</v>
      </c>
      <c r="B250" s="15" t="s">
        <v>579</v>
      </c>
      <c r="C250" s="15" t="s">
        <v>58</v>
      </c>
      <c r="D250" s="48" t="s">
        <v>70</v>
      </c>
      <c r="E250" s="48" t="s">
        <v>70</v>
      </c>
      <c r="F250" s="48" t="s">
        <v>66</v>
      </c>
      <c r="G250" s="48" t="s">
        <v>505</v>
      </c>
      <c r="H250" s="48">
        <v>2029</v>
      </c>
      <c r="J250" s="48" t="s">
        <v>301</v>
      </c>
      <c r="K250" s="49">
        <v>2461</v>
      </c>
      <c r="L250" s="49"/>
      <c r="M250" s="49"/>
      <c r="N250" s="49"/>
      <c r="O250" s="49"/>
      <c r="P250" s="49"/>
      <c r="Q250" s="49"/>
      <c r="R250" s="49"/>
      <c r="S250" s="49"/>
      <c r="T250" s="49"/>
      <c r="U250" s="49"/>
      <c r="V250" s="49"/>
      <c r="W250" s="49"/>
      <c r="X250" s="49"/>
      <c r="Y250" s="49"/>
      <c r="Z250" s="49"/>
      <c r="AA250" s="49"/>
      <c r="AB250" s="49"/>
      <c r="AC250" s="49"/>
      <c r="AD250" s="49"/>
      <c r="AE250" s="49"/>
      <c r="AF250" s="49"/>
      <c r="AG250" s="49"/>
      <c r="AH250" s="49"/>
      <c r="AI250" s="49"/>
      <c r="AJ250" s="49"/>
      <c r="AK250" s="49"/>
      <c r="AL250" s="49"/>
      <c r="AM250" s="49"/>
      <c r="AN250" s="49"/>
      <c r="AO250" s="49"/>
      <c r="AP250" s="49"/>
      <c r="AQ250" s="49"/>
      <c r="AR250" s="49"/>
      <c r="AS250" s="49"/>
      <c r="AT250" s="49"/>
      <c r="AU250" s="49"/>
      <c r="AV250" s="49"/>
      <c r="AW250" s="49"/>
      <c r="AX250" s="49"/>
      <c r="AY250" s="49"/>
      <c r="AZ250" s="247"/>
      <c r="BA250" s="247"/>
      <c r="BB250" s="240"/>
      <c r="BC250" s="240"/>
      <c r="BD250" s="240"/>
      <c r="BE250" s="240"/>
      <c r="BF250" s="240"/>
      <c r="BG250" s="240"/>
      <c r="BH250" s="240"/>
      <c r="BI250" s="240"/>
      <c r="BJ250" s="240"/>
      <c r="BK250" s="240"/>
      <c r="BL250" s="240"/>
      <c r="BM250" s="240"/>
      <c r="BN250" s="240"/>
      <c r="BO250" s="240"/>
      <c r="BP250" s="240"/>
      <c r="BQ250" s="240"/>
      <c r="BR250" s="240"/>
      <c r="BS250" s="240"/>
      <c r="BT250" s="240"/>
      <c r="BU250" s="240"/>
      <c r="BV250" s="240"/>
      <c r="BW250" s="240"/>
      <c r="BX250" s="240"/>
      <c r="BY250" s="240"/>
      <c r="BZ250" s="240"/>
      <c r="CA250" s="240"/>
      <c r="CB250" s="240"/>
      <c r="CC250" s="240"/>
      <c r="CD250" s="240"/>
      <c r="CE250" s="240"/>
      <c r="CF250" s="240"/>
      <c r="CG250" s="240"/>
      <c r="CH250" s="240"/>
      <c r="CI250" s="240"/>
      <c r="CJ250" s="231"/>
      <c r="CK250" s="231"/>
      <c r="CL250" s="240">
        <v>0</v>
      </c>
      <c r="CM250" s="231"/>
      <c r="CN250" s="231"/>
      <c r="CO250" s="231"/>
      <c r="CP250" s="231"/>
      <c r="CQ250" s="231"/>
      <c r="CR250" s="231"/>
      <c r="CS250" s="231"/>
      <c r="CT250" s="231"/>
      <c r="CU250" s="231"/>
      <c r="CV250" s="231"/>
      <c r="CW250" s="231"/>
      <c r="CX250" s="231"/>
      <c r="CY250" s="231"/>
      <c r="CZ250" s="231"/>
    </row>
  </sheetData>
  <conditionalFormatting sqref="M6:N125">
    <cfRule type="cellIs" dxfId="4" priority="1" operator="equal">
      <formula>FALSE</formula>
    </cfRule>
  </conditionalFormatting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5:DB186"/>
  <sheetViews>
    <sheetView topLeftCell="A130" workbookViewId="0">
      <selection activeCell="C104" sqref="C104"/>
    </sheetView>
  </sheetViews>
  <sheetFormatPr defaultRowHeight="15" x14ac:dyDescent="0.25"/>
  <cols>
    <col min="1" max="1" width="9.140625" style="48"/>
    <col min="2" max="3" width="9.140625" style="203"/>
    <col min="4" max="4" width="58.42578125" style="203" customWidth="1"/>
    <col min="5" max="5" width="41.140625" style="203" customWidth="1"/>
    <col min="6" max="16384" width="9.140625" style="203"/>
  </cols>
  <sheetData>
    <row r="5" spans="1:105" s="160" customFormat="1" x14ac:dyDescent="0.25">
      <c r="A5" s="221"/>
      <c r="B5" s="222" t="s">
        <v>327</v>
      </c>
      <c r="C5" s="222" t="s">
        <v>328</v>
      </c>
      <c r="D5" s="222" t="s">
        <v>329</v>
      </c>
      <c r="E5" s="222" t="s">
        <v>330</v>
      </c>
      <c r="F5" s="222" t="s">
        <v>331</v>
      </c>
      <c r="G5" s="222" t="s">
        <v>332</v>
      </c>
      <c r="H5" s="222" t="s">
        <v>333</v>
      </c>
      <c r="I5" s="222" t="s">
        <v>334</v>
      </c>
      <c r="J5" s="222"/>
      <c r="K5" s="222" t="s">
        <v>335</v>
      </c>
      <c r="L5" s="222" t="s">
        <v>336</v>
      </c>
      <c r="M5" s="223">
        <v>1975</v>
      </c>
      <c r="N5" s="223">
        <v>1976</v>
      </c>
      <c r="O5" s="223">
        <v>1977</v>
      </c>
      <c r="P5" s="223">
        <v>1978</v>
      </c>
      <c r="Q5" s="223">
        <v>1979</v>
      </c>
      <c r="R5" s="223">
        <v>1980</v>
      </c>
      <c r="S5" s="223">
        <v>1981</v>
      </c>
      <c r="T5" s="223">
        <v>1982</v>
      </c>
      <c r="U5" s="223">
        <v>1983</v>
      </c>
      <c r="V5" s="223">
        <v>1984</v>
      </c>
      <c r="W5" s="223">
        <v>1985</v>
      </c>
      <c r="X5" s="223">
        <v>1986</v>
      </c>
      <c r="Y5" s="223">
        <v>1987</v>
      </c>
      <c r="Z5" s="223">
        <v>1988</v>
      </c>
      <c r="AA5" s="223">
        <v>1989</v>
      </c>
      <c r="AB5" s="223">
        <v>1990</v>
      </c>
      <c r="AC5" s="223">
        <v>1991</v>
      </c>
      <c r="AD5" s="223">
        <v>1992</v>
      </c>
      <c r="AE5" s="224">
        <v>1993</v>
      </c>
      <c r="AF5" s="224">
        <v>1994</v>
      </c>
      <c r="AG5" s="224">
        <v>1995</v>
      </c>
      <c r="AH5" s="224">
        <v>1996</v>
      </c>
      <c r="AI5" s="224">
        <v>1997</v>
      </c>
      <c r="AJ5" s="225">
        <v>1998</v>
      </c>
      <c r="AK5" s="226">
        <v>1999</v>
      </c>
      <c r="AL5" s="226">
        <v>2000</v>
      </c>
      <c r="AM5" s="226">
        <v>2001</v>
      </c>
      <c r="AN5" s="226">
        <v>2002</v>
      </c>
      <c r="AO5" s="226">
        <v>2003</v>
      </c>
      <c r="AP5" s="226">
        <v>2004</v>
      </c>
      <c r="AQ5" s="226">
        <v>2005</v>
      </c>
      <c r="AR5" s="226">
        <v>2006</v>
      </c>
      <c r="AS5" s="226">
        <v>2007</v>
      </c>
      <c r="AT5" s="223">
        <v>2008</v>
      </c>
      <c r="AU5" s="223">
        <v>2009</v>
      </c>
      <c r="AV5" s="226">
        <v>2010</v>
      </c>
      <c r="AW5" s="226">
        <v>2011</v>
      </c>
      <c r="AX5" s="227">
        <v>2012</v>
      </c>
      <c r="AY5" s="227">
        <v>2013</v>
      </c>
      <c r="AZ5" s="227">
        <v>2014</v>
      </c>
      <c r="BA5" s="228">
        <v>2015</v>
      </c>
      <c r="BB5" s="228">
        <v>2016</v>
      </c>
      <c r="BC5" s="228">
        <v>2017</v>
      </c>
      <c r="BD5" s="228">
        <v>2018</v>
      </c>
      <c r="BE5" s="228">
        <v>2019</v>
      </c>
      <c r="BF5" s="228">
        <v>2020</v>
      </c>
      <c r="BG5" s="228">
        <v>2021</v>
      </c>
      <c r="BH5" s="228">
        <v>2022</v>
      </c>
      <c r="BI5" s="228">
        <v>2023</v>
      </c>
      <c r="BJ5" s="228">
        <v>2024</v>
      </c>
      <c r="BK5" s="228">
        <v>2025</v>
      </c>
      <c r="BL5" s="228">
        <v>2026</v>
      </c>
      <c r="BM5" s="228">
        <v>2027</v>
      </c>
      <c r="BN5" s="228">
        <v>2028</v>
      </c>
      <c r="BO5" s="228">
        <v>2029</v>
      </c>
      <c r="BP5" s="228">
        <v>2030</v>
      </c>
      <c r="BQ5" s="228">
        <v>2031</v>
      </c>
      <c r="BR5" s="228">
        <v>2032</v>
      </c>
      <c r="BS5" s="228">
        <v>2033</v>
      </c>
      <c r="BT5" s="228">
        <v>2034</v>
      </c>
      <c r="BU5" s="228">
        <v>2035</v>
      </c>
      <c r="BV5" s="228">
        <v>2036</v>
      </c>
      <c r="BW5" s="228">
        <v>2037</v>
      </c>
      <c r="BX5" s="228">
        <v>2038</v>
      </c>
      <c r="BY5" s="228">
        <v>2039</v>
      </c>
      <c r="BZ5" s="228">
        <v>2040</v>
      </c>
      <c r="CA5" s="228">
        <v>2041</v>
      </c>
      <c r="CB5" s="228">
        <v>2042</v>
      </c>
      <c r="CC5" s="228">
        <v>2043</v>
      </c>
      <c r="CD5" s="228">
        <v>2044</v>
      </c>
      <c r="CE5" s="228">
        <v>2045</v>
      </c>
      <c r="CF5" s="228">
        <v>2046</v>
      </c>
      <c r="CG5" s="228">
        <v>2047</v>
      </c>
      <c r="CH5" s="228">
        <v>2048</v>
      </c>
      <c r="CI5" s="228">
        <v>2049</v>
      </c>
      <c r="CJ5" s="228">
        <v>2050</v>
      </c>
      <c r="CK5" s="160" t="s">
        <v>337</v>
      </c>
      <c r="CL5" s="229"/>
    </row>
    <row r="6" spans="1:105" s="48" customFormat="1" x14ac:dyDescent="0.25">
      <c r="A6" s="48" t="s">
        <v>338</v>
      </c>
      <c r="B6" s="48" t="s">
        <v>161</v>
      </c>
      <c r="C6" s="48" t="s">
        <v>156</v>
      </c>
      <c r="D6" s="48" t="s">
        <v>54</v>
      </c>
      <c r="E6" s="48" t="s">
        <v>339</v>
      </c>
      <c r="F6" s="48" t="s">
        <v>340</v>
      </c>
      <c r="G6" s="48" t="s">
        <v>66</v>
      </c>
      <c r="H6" s="48" t="s">
        <v>300</v>
      </c>
      <c r="I6" s="48">
        <v>2017</v>
      </c>
      <c r="K6" s="48" t="s">
        <v>181</v>
      </c>
      <c r="L6" s="48">
        <v>5200</v>
      </c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230">
        <v>0</v>
      </c>
      <c r="BB6" s="230">
        <v>0</v>
      </c>
      <c r="BC6" s="230">
        <v>2441.3999999999996</v>
      </c>
      <c r="BD6" s="230">
        <v>3036.1202809204333</v>
      </c>
      <c r="BE6" s="230">
        <v>3384.0093436772381</v>
      </c>
      <c r="BF6" s="230">
        <v>3630.840561840866</v>
      </c>
      <c r="BG6" s="230">
        <v>3822.2977288684579</v>
      </c>
      <c r="BH6" s="230">
        <v>3978.7296245976709</v>
      </c>
      <c r="BI6" s="230">
        <v>4110.9909078894589</v>
      </c>
      <c r="BJ6" s="230">
        <v>4225.5608427612988</v>
      </c>
      <c r="BK6" s="230">
        <v>4326.6186873544766</v>
      </c>
      <c r="BL6" s="230">
        <v>4417.0180097888915</v>
      </c>
      <c r="BM6" s="230">
        <v>4498.794144061002</v>
      </c>
      <c r="BN6" s="230">
        <v>4573.4499055181041</v>
      </c>
      <c r="BO6" s="230">
        <v>4642.1265487019982</v>
      </c>
      <c r="BP6" s="230">
        <v>4705.7111888098916</v>
      </c>
      <c r="BQ6" s="230">
        <v>4764.9070725456959</v>
      </c>
      <c r="BR6" s="230">
        <v>4820.2811236817324</v>
      </c>
      <c r="BS6" s="230">
        <v>4872.2970492002332</v>
      </c>
      <c r="BT6" s="230">
        <v>4921.3389682749084</v>
      </c>
      <c r="BU6" s="230">
        <v>4967.7286441248052</v>
      </c>
      <c r="BV6" s="230">
        <v>5011.7382907093242</v>
      </c>
      <c r="BW6" s="230">
        <v>5053.6002515666969</v>
      </c>
      <c r="BX6" s="230">
        <v>5093.5144249814348</v>
      </c>
      <c r="BY6" s="230">
        <v>5131.6540372672107</v>
      </c>
      <c r="BZ6" s="230">
        <v>5168.1701864385377</v>
      </c>
      <c r="CA6" s="230">
        <v>5200</v>
      </c>
      <c r="CB6" s="230">
        <v>5200</v>
      </c>
      <c r="CC6" s="230">
        <v>5200</v>
      </c>
      <c r="CD6" s="230">
        <v>5200</v>
      </c>
      <c r="CE6" s="230">
        <v>5200</v>
      </c>
      <c r="CF6" s="230">
        <v>5200</v>
      </c>
      <c r="CG6" s="230">
        <v>5200</v>
      </c>
      <c r="CH6" s="230">
        <v>5200</v>
      </c>
      <c r="CI6" s="230">
        <v>5200</v>
      </c>
      <c r="CJ6" s="230">
        <v>5200</v>
      </c>
      <c r="CK6" s="231"/>
      <c r="CL6" s="231"/>
      <c r="CM6" s="231"/>
      <c r="CN6" s="231"/>
      <c r="CO6" s="231"/>
      <c r="CP6" s="231"/>
      <c r="CQ6" s="231"/>
      <c r="CR6" s="231"/>
      <c r="CS6" s="231"/>
      <c r="CT6" s="231"/>
      <c r="CU6" s="231"/>
      <c r="CV6" s="231"/>
      <c r="CW6" s="231"/>
      <c r="CX6" s="231"/>
      <c r="CY6" s="231"/>
      <c r="CZ6" s="231"/>
      <c r="DA6" s="231"/>
    </row>
    <row r="7" spans="1:105" s="42" customFormat="1" x14ac:dyDescent="0.25">
      <c r="A7" s="232" t="s">
        <v>341</v>
      </c>
      <c r="B7" s="152" t="s">
        <v>161</v>
      </c>
      <c r="C7" s="152" t="s">
        <v>156</v>
      </c>
      <c r="D7" s="152" t="s">
        <v>162</v>
      </c>
      <c r="E7" s="152" t="s">
        <v>181</v>
      </c>
      <c r="F7" s="152" t="s">
        <v>300</v>
      </c>
      <c r="G7" s="152">
        <v>2017</v>
      </c>
      <c r="H7" s="152"/>
      <c r="I7" s="152">
        <v>5200</v>
      </c>
      <c r="J7" s="152"/>
      <c r="K7" s="152">
        <v>0</v>
      </c>
      <c r="L7" s="152" t="s">
        <v>66</v>
      </c>
      <c r="M7" s="233" t="b">
        <f>E7=K6</f>
        <v>1</v>
      </c>
      <c r="N7" s="233" t="b">
        <f>I7=L6</f>
        <v>1</v>
      </c>
      <c r="O7" s="233" t="b">
        <f>L7=G6</f>
        <v>1</v>
      </c>
      <c r="P7" s="233" t="b">
        <f>G7=I6</f>
        <v>1</v>
      </c>
      <c r="Q7" s="152"/>
      <c r="R7" s="207"/>
      <c r="S7" s="207"/>
      <c r="T7" s="207"/>
      <c r="U7" s="235">
        <v>0</v>
      </c>
      <c r="V7" s="236">
        <v>5200</v>
      </c>
      <c r="W7" s="236">
        <v>5200</v>
      </c>
      <c r="X7" s="236">
        <v>5200</v>
      </c>
      <c r="Y7" s="236">
        <v>5200</v>
      </c>
      <c r="Z7" s="236">
        <v>5200</v>
      </c>
    </row>
    <row r="8" spans="1:105" s="48" customFormat="1" x14ac:dyDescent="0.25">
      <c r="A8" s="48" t="s">
        <v>342</v>
      </c>
      <c r="B8" s="48" t="s">
        <v>164</v>
      </c>
      <c r="C8" s="48" t="s">
        <v>156</v>
      </c>
      <c r="D8" s="48" t="s">
        <v>54</v>
      </c>
      <c r="E8" s="89" t="s">
        <v>343</v>
      </c>
      <c r="F8" s="89" t="s">
        <v>343</v>
      </c>
      <c r="G8" s="48" t="s">
        <v>66</v>
      </c>
      <c r="H8" s="48" t="s">
        <v>300</v>
      </c>
      <c r="I8" s="89">
        <v>2025</v>
      </c>
      <c r="J8" s="89"/>
      <c r="K8" s="89" t="s">
        <v>119</v>
      </c>
      <c r="L8" s="237">
        <v>1500</v>
      </c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230">
        <v>0</v>
      </c>
      <c r="BB8" s="230">
        <v>0</v>
      </c>
      <c r="BC8" s="230">
        <v>0</v>
      </c>
      <c r="BD8" s="230">
        <v>0</v>
      </c>
      <c r="BE8" s="230">
        <v>0</v>
      </c>
      <c r="BF8" s="230">
        <v>0</v>
      </c>
      <c r="BG8" s="230">
        <v>0</v>
      </c>
      <c r="BH8" s="230">
        <v>0</v>
      </c>
      <c r="BI8" s="230">
        <v>0</v>
      </c>
      <c r="BJ8" s="230">
        <v>0</v>
      </c>
      <c r="BK8" s="230">
        <v>469.5</v>
      </c>
      <c r="BL8" s="230">
        <v>583.869284792391</v>
      </c>
      <c r="BM8" s="230">
        <v>650.77102763023811</v>
      </c>
      <c r="BN8" s="230">
        <v>698.23856958478189</v>
      </c>
      <c r="BO8" s="230">
        <v>735.05725555162644</v>
      </c>
      <c r="BP8" s="230">
        <v>765.14031242262899</v>
      </c>
      <c r="BQ8" s="230">
        <v>790.57517459412668</v>
      </c>
      <c r="BR8" s="230">
        <v>812.60785437717288</v>
      </c>
      <c r="BS8" s="230">
        <v>832.04205526047622</v>
      </c>
      <c r="BT8" s="230">
        <v>849.42654034401755</v>
      </c>
      <c r="BU8" s="230">
        <v>865.15272001173116</v>
      </c>
      <c r="BV8" s="230">
        <v>879.50959721502011</v>
      </c>
      <c r="BW8" s="230">
        <v>892.71664398115354</v>
      </c>
      <c r="BX8" s="230">
        <v>904.94445938651768</v>
      </c>
      <c r="BY8" s="230">
        <v>916.32828318186466</v>
      </c>
      <c r="BZ8" s="230">
        <v>926.97713916956388</v>
      </c>
      <c r="CA8" s="230">
        <v>936.98020176927571</v>
      </c>
      <c r="CB8" s="230">
        <v>946.4113400528671</v>
      </c>
      <c r="CC8" s="230">
        <v>955.3324315624626</v>
      </c>
      <c r="CD8" s="230">
        <v>963.79582513640844</v>
      </c>
      <c r="CE8" s="230">
        <v>971.84620222436479</v>
      </c>
      <c r="CF8" s="230">
        <v>979.52200480412205</v>
      </c>
      <c r="CG8" s="230">
        <v>986.85654562830973</v>
      </c>
      <c r="CH8" s="230">
        <v>993.87888200741099</v>
      </c>
      <c r="CI8" s="230">
        <v>1000</v>
      </c>
      <c r="CJ8" s="230">
        <v>1000</v>
      </c>
      <c r="CK8" s="231"/>
      <c r="CL8" s="231"/>
      <c r="CM8" s="231"/>
      <c r="CN8" s="231"/>
      <c r="CO8" s="231"/>
      <c r="CP8" s="231"/>
      <c r="CQ8" s="231"/>
      <c r="CR8" s="231"/>
      <c r="CS8" s="231"/>
      <c r="CT8" s="231"/>
      <c r="CU8" s="231"/>
      <c r="CV8" s="231"/>
      <c r="CW8" s="231"/>
      <c r="CX8" s="231"/>
      <c r="CY8" s="231"/>
      <c r="CZ8" s="231"/>
      <c r="DA8" s="231"/>
    </row>
    <row r="9" spans="1:105" s="42" customFormat="1" x14ac:dyDescent="0.25">
      <c r="A9" s="232" t="s">
        <v>344</v>
      </c>
      <c r="B9" s="152" t="s">
        <v>164</v>
      </c>
      <c r="C9" s="152" t="s">
        <v>156</v>
      </c>
      <c r="D9" s="152" t="s">
        <v>297</v>
      </c>
      <c r="E9" s="152" t="s">
        <v>119</v>
      </c>
      <c r="F9" s="152"/>
      <c r="G9" s="152">
        <v>2025</v>
      </c>
      <c r="H9" s="152"/>
      <c r="I9" s="207">
        <v>1500</v>
      </c>
      <c r="J9" s="152"/>
      <c r="K9" s="152" t="s">
        <v>198</v>
      </c>
      <c r="L9" s="152" t="s">
        <v>66</v>
      </c>
      <c r="M9" s="233" t="b">
        <f t="shared" ref="M9:M40" si="0">E9=K8</f>
        <v>1</v>
      </c>
      <c r="N9" s="233" t="b">
        <f t="shared" ref="N9:N40" si="1">I9=L8</f>
        <v>1</v>
      </c>
      <c r="O9" s="233" t="b">
        <f t="shared" ref="O9:O40" si="2">L9=G8</f>
        <v>1</v>
      </c>
      <c r="P9" s="233" t="b">
        <f t="shared" ref="P9:P40" si="3">G9=I8</f>
        <v>1</v>
      </c>
      <c r="Q9" s="152"/>
      <c r="R9" s="207"/>
      <c r="S9" s="207"/>
      <c r="T9" s="207"/>
      <c r="U9" s="235">
        <v>0</v>
      </c>
      <c r="V9" s="236">
        <v>0</v>
      </c>
      <c r="W9" s="236">
        <v>469.5</v>
      </c>
      <c r="X9" s="236">
        <v>765.14031242262899</v>
      </c>
      <c r="Y9" s="236">
        <v>865.15272001173116</v>
      </c>
      <c r="Z9" s="236">
        <v>926.97713916956388</v>
      </c>
    </row>
    <row r="10" spans="1:105" s="48" customFormat="1" x14ac:dyDescent="0.25">
      <c r="A10" s="48" t="s">
        <v>345</v>
      </c>
      <c r="B10" s="48" t="s">
        <v>167</v>
      </c>
      <c r="C10" s="48" t="s">
        <v>156</v>
      </c>
      <c r="D10" s="48" t="s">
        <v>54</v>
      </c>
      <c r="E10" s="89" t="s">
        <v>206</v>
      </c>
      <c r="F10" s="89" t="s">
        <v>206</v>
      </c>
      <c r="G10" s="48" t="s">
        <v>66</v>
      </c>
      <c r="H10" s="48" t="s">
        <v>300</v>
      </c>
      <c r="I10" s="89">
        <v>2025</v>
      </c>
      <c r="K10" s="48" t="s">
        <v>119</v>
      </c>
      <c r="L10" s="89">
        <v>1680</v>
      </c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230">
        <v>0</v>
      </c>
      <c r="BB10" s="230">
        <v>0</v>
      </c>
      <c r="BC10" s="230">
        <v>0</v>
      </c>
      <c r="BD10" s="230">
        <v>0</v>
      </c>
      <c r="BE10" s="230">
        <v>0</v>
      </c>
      <c r="BF10" s="230">
        <v>0</v>
      </c>
      <c r="BG10" s="230">
        <v>0</v>
      </c>
      <c r="BH10" s="230">
        <v>0</v>
      </c>
      <c r="BI10" s="230">
        <v>0</v>
      </c>
      <c r="BJ10" s="230">
        <v>0</v>
      </c>
      <c r="BK10" s="230">
        <v>788.76</v>
      </c>
      <c r="BL10" s="230">
        <v>980.9003984512168</v>
      </c>
      <c r="BM10" s="230">
        <v>1093.2953264188</v>
      </c>
      <c r="BN10" s="230">
        <v>1173.0407969024336</v>
      </c>
      <c r="BO10" s="230">
        <v>1234.8961893267326</v>
      </c>
      <c r="BP10" s="230">
        <v>1285.4357248700169</v>
      </c>
      <c r="BQ10" s="230">
        <v>1328.1662933181328</v>
      </c>
      <c r="BR10" s="230">
        <v>1365.1811953536503</v>
      </c>
      <c r="BS10" s="230">
        <v>1397.8306528376002</v>
      </c>
      <c r="BT10" s="230">
        <v>1427.0365877779495</v>
      </c>
      <c r="BU10" s="230">
        <v>1453.4565696197083</v>
      </c>
      <c r="BV10" s="230">
        <v>1477.5761233212338</v>
      </c>
      <c r="BW10" s="230">
        <v>1499.7639618883379</v>
      </c>
      <c r="BX10" s="230">
        <v>1520.3066917693498</v>
      </c>
      <c r="BY10" s="230">
        <v>1539.4315157455326</v>
      </c>
      <c r="BZ10" s="230">
        <v>1557.3215938048675</v>
      </c>
      <c r="CA10" s="230">
        <v>1574.126738972383</v>
      </c>
      <c r="CB10" s="230">
        <v>1589.9710512888166</v>
      </c>
      <c r="CC10" s="230">
        <v>1604.9584850249371</v>
      </c>
      <c r="CD10" s="230">
        <v>1619.1769862291662</v>
      </c>
      <c r="CE10" s="230">
        <v>1632.7016197369328</v>
      </c>
      <c r="CF10" s="230">
        <v>1645.5969680709252</v>
      </c>
      <c r="CG10" s="230">
        <v>1657.9189966555602</v>
      </c>
      <c r="CH10" s="230">
        <v>1669.7165217724505</v>
      </c>
      <c r="CI10" s="230">
        <v>1680</v>
      </c>
      <c r="CJ10" s="230">
        <v>1680</v>
      </c>
      <c r="CK10" s="231"/>
      <c r="CL10" s="231"/>
      <c r="CM10" s="231"/>
      <c r="CN10" s="231"/>
      <c r="CO10" s="231"/>
      <c r="CP10" s="231"/>
      <c r="CQ10" s="231"/>
      <c r="CR10" s="231"/>
      <c r="CS10" s="231"/>
      <c r="CT10" s="231"/>
      <c r="CU10" s="231"/>
      <c r="CV10" s="231"/>
      <c r="CW10" s="231"/>
      <c r="CX10" s="231"/>
      <c r="CY10" s="231"/>
      <c r="CZ10" s="231"/>
      <c r="DA10" s="231"/>
    </row>
    <row r="11" spans="1:105" s="42" customFormat="1" x14ac:dyDescent="0.25">
      <c r="A11" s="232" t="s">
        <v>346</v>
      </c>
      <c r="B11" s="152" t="s">
        <v>167</v>
      </c>
      <c r="C11" s="152" t="s">
        <v>156</v>
      </c>
      <c r="D11" s="152" t="s">
        <v>206</v>
      </c>
      <c r="E11" s="152" t="s">
        <v>119</v>
      </c>
      <c r="F11" s="152" t="s">
        <v>300</v>
      </c>
      <c r="G11" s="152">
        <v>2025</v>
      </c>
      <c r="H11" s="152"/>
      <c r="I11" s="152">
        <v>1680</v>
      </c>
      <c r="J11" s="152"/>
      <c r="K11" s="152"/>
      <c r="L11" s="152" t="s">
        <v>66</v>
      </c>
      <c r="M11" s="233" t="b">
        <f t="shared" ref="M11:M42" si="4">E11=K10</f>
        <v>1</v>
      </c>
      <c r="N11" s="233" t="b">
        <f t="shared" ref="N11:N42" si="5">I11=L10</f>
        <v>1</v>
      </c>
      <c r="O11" s="233" t="b">
        <f t="shared" ref="O11:O42" si="6">L11=G10</f>
        <v>1</v>
      </c>
      <c r="P11" s="233" t="b">
        <f t="shared" ref="P11:P42" si="7">G11=I10</f>
        <v>1</v>
      </c>
      <c r="Q11" s="152"/>
      <c r="R11" s="207"/>
      <c r="S11" s="207"/>
      <c r="T11" s="207"/>
      <c r="U11" s="235">
        <v>0</v>
      </c>
      <c r="V11" s="236">
        <v>0</v>
      </c>
      <c r="W11" s="236">
        <v>840</v>
      </c>
      <c r="X11" s="236">
        <v>1680</v>
      </c>
      <c r="Y11" s="236">
        <v>1680</v>
      </c>
      <c r="Z11" s="236">
        <v>1680</v>
      </c>
      <c r="AA11" s="232"/>
      <c r="AB11" s="232"/>
      <c r="AC11" s="232"/>
      <c r="AD11" s="232"/>
      <c r="AE11" s="232"/>
      <c r="AF11" s="232"/>
      <c r="AG11" s="232"/>
      <c r="AH11" s="232"/>
      <c r="AI11" s="232"/>
      <c r="AJ11" s="232"/>
      <c r="AK11" s="232"/>
      <c r="AL11" s="232"/>
      <c r="AM11" s="232"/>
      <c r="AN11" s="232"/>
      <c r="AO11" s="232"/>
      <c r="AP11" s="232"/>
      <c r="AQ11" s="232"/>
      <c r="AR11" s="232"/>
      <c r="AS11" s="232"/>
      <c r="AT11" s="232"/>
      <c r="AU11" s="232"/>
      <c r="AV11" s="232"/>
      <c r="AW11" s="232"/>
      <c r="AX11" s="232"/>
      <c r="AY11" s="232"/>
      <c r="AZ11" s="232"/>
      <c r="BA11" s="232"/>
      <c r="BB11" s="232"/>
      <c r="BC11" s="232"/>
      <c r="BD11" s="232"/>
      <c r="BE11" s="232"/>
      <c r="BF11" s="232"/>
      <c r="BG11" s="232"/>
      <c r="BH11" s="232"/>
      <c r="BI11" s="232"/>
      <c r="BJ11" s="232"/>
      <c r="BK11" s="232"/>
      <c r="BL11" s="232"/>
      <c r="BM11" s="232"/>
      <c r="BN11" s="232"/>
      <c r="BO11" s="232"/>
      <c r="BP11" s="232"/>
      <c r="BQ11" s="232"/>
      <c r="BR11" s="232"/>
      <c r="BS11" s="232"/>
      <c r="BT11" s="232"/>
      <c r="BU11" s="232"/>
      <c r="BV11" s="232"/>
      <c r="BW11" s="232"/>
      <c r="BX11" s="238"/>
      <c r="BY11" s="238"/>
      <c r="BZ11" s="238"/>
      <c r="CA11" s="238"/>
      <c r="CB11" s="238"/>
      <c r="CC11" s="238"/>
      <c r="CD11" s="238"/>
      <c r="CE11" s="238"/>
      <c r="CF11" s="238"/>
      <c r="CG11" s="238"/>
      <c r="CH11" s="238"/>
      <c r="CI11" s="238"/>
      <c r="CJ11" s="238"/>
      <c r="CK11" s="238"/>
      <c r="CL11" s="238"/>
      <c r="CM11" s="238"/>
      <c r="CN11" s="238"/>
      <c r="CO11" s="238"/>
      <c r="CP11" s="238"/>
      <c r="CQ11" s="238"/>
      <c r="CR11" s="238"/>
      <c r="CS11" s="238"/>
      <c r="CT11" s="238"/>
      <c r="CU11" s="238"/>
      <c r="CV11" s="238"/>
      <c r="CW11" s="238"/>
      <c r="CX11" s="238"/>
      <c r="CY11" s="238"/>
      <c r="CZ11" s="238"/>
      <c r="DA11" s="238"/>
    </row>
    <row r="12" spans="1:105" s="15" customFormat="1" x14ac:dyDescent="0.25">
      <c r="A12" s="48" t="s">
        <v>347</v>
      </c>
      <c r="B12" s="48" t="s">
        <v>170</v>
      </c>
      <c r="C12" s="48" t="s">
        <v>156</v>
      </c>
      <c r="D12" s="48" t="s">
        <v>54</v>
      </c>
      <c r="E12" s="89" t="s">
        <v>201</v>
      </c>
      <c r="F12" s="89" t="s">
        <v>201</v>
      </c>
      <c r="G12" s="48" t="s">
        <v>66</v>
      </c>
      <c r="H12" s="48" t="s">
        <v>300</v>
      </c>
      <c r="I12" s="89">
        <v>2025</v>
      </c>
      <c r="J12" s="48"/>
      <c r="K12" s="48" t="s">
        <v>119</v>
      </c>
      <c r="L12" s="48">
        <v>400</v>
      </c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230">
        <v>0</v>
      </c>
      <c r="BB12" s="230">
        <v>0</v>
      </c>
      <c r="BC12" s="230">
        <v>0</v>
      </c>
      <c r="BD12" s="230">
        <v>0</v>
      </c>
      <c r="BE12" s="230">
        <v>0</v>
      </c>
      <c r="BF12" s="230">
        <v>0</v>
      </c>
      <c r="BG12" s="230">
        <v>0</v>
      </c>
      <c r="BH12" s="230">
        <v>0</v>
      </c>
      <c r="BI12" s="230">
        <v>0</v>
      </c>
      <c r="BJ12" s="230">
        <v>0</v>
      </c>
      <c r="BK12" s="230">
        <v>187.79999999999998</v>
      </c>
      <c r="BL12" s="230">
        <v>233.54771391695638</v>
      </c>
      <c r="BM12" s="230">
        <v>260.30841105209521</v>
      </c>
      <c r="BN12" s="230">
        <v>279.29542783391275</v>
      </c>
      <c r="BO12" s="230">
        <v>294.02290222065062</v>
      </c>
      <c r="BP12" s="230">
        <v>306.05612496905161</v>
      </c>
      <c r="BQ12" s="230">
        <v>316.23006983765066</v>
      </c>
      <c r="BR12" s="230">
        <v>325.04314175086915</v>
      </c>
      <c r="BS12" s="230">
        <v>332.81682210419052</v>
      </c>
      <c r="BT12" s="230">
        <v>339.77061613760702</v>
      </c>
      <c r="BU12" s="230">
        <v>346.06108800469246</v>
      </c>
      <c r="BV12" s="230">
        <v>351.80383888600801</v>
      </c>
      <c r="BW12" s="230">
        <v>357.08665759246145</v>
      </c>
      <c r="BX12" s="230">
        <v>361.97778375460706</v>
      </c>
      <c r="BY12" s="230">
        <v>366.53131327274588</v>
      </c>
      <c r="BZ12" s="230">
        <v>370.79085566782555</v>
      </c>
      <c r="CA12" s="230">
        <v>374.79208070771028</v>
      </c>
      <c r="CB12" s="230">
        <v>378.56453602114686</v>
      </c>
      <c r="CC12" s="230">
        <v>382.13297262498503</v>
      </c>
      <c r="CD12" s="230">
        <v>385.51833005456342</v>
      </c>
      <c r="CE12" s="230">
        <v>388.73848088974592</v>
      </c>
      <c r="CF12" s="230">
        <v>391.80880192164886</v>
      </c>
      <c r="CG12" s="230">
        <v>394.7426182513239</v>
      </c>
      <c r="CH12" s="230">
        <v>397.55155280296441</v>
      </c>
      <c r="CI12" s="230">
        <v>400</v>
      </c>
      <c r="CJ12" s="230">
        <v>400</v>
      </c>
      <c r="CK12" s="231"/>
      <c r="CL12" s="239"/>
      <c r="CM12" s="239"/>
      <c r="CN12" s="239"/>
      <c r="CO12" s="239"/>
      <c r="CP12" s="239"/>
      <c r="CQ12" s="239"/>
      <c r="CR12" s="239"/>
      <c r="CS12" s="239"/>
      <c r="CT12" s="239"/>
      <c r="CU12" s="239"/>
      <c r="CV12" s="239"/>
      <c r="CW12" s="239"/>
      <c r="CX12" s="239"/>
      <c r="CY12" s="239"/>
      <c r="CZ12" s="239"/>
      <c r="DA12" s="239"/>
    </row>
    <row r="13" spans="1:105" s="42" customFormat="1" x14ac:dyDescent="0.25">
      <c r="A13" s="232" t="s">
        <v>348</v>
      </c>
      <c r="B13" s="152" t="s">
        <v>170</v>
      </c>
      <c r="C13" s="152" t="s">
        <v>156</v>
      </c>
      <c r="D13" s="152" t="s">
        <v>201</v>
      </c>
      <c r="E13" s="152" t="s">
        <v>119</v>
      </c>
      <c r="F13" s="152" t="s">
        <v>300</v>
      </c>
      <c r="G13" s="152">
        <v>2025</v>
      </c>
      <c r="H13" s="152"/>
      <c r="I13" s="152">
        <v>400</v>
      </c>
      <c r="J13" s="152"/>
      <c r="K13" s="152" t="s">
        <v>198</v>
      </c>
      <c r="L13" s="152" t="s">
        <v>66</v>
      </c>
      <c r="M13" s="233" t="b">
        <f t="shared" ref="M13:M44" si="8">E13=K12</f>
        <v>1</v>
      </c>
      <c r="N13" s="233" t="b">
        <f t="shared" ref="N13:N44" si="9">I13=L12</f>
        <v>1</v>
      </c>
      <c r="O13" s="233" t="b">
        <f t="shared" ref="O13:O44" si="10">L13=G12</f>
        <v>1</v>
      </c>
      <c r="P13" s="233" t="b">
        <f t="shared" ref="P13:P44" si="11">G13=I12</f>
        <v>1</v>
      </c>
      <c r="Q13" s="152"/>
      <c r="R13" s="207"/>
      <c r="S13" s="207"/>
      <c r="T13" s="207"/>
      <c r="U13" s="235">
        <v>0</v>
      </c>
      <c r="V13" s="236">
        <v>0</v>
      </c>
      <c r="W13" s="236">
        <v>187.79999999999998</v>
      </c>
      <c r="X13" s="236">
        <v>306.05612496905161</v>
      </c>
      <c r="Y13" s="236">
        <v>346.06108800469246</v>
      </c>
      <c r="Z13" s="236">
        <v>370.79085566782555</v>
      </c>
      <c r="AA13" s="232"/>
      <c r="AB13" s="232"/>
      <c r="AC13" s="232"/>
      <c r="AD13" s="232"/>
      <c r="AE13" s="232"/>
      <c r="AF13" s="232"/>
      <c r="AG13" s="232"/>
      <c r="AH13" s="232"/>
      <c r="AI13" s="232"/>
      <c r="AJ13" s="232"/>
      <c r="AK13" s="232"/>
      <c r="AL13" s="232"/>
      <c r="AM13" s="232"/>
      <c r="AN13" s="232"/>
      <c r="AO13" s="232"/>
      <c r="AP13" s="232"/>
      <c r="AQ13" s="232"/>
      <c r="AR13" s="232"/>
      <c r="AS13" s="232"/>
      <c r="AT13" s="232"/>
      <c r="AU13" s="232"/>
      <c r="AV13" s="232"/>
      <c r="AW13" s="232"/>
      <c r="AX13" s="232"/>
      <c r="AY13" s="232"/>
      <c r="AZ13" s="232"/>
      <c r="BA13" s="232"/>
      <c r="BB13" s="232"/>
      <c r="BC13" s="232"/>
      <c r="BD13" s="232"/>
      <c r="BE13" s="232"/>
      <c r="BF13" s="232"/>
      <c r="BG13" s="232"/>
      <c r="BH13" s="232"/>
      <c r="BI13" s="232"/>
      <c r="BJ13" s="232"/>
      <c r="BK13" s="232"/>
      <c r="BL13" s="232"/>
      <c r="BM13" s="232"/>
      <c r="BN13" s="232"/>
      <c r="BO13" s="232"/>
      <c r="BP13" s="232"/>
      <c r="BQ13" s="232"/>
      <c r="BR13" s="232"/>
      <c r="BS13" s="232"/>
      <c r="BT13" s="232"/>
      <c r="BU13" s="232"/>
      <c r="BV13" s="232"/>
      <c r="BW13" s="232"/>
    </row>
    <row r="14" spans="1:105" s="48" customFormat="1" x14ac:dyDescent="0.25">
      <c r="A14" s="48" t="s">
        <v>349</v>
      </c>
      <c r="B14" s="48" t="s">
        <v>166</v>
      </c>
      <c r="C14" s="48" t="s">
        <v>156</v>
      </c>
      <c r="D14" s="48" t="s">
        <v>54</v>
      </c>
      <c r="E14" s="89" t="s">
        <v>202</v>
      </c>
      <c r="F14" s="48" t="s">
        <v>244</v>
      </c>
      <c r="G14" s="48" t="s">
        <v>66</v>
      </c>
      <c r="H14" s="48" t="s">
        <v>300</v>
      </c>
      <c r="I14" s="89">
        <v>2025</v>
      </c>
      <c r="K14" s="233" t="s">
        <v>132</v>
      </c>
      <c r="L14" s="233">
        <v>400</v>
      </c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230">
        <v>0</v>
      </c>
      <c r="BB14" s="230">
        <v>0</v>
      </c>
      <c r="BC14" s="230">
        <v>0</v>
      </c>
      <c r="BD14" s="230">
        <v>0</v>
      </c>
      <c r="BE14" s="230">
        <v>0</v>
      </c>
      <c r="BF14" s="230">
        <v>0</v>
      </c>
      <c r="BG14" s="230">
        <v>0</v>
      </c>
      <c r="BH14" s="230">
        <v>0</v>
      </c>
      <c r="BI14" s="230">
        <v>0</v>
      </c>
      <c r="BJ14" s="230">
        <v>0</v>
      </c>
      <c r="BK14" s="230">
        <v>234.75</v>
      </c>
      <c r="BL14" s="230">
        <v>291.9346423961955</v>
      </c>
      <c r="BM14" s="230">
        <v>325.38551381511905</v>
      </c>
      <c r="BN14" s="230">
        <v>349.11928479239094</v>
      </c>
      <c r="BO14" s="230">
        <v>367.52862777581322</v>
      </c>
      <c r="BP14" s="230">
        <v>382.5701562113145</v>
      </c>
      <c r="BQ14" s="230">
        <v>395.28758729706334</v>
      </c>
      <c r="BR14" s="230">
        <v>406.30392718858644</v>
      </c>
      <c r="BS14" s="230">
        <v>416.02102763023811</v>
      </c>
      <c r="BT14" s="230">
        <v>424.71327017200878</v>
      </c>
      <c r="BU14" s="230">
        <v>432.57636000586558</v>
      </c>
      <c r="BV14" s="230">
        <v>439.75479860751005</v>
      </c>
      <c r="BW14" s="230">
        <v>446.35832199057677</v>
      </c>
      <c r="BX14" s="230">
        <v>452.47222969325884</v>
      </c>
      <c r="BY14" s="230">
        <v>458.16414159093233</v>
      </c>
      <c r="BZ14" s="230">
        <v>463.48856958478194</v>
      </c>
      <c r="CA14" s="230">
        <v>468.49010088463785</v>
      </c>
      <c r="CB14" s="230">
        <v>473.20567002643355</v>
      </c>
      <c r="CC14" s="230">
        <v>477.6662157812313</v>
      </c>
      <c r="CD14" s="230">
        <v>481.89791256820422</v>
      </c>
      <c r="CE14" s="230">
        <v>485.92310111218239</v>
      </c>
      <c r="CF14" s="230">
        <v>489.76100240206102</v>
      </c>
      <c r="CG14" s="230">
        <v>493.42827281415487</v>
      </c>
      <c r="CH14" s="230">
        <v>496.9394410037055</v>
      </c>
      <c r="CI14" s="230">
        <v>500</v>
      </c>
      <c r="CJ14" s="230">
        <v>500</v>
      </c>
      <c r="CK14" s="231"/>
      <c r="CL14" s="231"/>
      <c r="CM14" s="231"/>
      <c r="CN14" s="231"/>
      <c r="CO14" s="231"/>
      <c r="CP14" s="231"/>
      <c r="CQ14" s="231"/>
      <c r="CR14" s="231"/>
      <c r="CS14" s="231"/>
      <c r="CT14" s="231"/>
      <c r="CU14" s="231"/>
      <c r="CV14" s="231"/>
      <c r="CW14" s="231"/>
      <c r="CX14" s="231"/>
      <c r="CY14" s="231"/>
      <c r="CZ14" s="231"/>
      <c r="DA14" s="231"/>
    </row>
    <row r="15" spans="1:105" s="42" customFormat="1" x14ac:dyDescent="0.25">
      <c r="A15" s="232" t="s">
        <v>350</v>
      </c>
      <c r="B15" s="152" t="s">
        <v>166</v>
      </c>
      <c r="C15" s="152" t="s">
        <v>156</v>
      </c>
      <c r="D15" s="152" t="s">
        <v>202</v>
      </c>
      <c r="E15" s="152" t="s">
        <v>132</v>
      </c>
      <c r="F15" s="152" t="s">
        <v>300</v>
      </c>
      <c r="G15" s="152">
        <v>2025</v>
      </c>
      <c r="H15" s="152"/>
      <c r="I15" s="152">
        <v>400</v>
      </c>
      <c r="J15" s="152"/>
      <c r="K15" s="152" t="s">
        <v>198</v>
      </c>
      <c r="L15" s="152" t="s">
        <v>66</v>
      </c>
      <c r="M15" s="233" t="b">
        <f t="shared" ref="M15:M46" si="12">E15=K14</f>
        <v>1</v>
      </c>
      <c r="N15" s="233" t="b">
        <f t="shared" ref="N15:N46" si="13">I15=L14</f>
        <v>1</v>
      </c>
      <c r="O15" s="233" t="b">
        <f t="shared" ref="O15:O46" si="14">L15=G14</f>
        <v>1</v>
      </c>
      <c r="P15" s="233" t="b">
        <f t="shared" ref="P15:P46" si="15">G15=I14</f>
        <v>1</v>
      </c>
      <c r="Q15" s="152"/>
      <c r="R15" s="207"/>
      <c r="S15" s="207"/>
      <c r="T15" s="207"/>
      <c r="U15" s="235">
        <v>0</v>
      </c>
      <c r="V15" s="236">
        <v>0</v>
      </c>
      <c r="W15" s="236">
        <v>234.75</v>
      </c>
      <c r="X15" s="236">
        <v>382.5701562113145</v>
      </c>
      <c r="Y15" s="236">
        <v>432.57636000586558</v>
      </c>
      <c r="Z15" s="236">
        <v>463.48856958478194</v>
      </c>
      <c r="AA15" s="232"/>
      <c r="AB15" s="232"/>
      <c r="AC15" s="232"/>
      <c r="AD15" s="232"/>
      <c r="AE15" s="232"/>
      <c r="AF15" s="232"/>
      <c r="AG15" s="232"/>
      <c r="AH15" s="232"/>
      <c r="AI15" s="232"/>
      <c r="AJ15" s="232"/>
      <c r="AK15" s="232"/>
      <c r="AL15" s="232"/>
      <c r="AM15" s="232"/>
      <c r="AN15" s="232"/>
      <c r="AO15" s="232"/>
      <c r="AP15" s="232"/>
      <c r="AQ15" s="232"/>
      <c r="AR15" s="232"/>
      <c r="AS15" s="232"/>
      <c r="AT15" s="232"/>
      <c r="AU15" s="232"/>
      <c r="AV15" s="232"/>
      <c r="AW15" s="232"/>
      <c r="AX15" s="232"/>
      <c r="AY15" s="232"/>
      <c r="AZ15" s="232"/>
      <c r="BA15" s="232"/>
      <c r="BB15" s="232"/>
      <c r="BC15" s="232"/>
      <c r="BD15" s="232"/>
      <c r="BE15" s="232"/>
      <c r="BF15" s="232"/>
      <c r="BG15" s="232"/>
      <c r="BH15" s="232"/>
      <c r="BI15" s="232"/>
      <c r="BJ15" s="232"/>
      <c r="BK15" s="232"/>
      <c r="BL15" s="232"/>
      <c r="BM15" s="232"/>
      <c r="BN15" s="232"/>
      <c r="BO15" s="232"/>
      <c r="BP15" s="232"/>
      <c r="BQ15" s="232"/>
      <c r="BR15" s="232"/>
      <c r="BS15" s="232"/>
      <c r="BT15" s="232"/>
      <c r="BU15" s="232"/>
      <c r="BV15" s="232"/>
      <c r="BW15" s="232"/>
    </row>
    <row r="16" spans="1:105" s="48" customFormat="1" x14ac:dyDescent="0.25">
      <c r="A16" s="48" t="s">
        <v>351</v>
      </c>
      <c r="B16" s="48" t="s">
        <v>174</v>
      </c>
      <c r="C16" s="48" t="s">
        <v>156</v>
      </c>
      <c r="D16" s="48" t="s">
        <v>54</v>
      </c>
      <c r="E16" s="89" t="s">
        <v>208</v>
      </c>
      <c r="F16" s="89" t="s">
        <v>208</v>
      </c>
      <c r="G16" s="48" t="s">
        <v>66</v>
      </c>
      <c r="H16" s="48" t="s">
        <v>300</v>
      </c>
      <c r="I16" s="48">
        <v>2016</v>
      </c>
      <c r="K16" s="48" t="s">
        <v>119</v>
      </c>
      <c r="L16" s="233">
        <v>1619</v>
      </c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230">
        <v>0</v>
      </c>
      <c r="BB16" s="230">
        <v>525.83999999999992</v>
      </c>
      <c r="BC16" s="230">
        <v>653.93359896747791</v>
      </c>
      <c r="BD16" s="230">
        <v>728.86355094586668</v>
      </c>
      <c r="BE16" s="230">
        <v>782.02719793495578</v>
      </c>
      <c r="BF16" s="230">
        <v>823.26412621782163</v>
      </c>
      <c r="BG16" s="230">
        <v>856.95714991334455</v>
      </c>
      <c r="BH16" s="230">
        <v>885.44419554542185</v>
      </c>
      <c r="BI16" s="230">
        <v>910.12079690243365</v>
      </c>
      <c r="BJ16" s="230">
        <v>931.88710189173344</v>
      </c>
      <c r="BK16" s="230">
        <v>951.35772518529961</v>
      </c>
      <c r="BL16" s="230">
        <v>968.97104641313888</v>
      </c>
      <c r="BM16" s="230">
        <v>985.05074888082254</v>
      </c>
      <c r="BN16" s="230">
        <v>999.84264125889206</v>
      </c>
      <c r="BO16" s="230">
        <v>1013.5377945128998</v>
      </c>
      <c r="BP16" s="230">
        <v>1026.2876771636884</v>
      </c>
      <c r="BQ16" s="230">
        <v>1038.2143958699116</v>
      </c>
      <c r="BR16" s="230">
        <v>1049.4178259815887</v>
      </c>
      <c r="BS16" s="230">
        <v>1059.9807008592111</v>
      </c>
      <c r="BT16" s="230">
        <v>1069.9723233499581</v>
      </c>
      <c r="BU16" s="230">
        <v>1079.4513241527775</v>
      </c>
      <c r="BV16" s="230">
        <v>1088.4677464912886</v>
      </c>
      <c r="BW16" s="230">
        <v>1097.0646453806169</v>
      </c>
      <c r="BX16" s="230">
        <v>1105.2793311037069</v>
      </c>
      <c r="BY16" s="230">
        <v>1113.1443478483004</v>
      </c>
      <c r="BZ16" s="230">
        <v>1120</v>
      </c>
      <c r="CA16" s="230">
        <v>1120</v>
      </c>
      <c r="CB16" s="230">
        <v>1120</v>
      </c>
      <c r="CC16" s="230">
        <v>1120</v>
      </c>
      <c r="CD16" s="230">
        <v>1120</v>
      </c>
      <c r="CE16" s="230">
        <v>1120</v>
      </c>
      <c r="CF16" s="230">
        <v>1120</v>
      </c>
      <c r="CG16" s="230">
        <v>1120</v>
      </c>
      <c r="CH16" s="230">
        <v>1120</v>
      </c>
      <c r="CI16" s="230">
        <v>1120</v>
      </c>
      <c r="CJ16" s="230">
        <v>1120</v>
      </c>
      <c r="CK16" s="231"/>
      <c r="CL16" s="231"/>
      <c r="CM16" s="231"/>
      <c r="CN16" s="231"/>
      <c r="CO16" s="231"/>
      <c r="CP16" s="231"/>
      <c r="CQ16" s="231"/>
      <c r="CR16" s="231"/>
      <c r="CS16" s="231"/>
      <c r="CT16" s="231"/>
      <c r="CU16" s="231"/>
      <c r="CV16" s="231"/>
      <c r="CW16" s="231"/>
      <c r="CX16" s="231"/>
      <c r="CY16" s="231"/>
      <c r="CZ16" s="231"/>
      <c r="DA16" s="231"/>
    </row>
    <row r="17" spans="1:105" s="42" customFormat="1" x14ac:dyDescent="0.25">
      <c r="A17" s="232" t="s">
        <v>352</v>
      </c>
      <c r="B17" s="152" t="s">
        <v>174</v>
      </c>
      <c r="C17" s="152" t="s">
        <v>156</v>
      </c>
      <c r="D17" s="152" t="s">
        <v>208</v>
      </c>
      <c r="E17" s="152" t="s">
        <v>119</v>
      </c>
      <c r="F17" s="152" t="s">
        <v>300</v>
      </c>
      <c r="G17" s="152">
        <v>2016</v>
      </c>
      <c r="H17" s="152"/>
      <c r="I17" s="152">
        <v>1619</v>
      </c>
      <c r="J17" s="152"/>
      <c r="K17" s="152"/>
      <c r="L17" s="152" t="s">
        <v>66</v>
      </c>
      <c r="M17" s="233" t="b">
        <f t="shared" ref="M17:M48" si="16">E17=K16</f>
        <v>1</v>
      </c>
      <c r="N17" s="233" t="b">
        <f t="shared" ref="N17:N48" si="17">I17=L16</f>
        <v>1</v>
      </c>
      <c r="O17" s="233" t="b">
        <f t="shared" ref="O17:O48" si="18">L17=G16</f>
        <v>1</v>
      </c>
      <c r="P17" s="233" t="b">
        <f t="shared" ref="P17:P48" si="19">G17=I16</f>
        <v>1</v>
      </c>
      <c r="Q17" s="152"/>
      <c r="R17" s="207"/>
      <c r="S17" s="207"/>
      <c r="T17" s="207"/>
      <c r="U17" s="235">
        <v>0</v>
      </c>
      <c r="V17" s="236">
        <v>0</v>
      </c>
      <c r="W17" s="236">
        <v>1235</v>
      </c>
      <c r="X17" s="236">
        <v>1427</v>
      </c>
      <c r="Y17" s="236">
        <v>1539</v>
      </c>
      <c r="Z17" s="236">
        <v>1619</v>
      </c>
      <c r="AA17" s="232"/>
      <c r="AB17" s="232"/>
      <c r="AC17" s="232"/>
      <c r="AD17" s="232"/>
      <c r="AE17" s="232"/>
      <c r="AF17" s="232"/>
      <c r="AG17" s="232"/>
      <c r="AH17" s="232"/>
      <c r="AI17" s="232"/>
      <c r="AJ17" s="232"/>
      <c r="AK17" s="232"/>
      <c r="AL17" s="232"/>
      <c r="AM17" s="232"/>
      <c r="AN17" s="232"/>
      <c r="AO17" s="232"/>
      <c r="AP17" s="232"/>
      <c r="AQ17" s="232"/>
      <c r="AR17" s="232"/>
      <c r="AS17" s="232"/>
      <c r="AT17" s="232"/>
      <c r="AU17" s="232"/>
      <c r="AV17" s="232"/>
      <c r="AW17" s="232"/>
      <c r="AX17" s="232"/>
      <c r="AY17" s="232"/>
      <c r="AZ17" s="232"/>
      <c r="BA17" s="232"/>
      <c r="BB17" s="232"/>
      <c r="BC17" s="232"/>
      <c r="BD17" s="232"/>
      <c r="BE17" s="232"/>
      <c r="BF17" s="232"/>
      <c r="BG17" s="232"/>
      <c r="BH17" s="232"/>
      <c r="BI17" s="232"/>
      <c r="BJ17" s="232"/>
      <c r="BK17" s="232"/>
      <c r="BL17" s="232"/>
      <c r="BM17" s="232"/>
      <c r="BN17" s="232"/>
      <c r="BO17" s="232"/>
      <c r="BP17" s="232"/>
      <c r="BQ17" s="232"/>
      <c r="BR17" s="232"/>
      <c r="BS17" s="232"/>
      <c r="BT17" s="232"/>
      <c r="BU17" s="232"/>
      <c r="BV17" s="232"/>
      <c r="BW17" s="232"/>
      <c r="BX17" s="238"/>
      <c r="BY17" s="238"/>
      <c r="BZ17" s="238"/>
      <c r="CA17" s="238"/>
      <c r="CB17" s="238"/>
      <c r="CC17" s="238"/>
      <c r="CD17" s="238"/>
      <c r="CE17" s="238"/>
      <c r="CF17" s="238"/>
      <c r="CG17" s="238"/>
      <c r="CH17" s="238"/>
      <c r="CI17" s="238"/>
      <c r="CJ17" s="238"/>
      <c r="CK17" s="238"/>
      <c r="CL17" s="238"/>
      <c r="CM17" s="238"/>
      <c r="CN17" s="238"/>
      <c r="CO17" s="238"/>
      <c r="CP17" s="238"/>
      <c r="CQ17" s="238"/>
      <c r="CR17" s="238"/>
      <c r="CS17" s="238"/>
      <c r="CT17" s="238"/>
      <c r="CU17" s="238"/>
      <c r="CV17" s="238"/>
      <c r="CW17" s="238"/>
      <c r="CX17" s="238"/>
      <c r="CY17" s="238"/>
      <c r="CZ17" s="238"/>
      <c r="DA17" s="238"/>
    </row>
    <row r="18" spans="1:105" s="48" customFormat="1" x14ac:dyDescent="0.25">
      <c r="A18" s="48" t="s">
        <v>353</v>
      </c>
      <c r="B18" s="48" t="s">
        <v>84</v>
      </c>
      <c r="C18" s="48" t="s">
        <v>58</v>
      </c>
      <c r="D18" s="48" t="s">
        <v>54</v>
      </c>
      <c r="E18" s="48" t="s">
        <v>354</v>
      </c>
      <c r="F18" s="48" t="s">
        <v>355</v>
      </c>
      <c r="G18" s="48" t="s">
        <v>66</v>
      </c>
      <c r="H18" s="48" t="s">
        <v>300</v>
      </c>
      <c r="I18" s="48">
        <v>2009</v>
      </c>
      <c r="K18" s="48" t="s">
        <v>60</v>
      </c>
      <c r="L18" s="49">
        <v>1000</v>
      </c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>
        <v>578.49999618530273</v>
      </c>
      <c r="AV18" s="49">
        <v>558.90000438690186</v>
      </c>
      <c r="AW18" s="49">
        <v>512.99999922513962</v>
      </c>
      <c r="AX18" s="49">
        <v>474.40001354366541</v>
      </c>
      <c r="AY18" s="49">
        <v>552.79999542236328</v>
      </c>
      <c r="AZ18" s="49">
        <v>594.33334992825985</v>
      </c>
      <c r="BA18" s="230">
        <v>607.82224112790493</v>
      </c>
      <c r="BB18" s="230">
        <v>621.31113232755001</v>
      </c>
      <c r="BC18" s="230">
        <v>634.80002352719509</v>
      </c>
      <c r="BD18" s="230">
        <v>648.28891472684018</v>
      </c>
      <c r="BE18" s="230">
        <v>661.77780592648526</v>
      </c>
      <c r="BF18" s="230">
        <v>675.26669712613034</v>
      </c>
      <c r="BG18" s="230">
        <v>688.75558832577542</v>
      </c>
      <c r="BH18" s="230">
        <v>702.2444795254205</v>
      </c>
      <c r="BI18" s="230">
        <v>715.73337072506558</v>
      </c>
      <c r="BJ18" s="230">
        <v>729.22226192471066</v>
      </c>
      <c r="BK18" s="230">
        <v>742.71115312435575</v>
      </c>
      <c r="BL18" s="230">
        <v>756.20004432400083</v>
      </c>
      <c r="BM18" s="230">
        <v>769.68893552364591</v>
      </c>
      <c r="BN18" s="230">
        <v>783.17782672329099</v>
      </c>
      <c r="BO18" s="230">
        <v>796.66671792293607</v>
      </c>
      <c r="BP18" s="230">
        <v>810.15560912258115</v>
      </c>
      <c r="BQ18" s="230">
        <v>823.64450032222624</v>
      </c>
      <c r="BR18" s="230">
        <v>837.13339152187132</v>
      </c>
      <c r="BS18" s="230">
        <v>850.6222827215164</v>
      </c>
      <c r="BT18" s="230">
        <v>864.11117392116148</v>
      </c>
      <c r="BU18" s="230">
        <v>877.60006512080656</v>
      </c>
      <c r="BV18" s="230">
        <v>891.08895632045164</v>
      </c>
      <c r="BW18" s="230">
        <v>904.57784752009673</v>
      </c>
      <c r="BX18" s="230">
        <v>918.06673871974181</v>
      </c>
      <c r="BY18" s="230">
        <v>931.55562991938689</v>
      </c>
      <c r="BZ18" s="230">
        <v>945.04452111903197</v>
      </c>
      <c r="CA18" s="230">
        <v>958.53341231867705</v>
      </c>
      <c r="CB18" s="230">
        <v>972.02230351832213</v>
      </c>
      <c r="CC18" s="230">
        <v>985.51119471796721</v>
      </c>
      <c r="CD18" s="230">
        <v>999.0000859176123</v>
      </c>
      <c r="CE18" s="230">
        <v>1000</v>
      </c>
      <c r="CF18" s="230">
        <v>1000</v>
      </c>
      <c r="CG18" s="230">
        <v>1000</v>
      </c>
      <c r="CH18" s="230">
        <v>1000</v>
      </c>
      <c r="CI18" s="230">
        <v>1000</v>
      </c>
      <c r="CJ18" s="230">
        <v>1000</v>
      </c>
      <c r="CK18" s="231"/>
      <c r="CL18" s="231"/>
      <c r="CM18" s="240">
        <v>30102.334905682761</v>
      </c>
      <c r="CN18" s="231"/>
      <c r="CO18" s="231"/>
      <c r="CP18" s="231"/>
      <c r="CQ18" s="231"/>
      <c r="CR18" s="231"/>
      <c r="CS18" s="231"/>
      <c r="CT18" s="231"/>
      <c r="CU18" s="231"/>
      <c r="CV18" s="231"/>
      <c r="CW18" s="231"/>
      <c r="CX18" s="231"/>
      <c r="CY18" s="231"/>
      <c r="CZ18" s="231"/>
      <c r="DA18" s="231"/>
    </row>
    <row r="19" spans="1:105" s="241" customFormat="1" x14ac:dyDescent="0.25">
      <c r="A19" s="232" t="s">
        <v>356</v>
      </c>
      <c r="B19" s="152" t="s">
        <v>84</v>
      </c>
      <c r="C19" s="152" t="s">
        <v>58</v>
      </c>
      <c r="D19" s="152" t="s">
        <v>85</v>
      </c>
      <c r="E19" s="152" t="s">
        <v>60</v>
      </c>
      <c r="F19" s="152" t="s">
        <v>300</v>
      </c>
      <c r="G19" s="152">
        <v>2009</v>
      </c>
      <c r="H19" s="152"/>
      <c r="I19" s="207">
        <v>1000</v>
      </c>
      <c r="J19" s="152"/>
      <c r="K19" s="152" t="s">
        <v>65</v>
      </c>
      <c r="L19" s="152" t="s">
        <v>66</v>
      </c>
      <c r="M19" s="233" t="b">
        <f t="shared" ref="M19:M50" si="20">E19=K18</f>
        <v>1</v>
      </c>
      <c r="N19" s="233" t="b">
        <f t="shared" ref="N19:N50" si="21">I19=L18</f>
        <v>1</v>
      </c>
      <c r="O19" s="233" t="b">
        <f t="shared" ref="O19:O50" si="22">L19=G18</f>
        <v>1</v>
      </c>
      <c r="P19" s="233" t="b">
        <f t="shared" ref="P19:P50" si="23">G19=I18</f>
        <v>1</v>
      </c>
      <c r="Q19" s="152"/>
      <c r="R19" s="207">
        <v>474.40001354366541</v>
      </c>
      <c r="S19" s="207">
        <v>552.79999542236328</v>
      </c>
      <c r="T19" s="207">
        <v>594.33334992825985</v>
      </c>
      <c r="U19" s="235">
        <v>607.82224112790493</v>
      </c>
      <c r="V19" s="236">
        <v>675.26669712613034</v>
      </c>
      <c r="W19" s="236">
        <v>742.71115312435575</v>
      </c>
      <c r="X19" s="236">
        <v>810.15560912258115</v>
      </c>
      <c r="Y19" s="236">
        <v>877.60006512080656</v>
      </c>
      <c r="Z19" s="236">
        <v>945.04452111903197</v>
      </c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</row>
    <row r="20" spans="1:105" s="48" customFormat="1" x14ac:dyDescent="0.25">
      <c r="A20" s="48" t="s">
        <v>357</v>
      </c>
      <c r="B20" s="48" t="s">
        <v>142</v>
      </c>
      <c r="C20" s="48" t="s">
        <v>58</v>
      </c>
      <c r="D20" s="48" t="s">
        <v>54</v>
      </c>
      <c r="E20" s="89" t="s">
        <v>303</v>
      </c>
      <c r="F20" s="89" t="s">
        <v>303</v>
      </c>
      <c r="G20" s="48" t="s">
        <v>66</v>
      </c>
      <c r="H20" s="48" t="s">
        <v>300</v>
      </c>
      <c r="I20" s="89">
        <v>2025</v>
      </c>
      <c r="J20" s="89"/>
      <c r="K20" s="89" t="s">
        <v>119</v>
      </c>
      <c r="L20" s="90">
        <v>689</v>
      </c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230">
        <v>0</v>
      </c>
      <c r="BB20" s="230">
        <v>0</v>
      </c>
      <c r="BC20" s="230">
        <v>0</v>
      </c>
      <c r="BD20" s="230">
        <v>0</v>
      </c>
      <c r="BE20" s="230">
        <v>0</v>
      </c>
      <c r="BF20" s="230">
        <v>0</v>
      </c>
      <c r="BG20" s="230">
        <v>0</v>
      </c>
      <c r="BH20" s="230">
        <v>0</v>
      </c>
      <c r="BI20" s="230">
        <v>0</v>
      </c>
      <c r="BJ20" s="230">
        <v>0</v>
      </c>
      <c r="BK20" s="230">
        <v>364.34320000000002</v>
      </c>
      <c r="BL20" s="230">
        <v>403.64790292949755</v>
      </c>
      <c r="BM20" s="230">
        <v>426.63968024523859</v>
      </c>
      <c r="BN20" s="230">
        <v>442.95260585899507</v>
      </c>
      <c r="BO20" s="230">
        <v>455.60589399320196</v>
      </c>
      <c r="BP20" s="230">
        <v>465.94438317473612</v>
      </c>
      <c r="BQ20" s="230">
        <v>474.68545122913685</v>
      </c>
      <c r="BR20" s="230">
        <v>482.25730878849259</v>
      </c>
      <c r="BS20" s="230">
        <v>488.93616049047716</v>
      </c>
      <c r="BT20" s="230">
        <v>494.91059692269948</v>
      </c>
      <c r="BU20" s="230">
        <v>500.31513207544975</v>
      </c>
      <c r="BV20" s="230">
        <v>505.24908610423364</v>
      </c>
      <c r="BW20" s="230">
        <v>509.78788383004922</v>
      </c>
      <c r="BX20" s="230">
        <v>513.99015415863437</v>
      </c>
      <c r="BY20" s="230">
        <v>517.90237423844053</v>
      </c>
      <c r="BZ20" s="230">
        <v>521.56201171799012</v>
      </c>
      <c r="CA20" s="230">
        <v>524.99971271070456</v>
      </c>
      <c r="CB20" s="230">
        <v>528.24086341997463</v>
      </c>
      <c r="CC20" s="230">
        <v>531.30672898193927</v>
      </c>
      <c r="CD20" s="230">
        <v>534.21529985219695</v>
      </c>
      <c r="CE20" s="230">
        <v>536.98193147437541</v>
      </c>
      <c r="CF20" s="230">
        <v>539.61983500494728</v>
      </c>
      <c r="CG20" s="230">
        <v>542.14045886599763</v>
      </c>
      <c r="CH20" s="230">
        <v>544.55378903373116</v>
      </c>
      <c r="CI20" s="230">
        <v>546.8685879864039</v>
      </c>
      <c r="CJ20" s="230">
        <v>549.09258675954675</v>
      </c>
      <c r="CK20" s="231"/>
      <c r="CL20" s="231"/>
      <c r="CM20" s="231"/>
      <c r="CN20" s="231"/>
      <c r="CO20" s="231"/>
      <c r="CP20" s="231"/>
      <c r="CQ20" s="231"/>
      <c r="CR20" s="231"/>
      <c r="CS20" s="231"/>
      <c r="CT20" s="231"/>
      <c r="CU20" s="231"/>
      <c r="CV20" s="231"/>
      <c r="CW20" s="231"/>
      <c r="CX20" s="231"/>
      <c r="CY20" s="231"/>
      <c r="CZ20" s="231"/>
      <c r="DA20" s="231"/>
    </row>
    <row r="21" spans="1:105" s="42" customFormat="1" x14ac:dyDescent="0.25">
      <c r="A21" s="232" t="s">
        <v>358</v>
      </c>
      <c r="B21" s="152" t="s">
        <v>142</v>
      </c>
      <c r="C21" s="152" t="s">
        <v>58</v>
      </c>
      <c r="D21" s="152" t="s">
        <v>303</v>
      </c>
      <c r="E21" s="152" t="s">
        <v>119</v>
      </c>
      <c r="F21" s="152" t="s">
        <v>300</v>
      </c>
      <c r="G21" s="152">
        <v>2025</v>
      </c>
      <c r="H21" s="152"/>
      <c r="I21" s="207">
        <v>689</v>
      </c>
      <c r="J21" s="152"/>
      <c r="K21" s="152" t="s">
        <v>65</v>
      </c>
      <c r="L21" s="152" t="s">
        <v>66</v>
      </c>
      <c r="M21" s="233" t="b">
        <f t="shared" ref="M21:M52" si="24">E21=K20</f>
        <v>1</v>
      </c>
      <c r="N21" s="233" t="b">
        <f t="shared" ref="N21:N52" si="25">I21=L20</f>
        <v>1</v>
      </c>
      <c r="O21" s="233" t="b">
        <f t="shared" ref="O21:O52" si="26">L21=G20</f>
        <v>1</v>
      </c>
      <c r="P21" s="233" t="b">
        <f t="shared" ref="P21:P52" si="27">G21=I20</f>
        <v>1</v>
      </c>
      <c r="Q21" s="152" t="s">
        <v>225</v>
      </c>
      <c r="R21" s="207"/>
      <c r="S21" s="207"/>
      <c r="T21" s="207"/>
      <c r="U21" s="235">
        <v>0</v>
      </c>
      <c r="V21" s="236">
        <v>0</v>
      </c>
      <c r="W21" s="236">
        <v>364.34320000000002</v>
      </c>
      <c r="X21" s="236">
        <v>465.94438317473612</v>
      </c>
      <c r="Y21" s="236">
        <v>500.31513207544975</v>
      </c>
      <c r="Z21" s="236">
        <v>521.56201171799012</v>
      </c>
      <c r="AA21" s="232"/>
      <c r="AB21" s="232"/>
      <c r="AC21" s="232"/>
      <c r="AD21" s="232"/>
      <c r="AE21" s="232"/>
      <c r="AF21" s="232"/>
      <c r="AG21" s="232"/>
      <c r="AH21" s="232"/>
      <c r="AI21" s="232"/>
      <c r="AJ21" s="232"/>
      <c r="AK21" s="232"/>
      <c r="AL21" s="232"/>
      <c r="AM21" s="232"/>
      <c r="AN21" s="232"/>
      <c r="AO21" s="232"/>
      <c r="AP21" s="232"/>
      <c r="AQ21" s="232"/>
      <c r="AR21" s="232"/>
      <c r="AS21" s="232"/>
      <c r="AT21" s="232"/>
      <c r="AU21" s="232"/>
      <c r="AV21" s="232"/>
      <c r="AW21" s="232"/>
      <c r="AX21" s="232"/>
      <c r="AY21" s="232"/>
      <c r="AZ21" s="232"/>
      <c r="BA21" s="232"/>
      <c r="BB21" s="232"/>
      <c r="BC21" s="232"/>
      <c r="BD21" s="232"/>
      <c r="BE21" s="232"/>
      <c r="BF21" s="232"/>
      <c r="BG21" s="232"/>
      <c r="BH21" s="232"/>
      <c r="BI21" s="232"/>
      <c r="BJ21" s="232"/>
      <c r="BK21" s="232"/>
      <c r="BL21" s="232"/>
      <c r="BM21" s="232"/>
      <c r="BN21" s="232"/>
      <c r="BO21" s="232"/>
      <c r="BP21" s="232"/>
      <c r="BQ21" s="232"/>
      <c r="BR21" s="232"/>
      <c r="BS21" s="232"/>
      <c r="BT21" s="232"/>
      <c r="BU21" s="232"/>
      <c r="BV21" s="232"/>
      <c r="BW21" s="232"/>
      <c r="BX21" s="232"/>
      <c r="BY21" s="232"/>
      <c r="BZ21" s="232"/>
      <c r="CA21" s="232"/>
      <c r="CB21" s="232"/>
      <c r="CC21" s="232"/>
      <c r="CD21" s="232"/>
      <c r="CE21" s="232"/>
      <c r="CF21" s="232"/>
      <c r="CG21" s="232"/>
      <c r="CH21" s="232"/>
      <c r="CI21" s="232"/>
      <c r="CJ21" s="232"/>
      <c r="CK21" s="232"/>
      <c r="CL21" s="232"/>
      <c r="CM21" s="232"/>
      <c r="CN21" s="232"/>
      <c r="CO21" s="232"/>
      <c r="CP21" s="232"/>
      <c r="CQ21" s="232"/>
      <c r="CR21" s="232"/>
      <c r="CS21" s="232"/>
      <c r="CT21" s="232"/>
      <c r="CU21" s="232"/>
      <c r="CV21" s="232"/>
      <c r="CW21" s="232"/>
      <c r="CX21" s="232"/>
      <c r="CY21" s="232"/>
      <c r="CZ21" s="232"/>
      <c r="DA21" s="232"/>
    </row>
    <row r="22" spans="1:105" s="48" customFormat="1" x14ac:dyDescent="0.25">
      <c r="A22" s="48" t="s">
        <v>359</v>
      </c>
      <c r="B22" s="48" t="s">
        <v>146</v>
      </c>
      <c r="C22" s="48" t="s">
        <v>58</v>
      </c>
      <c r="D22" s="48" t="s">
        <v>54</v>
      </c>
      <c r="E22" s="48" t="s">
        <v>360</v>
      </c>
      <c r="F22" s="48" t="s">
        <v>220</v>
      </c>
      <c r="G22" s="48" t="s">
        <v>66</v>
      </c>
      <c r="H22" s="48" t="s">
        <v>300</v>
      </c>
      <c r="I22" s="89">
        <v>2025</v>
      </c>
      <c r="K22" s="48" t="s">
        <v>137</v>
      </c>
      <c r="L22" s="90">
        <v>84.000000000000014</v>
      </c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230">
        <v>0</v>
      </c>
      <c r="BB22" s="230">
        <v>0</v>
      </c>
      <c r="BC22" s="230">
        <v>0</v>
      </c>
      <c r="BD22" s="230">
        <v>0</v>
      </c>
      <c r="BE22" s="230">
        <v>0</v>
      </c>
      <c r="BF22" s="230">
        <v>0</v>
      </c>
      <c r="BG22" s="230">
        <v>0</v>
      </c>
      <c r="BH22" s="230">
        <v>0</v>
      </c>
      <c r="BI22" s="230">
        <v>0</v>
      </c>
      <c r="BJ22" s="230">
        <v>0</v>
      </c>
      <c r="BK22" s="230">
        <v>44.419200000000004</v>
      </c>
      <c r="BL22" s="230">
        <v>49.211065088647018</v>
      </c>
      <c r="BM22" s="230">
        <v>52.014126474020379</v>
      </c>
      <c r="BN22" s="230">
        <v>54.002930177294033</v>
      </c>
      <c r="BO22" s="230">
        <v>55.545566176239426</v>
      </c>
      <c r="BP22" s="230">
        <v>56.805991562667394</v>
      </c>
      <c r="BQ22" s="230">
        <v>57.871666042449192</v>
      </c>
      <c r="BR22" s="230">
        <v>58.794795265941048</v>
      </c>
      <c r="BS22" s="230">
        <v>59.609052948040755</v>
      </c>
      <c r="BT22" s="230">
        <v>60.33743126488644</v>
      </c>
      <c r="BU22" s="230">
        <v>60.9963295999097</v>
      </c>
      <c r="BV22" s="230">
        <v>61.597856651314409</v>
      </c>
      <c r="BW22" s="230">
        <v>62.151207898003101</v>
      </c>
      <c r="BX22" s="230">
        <v>62.663531131096207</v>
      </c>
      <c r="BY22" s="230">
        <v>63.140492650259802</v>
      </c>
      <c r="BZ22" s="230">
        <v>63.586660354588055</v>
      </c>
      <c r="CA22" s="230">
        <v>64.005770490129436</v>
      </c>
      <c r="CB22" s="230">
        <v>64.40091803668777</v>
      </c>
      <c r="CC22" s="230">
        <v>64.774695550773444</v>
      </c>
      <c r="CD22" s="230">
        <v>65.129296353533448</v>
      </c>
      <c r="CE22" s="230">
        <v>65.466592516469575</v>
      </c>
      <c r="CF22" s="230">
        <v>65.788194688556715</v>
      </c>
      <c r="CG22" s="230">
        <v>66.095498613561404</v>
      </c>
      <c r="CH22" s="230">
        <v>66.389721739961416</v>
      </c>
      <c r="CI22" s="230">
        <v>66.671932352478848</v>
      </c>
      <c r="CJ22" s="230">
        <v>66.943072986650108</v>
      </c>
      <c r="CK22" s="231"/>
      <c r="CL22" s="231"/>
      <c r="CM22" s="231"/>
      <c r="CN22" s="231"/>
      <c r="CO22" s="231"/>
      <c r="CP22" s="231"/>
      <c r="CQ22" s="231"/>
      <c r="CR22" s="231"/>
      <c r="CS22" s="231"/>
      <c r="CT22" s="231"/>
      <c r="CU22" s="231"/>
      <c r="CV22" s="231"/>
      <c r="CW22" s="231"/>
      <c r="CX22" s="231"/>
      <c r="CY22" s="231"/>
      <c r="CZ22" s="231"/>
      <c r="DA22" s="231"/>
    </row>
    <row r="23" spans="1:105" s="42" customFormat="1" x14ac:dyDescent="0.25">
      <c r="A23" s="232" t="s">
        <v>361</v>
      </c>
      <c r="B23" s="152" t="s">
        <v>146</v>
      </c>
      <c r="C23" s="152" t="s">
        <v>58</v>
      </c>
      <c r="D23" s="152" t="s">
        <v>147</v>
      </c>
      <c r="E23" s="152" t="s">
        <v>137</v>
      </c>
      <c r="F23" s="152" t="s">
        <v>300</v>
      </c>
      <c r="G23" s="152">
        <v>2025</v>
      </c>
      <c r="H23" s="152"/>
      <c r="I23" s="207">
        <v>84.000000000000014</v>
      </c>
      <c r="J23" s="152"/>
      <c r="K23" s="152" t="s">
        <v>65</v>
      </c>
      <c r="L23" s="152" t="s">
        <v>66</v>
      </c>
      <c r="M23" s="233" t="b">
        <f t="shared" ref="M23:M54" si="28">E23=K22</f>
        <v>1</v>
      </c>
      <c r="N23" s="233" t="b">
        <f t="shared" ref="N23:N54" si="29">I23=L22</f>
        <v>1</v>
      </c>
      <c r="O23" s="233" t="b">
        <f t="shared" ref="O23:O54" si="30">L23=G22</f>
        <v>1</v>
      </c>
      <c r="P23" s="233" t="b">
        <f t="shared" ref="P23:P54" si="31">G23=I22</f>
        <v>1</v>
      </c>
      <c r="Q23" s="152"/>
      <c r="R23" s="207"/>
      <c r="S23" s="207"/>
      <c r="T23" s="207"/>
      <c r="U23" s="235">
        <v>0</v>
      </c>
      <c r="V23" s="236">
        <v>0</v>
      </c>
      <c r="W23" s="236">
        <v>44.419200000000004</v>
      </c>
      <c r="X23" s="236">
        <v>56.805991562667394</v>
      </c>
      <c r="Y23" s="236">
        <v>60.9963295999097</v>
      </c>
      <c r="Z23" s="236">
        <v>63.586660354588055</v>
      </c>
    </row>
    <row r="24" spans="1:105" s="48" customFormat="1" x14ac:dyDescent="0.25">
      <c r="A24" s="48" t="s">
        <v>362</v>
      </c>
      <c r="B24" s="48" t="s">
        <v>140</v>
      </c>
      <c r="C24" s="48" t="s">
        <v>58</v>
      </c>
      <c r="D24" s="48" t="s">
        <v>54</v>
      </c>
      <c r="E24" s="48" t="s">
        <v>141</v>
      </c>
      <c r="F24" s="48" t="s">
        <v>141</v>
      </c>
      <c r="G24" s="48" t="s">
        <v>66</v>
      </c>
      <c r="H24" s="48" t="s">
        <v>300</v>
      </c>
      <c r="I24" s="48">
        <v>2020</v>
      </c>
      <c r="K24" s="48" t="s">
        <v>137</v>
      </c>
      <c r="L24" s="90">
        <v>200</v>
      </c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230">
        <v>0</v>
      </c>
      <c r="BB24" s="230">
        <v>0</v>
      </c>
      <c r="BC24" s="230">
        <v>0</v>
      </c>
      <c r="BD24" s="230">
        <v>0</v>
      </c>
      <c r="BE24" s="230">
        <v>0</v>
      </c>
      <c r="BF24" s="230">
        <v>105.76</v>
      </c>
      <c r="BG24" s="230">
        <v>117.1692025920167</v>
      </c>
      <c r="BH24" s="230">
        <v>123.84315827147709</v>
      </c>
      <c r="BI24" s="230">
        <v>128.57840518403341</v>
      </c>
      <c r="BJ24" s="230">
        <v>132.2513480386653</v>
      </c>
      <c r="BK24" s="230">
        <v>135.25236086349381</v>
      </c>
      <c r="BL24" s="230">
        <v>137.78968105345047</v>
      </c>
      <c r="BM24" s="230">
        <v>139.98760777605011</v>
      </c>
      <c r="BN24" s="230">
        <v>141.92631654295417</v>
      </c>
      <c r="BO24" s="230">
        <v>143.660550630682</v>
      </c>
      <c r="BP24" s="230">
        <v>145.22935619026117</v>
      </c>
      <c r="BQ24" s="230">
        <v>146.6615634555105</v>
      </c>
      <c r="BR24" s="230">
        <v>147.9790664238169</v>
      </c>
      <c r="BS24" s="230">
        <v>149.19888364546716</v>
      </c>
      <c r="BT24" s="230">
        <v>150.33450631014239</v>
      </c>
      <c r="BU24" s="230">
        <v>151.39681036806681</v>
      </c>
      <c r="BV24" s="230">
        <v>152.39469164316532</v>
      </c>
      <c r="BW24" s="230">
        <v>153.33551913497087</v>
      </c>
      <c r="BX24" s="230">
        <v>154.22546559707962</v>
      </c>
      <c r="BY24" s="230">
        <v>155.06975322269869</v>
      </c>
      <c r="BZ24" s="230">
        <v>155.87283932492755</v>
      </c>
      <c r="CA24" s="230">
        <v>156.63855878227787</v>
      </c>
      <c r="CB24" s="230">
        <v>157.37023479419381</v>
      </c>
      <c r="CC24" s="230">
        <v>158.0707660475272</v>
      </c>
      <c r="CD24" s="230">
        <v>158.74269607733058</v>
      </c>
      <c r="CE24" s="230">
        <v>159.3882690158336</v>
      </c>
      <c r="CF24" s="230">
        <v>160.00947481443126</v>
      </c>
      <c r="CG24" s="230">
        <v>160.60808623748386</v>
      </c>
      <c r="CH24" s="230">
        <v>161.18568936157737</v>
      </c>
      <c r="CI24" s="230">
        <v>161.74370890215909</v>
      </c>
      <c r="CJ24" s="230">
        <v>162.28342938582551</v>
      </c>
      <c r="CK24" s="231"/>
      <c r="CL24" s="231"/>
      <c r="CM24" s="231"/>
      <c r="CN24" s="231"/>
      <c r="CO24" s="231"/>
      <c r="CP24" s="231"/>
      <c r="CQ24" s="231"/>
      <c r="CR24" s="231"/>
      <c r="CS24" s="231"/>
      <c r="CT24" s="231"/>
      <c r="CU24" s="231"/>
      <c r="CV24" s="231"/>
      <c r="CW24" s="231"/>
      <c r="CX24" s="231"/>
      <c r="CY24" s="231"/>
      <c r="CZ24" s="231"/>
      <c r="DA24" s="231"/>
    </row>
    <row r="25" spans="1:105" s="42" customFormat="1" x14ac:dyDescent="0.25">
      <c r="A25" s="232" t="s">
        <v>363</v>
      </c>
      <c r="B25" s="152" t="s">
        <v>140</v>
      </c>
      <c r="C25" s="152" t="s">
        <v>58</v>
      </c>
      <c r="D25" s="152" t="s">
        <v>141</v>
      </c>
      <c r="E25" s="152" t="s">
        <v>137</v>
      </c>
      <c r="F25" s="152" t="s">
        <v>300</v>
      </c>
      <c r="G25" s="152">
        <v>2020</v>
      </c>
      <c r="H25" s="152"/>
      <c r="I25" s="207">
        <v>200</v>
      </c>
      <c r="J25" s="152"/>
      <c r="K25" s="152" t="s">
        <v>65</v>
      </c>
      <c r="L25" s="152" t="s">
        <v>66</v>
      </c>
      <c r="M25" s="233" t="b">
        <f t="shared" ref="M25:M56" si="32">E25=K24</f>
        <v>1</v>
      </c>
      <c r="N25" s="233" t="b">
        <f t="shared" ref="N25:N56" si="33">I25=L24</f>
        <v>1</v>
      </c>
      <c r="O25" s="233" t="b">
        <f t="shared" ref="O25:O56" si="34">L25=G24</f>
        <v>1</v>
      </c>
      <c r="P25" s="233" t="b">
        <f t="shared" ref="P25:P56" si="35">G25=I24</f>
        <v>1</v>
      </c>
      <c r="Q25" s="152"/>
      <c r="R25" s="207"/>
      <c r="S25" s="207"/>
      <c r="T25" s="207"/>
      <c r="U25" s="235">
        <v>0</v>
      </c>
      <c r="V25" s="236">
        <v>105.76</v>
      </c>
      <c r="W25" s="236">
        <v>135.25236086349381</v>
      </c>
      <c r="X25" s="236">
        <v>145.22935619026117</v>
      </c>
      <c r="Y25" s="236">
        <v>151.39681036806681</v>
      </c>
      <c r="Z25" s="236">
        <v>155.87283932492755</v>
      </c>
    </row>
    <row r="26" spans="1:105" s="48" customFormat="1" x14ac:dyDescent="0.25">
      <c r="A26" s="48" t="s">
        <v>364</v>
      </c>
      <c r="B26" s="48" t="s">
        <v>80</v>
      </c>
      <c r="C26" s="48" t="s">
        <v>58</v>
      </c>
      <c r="D26" s="48" t="s">
        <v>54</v>
      </c>
      <c r="E26" s="48" t="s">
        <v>365</v>
      </c>
      <c r="F26" s="48" t="s">
        <v>366</v>
      </c>
      <c r="G26" s="48" t="s">
        <v>66</v>
      </c>
      <c r="H26" s="48" t="s">
        <v>300</v>
      </c>
      <c r="I26" s="48">
        <v>2009</v>
      </c>
      <c r="K26" s="48" t="s">
        <v>60</v>
      </c>
      <c r="L26" s="49">
        <v>1000</v>
      </c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>
        <v>351.20000076293945</v>
      </c>
      <c r="AV26" s="49">
        <v>447.70000720024109</v>
      </c>
      <c r="AW26" s="49">
        <v>438.70000123977661</v>
      </c>
      <c r="AX26" s="49">
        <v>518.00000190734863</v>
      </c>
      <c r="AY26" s="49">
        <v>473.19999313354492</v>
      </c>
      <c r="AZ26" s="49">
        <v>495.5</v>
      </c>
      <c r="BA26" s="230">
        <v>509.32777726650238</v>
      </c>
      <c r="BB26" s="230">
        <v>523.15555453300476</v>
      </c>
      <c r="BC26" s="230">
        <v>536.98333179950714</v>
      </c>
      <c r="BD26" s="230">
        <v>550.81110906600952</v>
      </c>
      <c r="BE26" s="230">
        <v>564.6388863325119</v>
      </c>
      <c r="BF26" s="230">
        <v>578.46666359901428</v>
      </c>
      <c r="BG26" s="230">
        <v>592.29444086551666</v>
      </c>
      <c r="BH26" s="230">
        <v>606.12221813201904</v>
      </c>
      <c r="BI26" s="230">
        <v>619.94999539852142</v>
      </c>
      <c r="BJ26" s="230">
        <v>633.7777726650238</v>
      </c>
      <c r="BK26" s="230">
        <v>647.60554993152618</v>
      </c>
      <c r="BL26" s="230">
        <v>661.43332719802856</v>
      </c>
      <c r="BM26" s="230">
        <v>675.26110446453094</v>
      </c>
      <c r="BN26" s="230">
        <v>689.08888173103333</v>
      </c>
      <c r="BO26" s="230">
        <v>702.91665899753571</v>
      </c>
      <c r="BP26" s="230">
        <v>716.74443626403809</v>
      </c>
      <c r="BQ26" s="230">
        <v>730.57221353054047</v>
      </c>
      <c r="BR26" s="230">
        <v>744.39999079704285</v>
      </c>
      <c r="BS26" s="230">
        <v>758.22776806354523</v>
      </c>
      <c r="BT26" s="230">
        <v>772.05554533004761</v>
      </c>
      <c r="BU26" s="230">
        <v>785.88332259654999</v>
      </c>
      <c r="BV26" s="230">
        <v>799.71109986305237</v>
      </c>
      <c r="BW26" s="230">
        <v>813.53887712955475</v>
      </c>
      <c r="BX26" s="230">
        <v>827.36665439605713</v>
      </c>
      <c r="BY26" s="230">
        <v>841.19443166255951</v>
      </c>
      <c r="BZ26" s="230">
        <v>855.02220892906189</v>
      </c>
      <c r="CA26" s="230">
        <v>868.84998619556427</v>
      </c>
      <c r="CB26" s="230">
        <v>882.67776346206665</v>
      </c>
      <c r="CC26" s="230">
        <v>896.50554072856903</v>
      </c>
      <c r="CD26" s="230">
        <v>910.33331799507141</v>
      </c>
      <c r="CE26" s="230">
        <v>924.16109526157379</v>
      </c>
      <c r="CF26" s="230">
        <v>937.98887252807617</v>
      </c>
      <c r="CG26" s="230">
        <v>951.81664979457855</v>
      </c>
      <c r="CH26" s="230">
        <v>965.64442706108093</v>
      </c>
      <c r="CI26" s="230">
        <v>979.47220432758331</v>
      </c>
      <c r="CJ26" s="230">
        <v>993.29998159408569</v>
      </c>
      <c r="CK26" s="231"/>
      <c r="CL26" s="231"/>
      <c r="CM26" s="240">
        <v>27047.299659490585</v>
      </c>
      <c r="CN26" s="231"/>
      <c r="CO26" s="231"/>
      <c r="CP26" s="231"/>
      <c r="CQ26" s="231"/>
      <c r="CR26" s="231"/>
      <c r="CS26" s="231"/>
      <c r="CT26" s="231"/>
      <c r="CU26" s="231"/>
      <c r="CV26" s="231"/>
      <c r="CW26" s="231"/>
      <c r="CX26" s="231"/>
      <c r="CY26" s="231"/>
      <c r="CZ26" s="231"/>
      <c r="DA26" s="231"/>
    </row>
    <row r="27" spans="1:105" s="42" customFormat="1" x14ac:dyDescent="0.25">
      <c r="A27" s="232" t="s">
        <v>367</v>
      </c>
      <c r="B27" s="152" t="s">
        <v>80</v>
      </c>
      <c r="C27" s="152" t="s">
        <v>58</v>
      </c>
      <c r="D27" s="152" t="s">
        <v>81</v>
      </c>
      <c r="E27" s="152" t="s">
        <v>60</v>
      </c>
      <c r="F27" s="152" t="s">
        <v>300</v>
      </c>
      <c r="G27" s="152">
        <v>2009</v>
      </c>
      <c r="H27" s="152"/>
      <c r="I27" s="207">
        <v>1000</v>
      </c>
      <c r="J27" s="152"/>
      <c r="K27" s="152" t="s">
        <v>65</v>
      </c>
      <c r="L27" s="152" t="s">
        <v>66</v>
      </c>
      <c r="M27" s="233" t="b">
        <f t="shared" ref="M27:M58" si="36">E27=K26</f>
        <v>1</v>
      </c>
      <c r="N27" s="233" t="b">
        <f t="shared" ref="N27:N58" si="37">I27=L26</f>
        <v>1</v>
      </c>
      <c r="O27" s="233" t="b">
        <f t="shared" ref="O27:O58" si="38">L27=G26</f>
        <v>1</v>
      </c>
      <c r="P27" s="233" t="b">
        <f t="shared" ref="P27:P58" si="39">G27=I26</f>
        <v>1</v>
      </c>
      <c r="Q27" s="152"/>
      <c r="R27" s="207">
        <v>518.00000190734863</v>
      </c>
      <c r="S27" s="207">
        <v>473.19999313354492</v>
      </c>
      <c r="T27" s="207">
        <v>495.5</v>
      </c>
      <c r="U27" s="235">
        <v>509.32777726650238</v>
      </c>
      <c r="V27" s="236">
        <v>578.46666359901428</v>
      </c>
      <c r="W27" s="236">
        <v>647.60554993152618</v>
      </c>
      <c r="X27" s="236">
        <v>716.74443626403809</v>
      </c>
      <c r="Y27" s="236">
        <v>785.88332259654999</v>
      </c>
      <c r="Z27" s="236">
        <v>855.02220892906189</v>
      </c>
    </row>
    <row r="28" spans="1:105" s="48" customFormat="1" x14ac:dyDescent="0.25">
      <c r="A28" s="48" t="s">
        <v>368</v>
      </c>
      <c r="B28" s="48" t="s">
        <v>133</v>
      </c>
      <c r="C28" s="48" t="s">
        <v>58</v>
      </c>
      <c r="D28" s="48" t="s">
        <v>54</v>
      </c>
      <c r="E28" s="48" t="s">
        <v>365</v>
      </c>
      <c r="F28" s="48" t="s">
        <v>369</v>
      </c>
      <c r="G28" s="48" t="s">
        <v>66</v>
      </c>
      <c r="H28" s="48" t="s">
        <v>300</v>
      </c>
      <c r="I28" s="48">
        <v>2016</v>
      </c>
      <c r="K28" s="89" t="s">
        <v>181</v>
      </c>
      <c r="L28" s="49">
        <v>300</v>
      </c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230">
        <v>158.64000000000001</v>
      </c>
      <c r="BB28" s="230">
        <v>175.75380388802506</v>
      </c>
      <c r="BC28" s="230">
        <v>185.76473740721565</v>
      </c>
      <c r="BD28" s="230">
        <v>192.86760777605011</v>
      </c>
      <c r="BE28" s="230">
        <v>198.37702205799795</v>
      </c>
      <c r="BF28" s="230">
        <v>202.87854129524069</v>
      </c>
      <c r="BG28" s="230">
        <v>206.6845215801757</v>
      </c>
      <c r="BH28" s="230">
        <v>209.98141166407515</v>
      </c>
      <c r="BI28" s="230">
        <v>212.88947481443128</v>
      </c>
      <c r="BJ28" s="230">
        <v>215.49082594602299</v>
      </c>
      <c r="BK28" s="230">
        <v>217.84403428539179</v>
      </c>
      <c r="BL28" s="230">
        <v>219.99234518326574</v>
      </c>
      <c r="BM28" s="230">
        <v>221.96859963572535</v>
      </c>
      <c r="BN28" s="230">
        <v>223.79832546820074</v>
      </c>
      <c r="BO28" s="230">
        <v>225.50175946521358</v>
      </c>
      <c r="BP28" s="230">
        <v>227.0952155521002</v>
      </c>
      <c r="BQ28" s="230">
        <v>228.59203746474799</v>
      </c>
      <c r="BR28" s="230">
        <v>230.00327870245633</v>
      </c>
      <c r="BS28" s="230">
        <v>231.33819839561943</v>
      </c>
      <c r="BT28" s="230">
        <v>232.60462983404804</v>
      </c>
      <c r="BU28" s="230">
        <v>233.80925898739133</v>
      </c>
      <c r="BV28" s="230">
        <v>234.95783817341683</v>
      </c>
      <c r="BW28" s="230">
        <v>236.05535219129072</v>
      </c>
      <c r="BX28" s="230">
        <v>237.10614907129079</v>
      </c>
      <c r="BY28" s="230">
        <v>238.11404411599588</v>
      </c>
      <c r="BZ28" s="230">
        <v>239.0824035237504</v>
      </c>
      <c r="CA28" s="230">
        <v>240.01421222164689</v>
      </c>
      <c r="CB28" s="230">
        <v>240.91212935622579</v>
      </c>
      <c r="CC28" s="230">
        <v>241.77853404236606</v>
      </c>
      <c r="CD28" s="230">
        <v>242.61556335323863</v>
      </c>
      <c r="CE28" s="230">
        <v>243.42514407873827</v>
      </c>
      <c r="CF28" s="230">
        <v>244.20901944012525</v>
      </c>
      <c r="CG28" s="230">
        <v>244.96877169260739</v>
      </c>
      <c r="CH28" s="230">
        <v>245.70584135277304</v>
      </c>
      <c r="CI28" s="230">
        <v>246.42154363817363</v>
      </c>
      <c r="CJ28" s="230">
        <v>247.11708259048137</v>
      </c>
      <c r="CK28" s="231"/>
      <c r="CL28" s="231"/>
      <c r="CM28" s="240">
        <v>8074.3592582455167</v>
      </c>
      <c r="CN28" s="231"/>
      <c r="CO28" s="231"/>
      <c r="CP28" s="231"/>
      <c r="CQ28" s="231"/>
      <c r="CR28" s="231"/>
      <c r="CS28" s="231"/>
      <c r="CT28" s="231"/>
      <c r="CU28" s="231"/>
      <c r="CV28" s="231"/>
      <c r="CW28" s="231"/>
      <c r="CX28" s="231"/>
      <c r="CY28" s="231"/>
      <c r="CZ28" s="231"/>
      <c r="DA28" s="231"/>
    </row>
    <row r="29" spans="1:105" s="42" customFormat="1" x14ac:dyDescent="0.25">
      <c r="A29" s="232" t="s">
        <v>370</v>
      </c>
      <c r="B29" s="152" t="s">
        <v>133</v>
      </c>
      <c r="C29" s="152" t="s">
        <v>58</v>
      </c>
      <c r="D29" s="152" t="s">
        <v>134</v>
      </c>
      <c r="E29" s="152" t="s">
        <v>181</v>
      </c>
      <c r="F29" s="152" t="s">
        <v>300</v>
      </c>
      <c r="G29" s="152">
        <v>2016</v>
      </c>
      <c r="H29" s="152"/>
      <c r="I29" s="207">
        <v>300</v>
      </c>
      <c r="J29" s="152"/>
      <c r="K29" s="152" t="s">
        <v>65</v>
      </c>
      <c r="L29" s="152" t="s">
        <v>66</v>
      </c>
      <c r="M29" s="233" t="b">
        <f t="shared" ref="M29:M60" si="40">E29=K28</f>
        <v>1</v>
      </c>
      <c r="N29" s="233" t="b">
        <f t="shared" ref="N29:N60" si="41">I29=L28</f>
        <v>1</v>
      </c>
      <c r="O29" s="233" t="b">
        <f t="shared" ref="O29:O60" si="42">L29=G28</f>
        <v>1</v>
      </c>
      <c r="P29" s="233" t="b">
        <f t="shared" ref="P29:P60" si="43">G29=I28</f>
        <v>1</v>
      </c>
      <c r="Q29" s="152"/>
      <c r="R29" s="207"/>
      <c r="S29" s="207"/>
      <c r="T29" s="207"/>
      <c r="U29" s="235">
        <v>158.64000000000001</v>
      </c>
      <c r="V29" s="236">
        <v>202.87854129524069</v>
      </c>
      <c r="W29" s="236">
        <v>217.84403428539179</v>
      </c>
      <c r="X29" s="236">
        <v>227.0952155521002</v>
      </c>
      <c r="Y29" s="236">
        <v>233.80925898739133</v>
      </c>
      <c r="Z29" s="236">
        <v>239.0824035237504</v>
      </c>
    </row>
    <row r="30" spans="1:105" s="48" customFormat="1" x14ac:dyDescent="0.25">
      <c r="A30" s="48" t="s">
        <v>371</v>
      </c>
      <c r="B30" s="48" t="s">
        <v>124</v>
      </c>
      <c r="C30" s="48" t="s">
        <v>58</v>
      </c>
      <c r="D30" s="48" t="s">
        <v>54</v>
      </c>
      <c r="E30" s="48" t="s">
        <v>125</v>
      </c>
      <c r="F30" s="48" t="s">
        <v>125</v>
      </c>
      <c r="G30" s="48" t="s">
        <v>66</v>
      </c>
      <c r="H30" s="48" t="s">
        <v>300</v>
      </c>
      <c r="I30" s="244">
        <v>2025</v>
      </c>
      <c r="K30" s="48" t="s">
        <v>119</v>
      </c>
      <c r="L30" s="49">
        <v>4400</v>
      </c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230">
        <v>1576.0800000000002</v>
      </c>
      <c r="BB30" s="230">
        <v>1940.2318027789729</v>
      </c>
      <c r="BC30" s="230">
        <v>2153.2469519746783</v>
      </c>
      <c r="BD30" s="230">
        <v>2304.3836055579459</v>
      </c>
      <c r="BE30" s="230">
        <v>2421.614301676379</v>
      </c>
      <c r="BF30" s="230">
        <v>2517.3987547536508</v>
      </c>
      <c r="BG30" s="230">
        <v>2598.3833559076993</v>
      </c>
      <c r="BH30" s="230">
        <v>2668.5354083369184</v>
      </c>
      <c r="BI30" s="230">
        <v>2730.4139039493562</v>
      </c>
      <c r="BJ30" s="230">
        <v>2785.766104455352</v>
      </c>
      <c r="BK30" s="230">
        <v>2835.8382605173524</v>
      </c>
      <c r="BL30" s="230">
        <v>2881.5505575326238</v>
      </c>
      <c r="BM30" s="230">
        <v>2923.6017944359933</v>
      </c>
      <c r="BN30" s="230">
        <v>2962.5351586866723</v>
      </c>
      <c r="BO30" s="230">
        <v>2998.7812536510573</v>
      </c>
      <c r="BP30" s="230">
        <v>3032.6872111158914</v>
      </c>
      <c r="BQ30" s="230">
        <v>3064.5369624333739</v>
      </c>
      <c r="BR30" s="230">
        <v>3094.5657067283291</v>
      </c>
      <c r="BS30" s="230">
        <v>3122.970462094881</v>
      </c>
      <c r="BT30" s="230">
        <v>3149.917907234325</v>
      </c>
      <c r="BU30" s="230">
        <v>3175.5503078823776</v>
      </c>
      <c r="BV30" s="230">
        <v>3199.9900632963254</v>
      </c>
      <c r="BW30" s="230">
        <v>3223.3432412805382</v>
      </c>
      <c r="BX30" s="230">
        <v>3245.7023603115967</v>
      </c>
      <c r="BY30" s="230">
        <v>3267.1486033527581</v>
      </c>
      <c r="BZ30" s="230">
        <v>3287.7535972149662</v>
      </c>
      <c r="CA30" s="230">
        <v>3307.5808559240345</v>
      </c>
      <c r="CB30" s="230">
        <v>3326.6869614656453</v>
      </c>
      <c r="CC30" s="230">
        <v>3345.1225372416943</v>
      </c>
      <c r="CD30" s="230">
        <v>3362.9330564300303</v>
      </c>
      <c r="CE30" s="230">
        <v>3380.1595177483168</v>
      </c>
      <c r="CF30" s="230">
        <v>3396.8390138948644</v>
      </c>
      <c r="CG30" s="230">
        <v>3413.0052124920303</v>
      </c>
      <c r="CH30" s="230">
        <v>3428.6887652123469</v>
      </c>
      <c r="CI30" s="230">
        <v>3443.9176575840784</v>
      </c>
      <c r="CJ30" s="230">
        <v>3458.7175095073021</v>
      </c>
      <c r="CK30" s="231"/>
      <c r="CL30" s="231"/>
      <c r="CM30" s="231"/>
      <c r="CN30" s="231"/>
      <c r="CO30" s="231"/>
      <c r="CP30" s="231"/>
      <c r="CQ30" s="231"/>
      <c r="CR30" s="231"/>
      <c r="CS30" s="231"/>
      <c r="CT30" s="231"/>
      <c r="CU30" s="231"/>
      <c r="CV30" s="231"/>
      <c r="CW30" s="231"/>
      <c r="CX30" s="231"/>
      <c r="CY30" s="231"/>
      <c r="CZ30" s="231"/>
      <c r="DA30" s="231"/>
    </row>
    <row r="31" spans="1:105" s="42" customFormat="1" x14ac:dyDescent="0.25">
      <c r="A31" s="232" t="s">
        <v>372</v>
      </c>
      <c r="B31" s="152" t="s">
        <v>124</v>
      </c>
      <c r="C31" s="152" t="s">
        <v>58</v>
      </c>
      <c r="D31" s="152" t="s">
        <v>125</v>
      </c>
      <c r="E31" s="152" t="s">
        <v>119</v>
      </c>
      <c r="F31" s="152" t="s">
        <v>300</v>
      </c>
      <c r="G31" s="152">
        <v>2025</v>
      </c>
      <c r="H31" s="152"/>
      <c r="I31" s="207">
        <v>4400</v>
      </c>
      <c r="J31" s="152"/>
      <c r="K31" s="152" t="s">
        <v>65</v>
      </c>
      <c r="L31" s="152" t="s">
        <v>66</v>
      </c>
      <c r="M31" s="233" t="b">
        <f t="shared" ref="M31:M62" si="44">E31=K30</f>
        <v>1</v>
      </c>
      <c r="N31" s="233" t="b">
        <f t="shared" ref="N31:N62" si="45">I31=L30</f>
        <v>1</v>
      </c>
      <c r="O31" s="233" t="b">
        <f t="shared" ref="O31:O62" si="46">L31=G30</f>
        <v>1</v>
      </c>
      <c r="P31" s="233" t="b">
        <f t="shared" ref="P31:P62" si="47">G31=I30</f>
        <v>1</v>
      </c>
      <c r="Q31" s="152"/>
      <c r="R31" s="207"/>
      <c r="S31" s="207"/>
      <c r="T31" s="207"/>
      <c r="U31" s="235">
        <v>1576.0800000000002</v>
      </c>
      <c r="V31" s="236">
        <v>2517.3987547536508</v>
      </c>
      <c r="W31" s="236">
        <v>2835.8382605173524</v>
      </c>
      <c r="X31" s="236">
        <v>3032.6872111158914</v>
      </c>
      <c r="Y31" s="236">
        <v>3175.5503078823776</v>
      </c>
      <c r="Z31" s="236">
        <v>3287.7535972149662</v>
      </c>
    </row>
    <row r="32" spans="1:105" s="48" customFormat="1" x14ac:dyDescent="0.25">
      <c r="A32" s="48" t="s">
        <v>373</v>
      </c>
      <c r="B32" s="48" t="s">
        <v>150</v>
      </c>
      <c r="C32" s="48" t="s">
        <v>58</v>
      </c>
      <c r="D32" s="48" t="s">
        <v>54</v>
      </c>
      <c r="E32" s="48" t="s">
        <v>374</v>
      </c>
      <c r="F32" s="48" t="s">
        <v>277</v>
      </c>
      <c r="G32" s="89" t="s">
        <v>63</v>
      </c>
      <c r="H32" s="48" t="s">
        <v>300</v>
      </c>
      <c r="I32" s="89">
        <v>2020</v>
      </c>
      <c r="K32" s="48" t="s">
        <v>137</v>
      </c>
      <c r="L32" s="90">
        <v>280</v>
      </c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230">
        <v>0</v>
      </c>
      <c r="BB32" s="230">
        <v>0</v>
      </c>
      <c r="BC32" s="230">
        <v>0</v>
      </c>
      <c r="BD32" s="230">
        <v>0</v>
      </c>
      <c r="BE32" s="230">
        <v>0</v>
      </c>
      <c r="BF32" s="230">
        <v>148.06400000000002</v>
      </c>
      <c r="BG32" s="230">
        <v>164.0368836288234</v>
      </c>
      <c r="BH32" s="230">
        <v>173.38042158006795</v>
      </c>
      <c r="BI32" s="230">
        <v>180.00976725764676</v>
      </c>
      <c r="BJ32" s="230">
        <v>185.15188725413142</v>
      </c>
      <c r="BK32" s="230">
        <v>189.3533052088913</v>
      </c>
      <c r="BL32" s="230">
        <v>192.90555347483064</v>
      </c>
      <c r="BM32" s="230">
        <v>195.98265088647014</v>
      </c>
      <c r="BN32" s="230">
        <v>198.69684316013584</v>
      </c>
      <c r="BO32" s="230">
        <v>201.12477088295478</v>
      </c>
      <c r="BP32" s="230">
        <v>203.32109866636566</v>
      </c>
      <c r="BQ32" s="230">
        <v>205.32618883771468</v>
      </c>
      <c r="BR32" s="230">
        <v>207.17069299334366</v>
      </c>
      <c r="BS32" s="230">
        <v>208.87843710365402</v>
      </c>
      <c r="BT32" s="230">
        <v>210.46830883419932</v>
      </c>
      <c r="BU32" s="230">
        <v>211.95553451529352</v>
      </c>
      <c r="BV32" s="230">
        <v>213.35256830043144</v>
      </c>
      <c r="BW32" s="230">
        <v>214.66972678895922</v>
      </c>
      <c r="BX32" s="230">
        <v>215.91565183591146</v>
      </c>
      <c r="BY32" s="230">
        <v>217.09765451177816</v>
      </c>
      <c r="BZ32" s="230">
        <v>218.22197505489856</v>
      </c>
      <c r="CA32" s="230">
        <v>219.29398229518904</v>
      </c>
      <c r="CB32" s="230">
        <v>220.31832871187135</v>
      </c>
      <c r="CC32" s="230">
        <v>221.29907246653806</v>
      </c>
      <c r="CD32" s="230">
        <v>222.23977450826283</v>
      </c>
      <c r="CE32" s="230">
        <v>223.14357662216705</v>
      </c>
      <c r="CF32" s="230">
        <v>224.01326474020377</v>
      </c>
      <c r="CG32" s="230">
        <v>224.8513207324774</v>
      </c>
      <c r="CH32" s="230">
        <v>225.65996510620832</v>
      </c>
      <c r="CI32" s="230">
        <v>226.4411924630227</v>
      </c>
      <c r="CJ32" s="230">
        <v>227.19680114015571</v>
      </c>
      <c r="CK32" s="231"/>
      <c r="CL32" s="231"/>
      <c r="CM32" s="231"/>
      <c r="CN32" s="231"/>
      <c r="CO32" s="231"/>
      <c r="CP32" s="231"/>
      <c r="CQ32" s="231"/>
      <c r="CR32" s="231"/>
      <c r="CS32" s="231"/>
      <c r="CT32" s="231"/>
      <c r="CU32" s="231"/>
      <c r="CV32" s="231"/>
      <c r="CW32" s="231"/>
      <c r="CX32" s="231"/>
      <c r="CY32" s="231"/>
      <c r="CZ32" s="231"/>
      <c r="DA32" s="231"/>
    </row>
    <row r="33" spans="1:105" s="42" customFormat="1" x14ac:dyDescent="0.25">
      <c r="A33" s="232" t="s">
        <v>375</v>
      </c>
      <c r="B33" s="152" t="s">
        <v>150</v>
      </c>
      <c r="C33" s="152" t="s">
        <v>58</v>
      </c>
      <c r="D33" s="152" t="s">
        <v>242</v>
      </c>
      <c r="E33" s="152" t="s">
        <v>137</v>
      </c>
      <c r="F33" s="152" t="s">
        <v>300</v>
      </c>
      <c r="G33" s="152">
        <v>2020</v>
      </c>
      <c r="H33" s="152"/>
      <c r="I33" s="207">
        <v>280</v>
      </c>
      <c r="J33" s="152"/>
      <c r="K33" s="152" t="s">
        <v>62</v>
      </c>
      <c r="L33" s="152" t="s">
        <v>63</v>
      </c>
      <c r="M33" s="233" t="b">
        <f t="shared" ref="M33:M64" si="48">E33=K32</f>
        <v>1</v>
      </c>
      <c r="N33" s="233" t="b">
        <f t="shared" ref="N33:N64" si="49">I33=L32</f>
        <v>1</v>
      </c>
      <c r="O33" s="233" t="b">
        <f t="shared" ref="O33" si="50">L33=G32</f>
        <v>1</v>
      </c>
      <c r="P33" s="233" t="b">
        <f t="shared" ref="P33:P64" si="51">G33=I32</f>
        <v>1</v>
      </c>
      <c r="Q33" s="152"/>
      <c r="R33" s="207"/>
      <c r="S33" s="207"/>
      <c r="T33" s="207"/>
      <c r="U33" s="235">
        <v>0</v>
      </c>
      <c r="V33" s="236">
        <v>148.06400000000002</v>
      </c>
      <c r="W33" s="236">
        <v>189.3533052088913</v>
      </c>
      <c r="X33" s="236">
        <v>203.32109866636566</v>
      </c>
      <c r="Y33" s="236">
        <v>211.95553451529352</v>
      </c>
      <c r="Z33" s="236">
        <v>218.22197505489856</v>
      </c>
    </row>
    <row r="34" spans="1:105" s="48" customFormat="1" x14ac:dyDescent="0.25">
      <c r="A34" s="48" t="s">
        <v>376</v>
      </c>
      <c r="B34" s="48" t="s">
        <v>148</v>
      </c>
      <c r="C34" s="48" t="s">
        <v>58</v>
      </c>
      <c r="D34" s="48" t="s">
        <v>54</v>
      </c>
      <c r="E34" s="48" t="s">
        <v>149</v>
      </c>
      <c r="F34" s="48" t="s">
        <v>149</v>
      </c>
      <c r="G34" s="48" t="s">
        <v>66</v>
      </c>
      <c r="H34" s="48" t="s">
        <v>300</v>
      </c>
      <c r="I34" s="48">
        <v>2020</v>
      </c>
      <c r="K34" s="48" t="s">
        <v>137</v>
      </c>
      <c r="L34" s="49">
        <v>140</v>
      </c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230">
        <v>0</v>
      </c>
      <c r="BB34" s="230">
        <v>0</v>
      </c>
      <c r="BC34" s="230">
        <v>0</v>
      </c>
      <c r="BD34" s="230">
        <v>0</v>
      </c>
      <c r="BE34" s="230">
        <v>0</v>
      </c>
      <c r="BF34" s="230">
        <v>74.032000000000011</v>
      </c>
      <c r="BG34" s="230">
        <v>82.018441814411702</v>
      </c>
      <c r="BH34" s="230">
        <v>86.690210790033973</v>
      </c>
      <c r="BI34" s="230">
        <v>90.004883628823379</v>
      </c>
      <c r="BJ34" s="230">
        <v>92.575943627065712</v>
      </c>
      <c r="BK34" s="230">
        <v>94.67665260444565</v>
      </c>
      <c r="BL34" s="230">
        <v>96.45277673741532</v>
      </c>
      <c r="BM34" s="230">
        <v>97.99132544323507</v>
      </c>
      <c r="BN34" s="230">
        <v>99.348421580067921</v>
      </c>
      <c r="BO34" s="230">
        <v>100.56238544147739</v>
      </c>
      <c r="BP34" s="230">
        <v>101.66054933318283</v>
      </c>
      <c r="BQ34" s="230">
        <v>102.66309441885734</v>
      </c>
      <c r="BR34" s="230">
        <v>103.58534649667183</v>
      </c>
      <c r="BS34" s="230">
        <v>104.43921855182701</v>
      </c>
      <c r="BT34" s="230">
        <v>105.23415441709966</v>
      </c>
      <c r="BU34" s="230">
        <v>105.97776725764676</v>
      </c>
      <c r="BV34" s="230">
        <v>106.67628415021572</v>
      </c>
      <c r="BW34" s="230">
        <v>107.33486339447961</v>
      </c>
      <c r="BX34" s="230">
        <v>107.95782591795573</v>
      </c>
      <c r="BY34" s="230">
        <v>108.54882725588908</v>
      </c>
      <c r="BZ34" s="230">
        <v>109.11098752744928</v>
      </c>
      <c r="CA34" s="230">
        <v>109.64699114759452</v>
      </c>
      <c r="CB34" s="230">
        <v>110.15916435593567</v>
      </c>
      <c r="CC34" s="230">
        <v>110.64953623326903</v>
      </c>
      <c r="CD34" s="230">
        <v>111.11988725413141</v>
      </c>
      <c r="CE34" s="230">
        <v>111.57178831108352</v>
      </c>
      <c r="CF34" s="230">
        <v>112.00663237010188</v>
      </c>
      <c r="CG34" s="230">
        <v>112.4256603662387</v>
      </c>
      <c r="CH34" s="230">
        <v>112.82998255310416</v>
      </c>
      <c r="CI34" s="230">
        <v>113.22059623151135</v>
      </c>
      <c r="CJ34" s="230">
        <v>113.59840057007786</v>
      </c>
      <c r="CK34" s="231"/>
      <c r="CL34" s="231"/>
      <c r="CM34" s="231"/>
      <c r="CN34" s="231"/>
      <c r="CO34" s="231"/>
      <c r="CP34" s="231"/>
      <c r="CQ34" s="231"/>
      <c r="CR34" s="231"/>
      <c r="CS34" s="231"/>
      <c r="CT34" s="231"/>
      <c r="CU34" s="231"/>
      <c r="CV34" s="231"/>
      <c r="CW34" s="231"/>
      <c r="CX34" s="231"/>
      <c r="CY34" s="231"/>
      <c r="CZ34" s="231"/>
      <c r="DA34" s="231"/>
    </row>
    <row r="35" spans="1:105" s="42" customFormat="1" x14ac:dyDescent="0.25">
      <c r="A35" s="232" t="s">
        <v>377</v>
      </c>
      <c r="B35" s="152" t="s">
        <v>148</v>
      </c>
      <c r="C35" s="152" t="s">
        <v>58</v>
      </c>
      <c r="D35" s="152" t="s">
        <v>149</v>
      </c>
      <c r="E35" s="152" t="s">
        <v>137</v>
      </c>
      <c r="F35" s="152" t="s">
        <v>300</v>
      </c>
      <c r="G35" s="152">
        <v>2020</v>
      </c>
      <c r="H35" s="152"/>
      <c r="I35" s="207">
        <v>140</v>
      </c>
      <c r="J35" s="152"/>
      <c r="K35" s="152" t="s">
        <v>65</v>
      </c>
      <c r="L35" s="152" t="s">
        <v>66</v>
      </c>
      <c r="M35" s="233" t="b">
        <f t="shared" ref="M35:M66" si="52">E35=K34</f>
        <v>1</v>
      </c>
      <c r="N35" s="233" t="b">
        <f t="shared" ref="N35:N66" si="53">I35=L34</f>
        <v>1</v>
      </c>
      <c r="O35" s="233" t="b">
        <f t="shared" ref="O35:O66" si="54">L35=G34</f>
        <v>1</v>
      </c>
      <c r="P35" s="233" t="b">
        <f t="shared" ref="P35:P66" si="55">G35=I34</f>
        <v>1</v>
      </c>
      <c r="Q35" s="152"/>
      <c r="R35" s="207"/>
      <c r="S35" s="207"/>
      <c r="T35" s="207"/>
      <c r="U35" s="235">
        <v>0</v>
      </c>
      <c r="V35" s="236">
        <v>74.032000000000011</v>
      </c>
      <c r="W35" s="236">
        <v>94.67665260444565</v>
      </c>
      <c r="X35" s="236">
        <v>101.66054933318283</v>
      </c>
      <c r="Y35" s="236">
        <v>105.97776725764676</v>
      </c>
      <c r="Z35" s="236">
        <v>109.11098752744928</v>
      </c>
    </row>
    <row r="36" spans="1:105" s="48" customFormat="1" x14ac:dyDescent="0.25">
      <c r="A36" s="48" t="s">
        <v>378</v>
      </c>
      <c r="B36" s="48" t="s">
        <v>122</v>
      </c>
      <c r="C36" s="48" t="s">
        <v>58</v>
      </c>
      <c r="D36" s="48" t="s">
        <v>54</v>
      </c>
      <c r="E36" s="48" t="s">
        <v>123</v>
      </c>
      <c r="F36" s="48" t="s">
        <v>123</v>
      </c>
      <c r="G36" s="48" t="s">
        <v>66</v>
      </c>
      <c r="H36" s="48" t="s">
        <v>300</v>
      </c>
      <c r="I36" s="48">
        <v>2020</v>
      </c>
      <c r="K36" s="48" t="s">
        <v>119</v>
      </c>
      <c r="L36" s="90">
        <v>1200</v>
      </c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230">
        <v>0</v>
      </c>
      <c r="BB36" s="230">
        <v>0</v>
      </c>
      <c r="BC36" s="230">
        <v>0</v>
      </c>
      <c r="BD36" s="230">
        <v>0</v>
      </c>
      <c r="BE36" s="230">
        <v>0</v>
      </c>
      <c r="BF36" s="230">
        <v>429.84000000000003</v>
      </c>
      <c r="BG36" s="230">
        <v>529.15412803062895</v>
      </c>
      <c r="BH36" s="230">
        <v>587.24916872036681</v>
      </c>
      <c r="BI36" s="230">
        <v>628.46825606125788</v>
      </c>
      <c r="BJ36" s="230">
        <v>660.44026409355797</v>
      </c>
      <c r="BK36" s="230">
        <v>686.56329675099573</v>
      </c>
      <c r="BL36" s="230">
        <v>708.6500061566453</v>
      </c>
      <c r="BM36" s="230">
        <v>727.78238409188691</v>
      </c>
      <c r="BN36" s="230">
        <v>744.65833744073348</v>
      </c>
      <c r="BO36" s="230">
        <v>759.75439212418689</v>
      </c>
      <c r="BP36" s="230">
        <v>773.41043468655062</v>
      </c>
      <c r="BQ36" s="230">
        <v>785.87742478162465</v>
      </c>
      <c r="BR36" s="230">
        <v>797.34594393708903</v>
      </c>
      <c r="BS36" s="230">
        <v>807.96413418727423</v>
      </c>
      <c r="BT36" s="230">
        <v>817.84943281392475</v>
      </c>
      <c r="BU36" s="230">
        <v>827.09651212251583</v>
      </c>
      <c r="BV36" s="230">
        <v>835.78280793637475</v>
      </c>
      <c r="BW36" s="230">
        <v>843.97246547136251</v>
      </c>
      <c r="BX36" s="230">
        <v>851.71921693496756</v>
      </c>
      <c r="BY36" s="230">
        <v>859.06852015481593</v>
      </c>
      <c r="BZ36" s="230">
        <v>866.05917487701208</v>
      </c>
      <c r="CA36" s="230">
        <v>872.72456271717965</v>
      </c>
      <c r="CB36" s="230">
        <v>879.09361125832856</v>
      </c>
      <c r="CC36" s="230">
        <v>885.19155281225369</v>
      </c>
      <c r="CD36" s="230">
        <v>891.0405281871158</v>
      </c>
      <c r="CE36" s="230">
        <v>896.66007196771807</v>
      </c>
      <c r="CF36" s="230">
        <v>902.06750616110037</v>
      </c>
      <c r="CG36" s="230">
        <v>907.27826221790326</v>
      </c>
      <c r="CH36" s="230">
        <v>912.30614652046199</v>
      </c>
      <c r="CI36" s="230">
        <v>917.16356084455367</v>
      </c>
      <c r="CJ36" s="230">
        <v>921.86168665863181</v>
      </c>
      <c r="CK36" s="231"/>
      <c r="CL36" s="231"/>
      <c r="CM36" s="231"/>
      <c r="CN36" s="231"/>
      <c r="CO36" s="231"/>
      <c r="CP36" s="231"/>
      <c r="CQ36" s="231"/>
      <c r="CR36" s="231"/>
      <c r="CS36" s="231"/>
      <c r="CT36" s="231"/>
      <c r="CU36" s="231"/>
      <c r="CV36" s="231"/>
      <c r="CW36" s="231"/>
      <c r="CX36" s="231"/>
      <c r="CY36" s="231"/>
      <c r="CZ36" s="231"/>
      <c r="DA36" s="231"/>
    </row>
    <row r="37" spans="1:105" s="42" customFormat="1" x14ac:dyDescent="0.25">
      <c r="A37" s="232" t="s">
        <v>379</v>
      </c>
      <c r="B37" s="152" t="s">
        <v>122</v>
      </c>
      <c r="C37" s="152" t="s">
        <v>58</v>
      </c>
      <c r="D37" s="152" t="s">
        <v>123</v>
      </c>
      <c r="E37" s="152" t="s">
        <v>119</v>
      </c>
      <c r="F37" s="152" t="s">
        <v>300</v>
      </c>
      <c r="G37" s="152">
        <v>2020</v>
      </c>
      <c r="H37" s="152"/>
      <c r="I37" s="207">
        <v>1200</v>
      </c>
      <c r="J37" s="152"/>
      <c r="K37" s="152" t="s">
        <v>65</v>
      </c>
      <c r="L37" s="152" t="s">
        <v>66</v>
      </c>
      <c r="M37" s="233" t="b">
        <f t="shared" ref="M37:M68" si="56">E37=K36</f>
        <v>1</v>
      </c>
      <c r="N37" s="233" t="b">
        <f t="shared" ref="N37:N68" si="57">I37=L36</f>
        <v>1</v>
      </c>
      <c r="O37" s="233" t="b">
        <f t="shared" ref="O37:O68" si="58">L37=G36</f>
        <v>1</v>
      </c>
      <c r="P37" s="233" t="b">
        <f t="shared" ref="P37:P68" si="59">G37=I36</f>
        <v>1</v>
      </c>
      <c r="Q37" s="246" t="s">
        <v>193</v>
      </c>
      <c r="R37" s="207"/>
      <c r="S37" s="207"/>
      <c r="T37" s="207"/>
      <c r="U37" s="235">
        <v>0</v>
      </c>
      <c r="V37" s="236">
        <v>429.84000000000003</v>
      </c>
      <c r="W37" s="236">
        <v>686.56329675099573</v>
      </c>
      <c r="X37" s="236">
        <v>773.41043468655062</v>
      </c>
      <c r="Y37" s="236">
        <v>827.09651212251583</v>
      </c>
      <c r="Z37" s="236">
        <v>866.05917487701208</v>
      </c>
    </row>
    <row r="38" spans="1:105" s="48" customFormat="1" x14ac:dyDescent="0.25">
      <c r="A38" s="48" t="s">
        <v>380</v>
      </c>
      <c r="B38" s="48" t="s">
        <v>155</v>
      </c>
      <c r="C38" s="48" t="s">
        <v>156</v>
      </c>
      <c r="D38" s="48" t="s">
        <v>54</v>
      </c>
      <c r="E38" s="48" t="s">
        <v>339</v>
      </c>
      <c r="F38" s="48" t="s">
        <v>381</v>
      </c>
      <c r="G38" s="48" t="s">
        <v>66</v>
      </c>
      <c r="H38" s="48" t="s">
        <v>158</v>
      </c>
      <c r="I38" s="48">
        <v>2000</v>
      </c>
      <c r="J38" s="48">
        <v>2020</v>
      </c>
      <c r="K38" s="48" t="s">
        <v>60</v>
      </c>
      <c r="L38" s="152">
        <v>3600</v>
      </c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>
        <v>3624.7000350952148</v>
      </c>
      <c r="AM38" s="49">
        <v>3195.7999725341797</v>
      </c>
      <c r="AN38" s="49">
        <v>2975.7000122070312</v>
      </c>
      <c r="AO38" s="49">
        <v>2251.900016784668</v>
      </c>
      <c r="AP38" s="49">
        <v>2200.5</v>
      </c>
      <c r="AQ38" s="49">
        <v>2049.6000270843506</v>
      </c>
      <c r="AR38" s="49">
        <v>3020.0999870300293</v>
      </c>
      <c r="AS38" s="49">
        <v>3320.2000122070312</v>
      </c>
      <c r="AT38" s="49">
        <v>3685.2999954223633</v>
      </c>
      <c r="AU38" s="49">
        <v>3050</v>
      </c>
      <c r="AV38" s="49">
        <v>3440.4000091552734</v>
      </c>
      <c r="AW38" s="49">
        <v>3517.7000122070312</v>
      </c>
      <c r="AX38" s="49">
        <v>2923.8999756574631</v>
      </c>
      <c r="AY38" s="49">
        <v>3211.2999877929687</v>
      </c>
      <c r="AZ38" s="49">
        <v>3118.0999603271484</v>
      </c>
      <c r="BA38" s="247">
        <v>3200</v>
      </c>
      <c r="BB38" s="247">
        <v>3200</v>
      </c>
      <c r="BC38" s="230">
        <v>3260.745097179039</v>
      </c>
      <c r="BD38" s="230">
        <v>3321.490194358078</v>
      </c>
      <c r="BE38" s="230">
        <v>3382.2352915371171</v>
      </c>
      <c r="BF38" s="230">
        <v>3442.9803887161561</v>
      </c>
      <c r="BG38" s="230">
        <v>3503.7254858951951</v>
      </c>
      <c r="BH38" s="230">
        <v>3564.4705830742341</v>
      </c>
      <c r="BI38" s="230">
        <v>3625.2156802532731</v>
      </c>
      <c r="BJ38" s="230">
        <v>3685.9607774323122</v>
      </c>
      <c r="BK38" s="230">
        <v>3746.7058746113512</v>
      </c>
      <c r="BL38" s="230">
        <v>3807.4509717903902</v>
      </c>
      <c r="BM38" s="230">
        <v>3868.1960689694292</v>
      </c>
      <c r="BN38" s="230">
        <v>3928.9411661484683</v>
      </c>
      <c r="BO38" s="230">
        <v>3989.6862633275073</v>
      </c>
      <c r="BP38" s="230">
        <v>4050.4313605065463</v>
      </c>
      <c r="BQ38" s="230">
        <v>4111.1764576855849</v>
      </c>
      <c r="BR38" s="230">
        <v>4171.9215548646234</v>
      </c>
      <c r="BS38" s="230">
        <v>4232.666652043662</v>
      </c>
      <c r="BT38" s="230">
        <v>4293.4117492227006</v>
      </c>
      <c r="BU38" s="230">
        <v>4320</v>
      </c>
      <c r="BV38" s="230">
        <v>4320</v>
      </c>
      <c r="BW38" s="230">
        <v>4320</v>
      </c>
      <c r="BX38" s="230">
        <v>4320</v>
      </c>
      <c r="BY38" s="230">
        <v>4320</v>
      </c>
      <c r="BZ38" s="230">
        <v>4320</v>
      </c>
      <c r="CA38" s="230">
        <v>4320</v>
      </c>
      <c r="CB38" s="230">
        <v>4320</v>
      </c>
      <c r="CC38" s="230">
        <v>4320</v>
      </c>
      <c r="CD38" s="230">
        <v>4320</v>
      </c>
      <c r="CE38" s="230">
        <v>4320</v>
      </c>
      <c r="CF38" s="230">
        <v>4320</v>
      </c>
      <c r="CG38" s="230">
        <v>4320</v>
      </c>
      <c r="CH38" s="230">
        <v>4320</v>
      </c>
      <c r="CI38" s="230">
        <v>4320</v>
      </c>
      <c r="CJ38" s="230">
        <v>4320</v>
      </c>
      <c r="CK38" s="231"/>
      <c r="CL38" s="231"/>
      <c r="CM38" s="231"/>
      <c r="CN38" s="231"/>
      <c r="CO38" s="231"/>
      <c r="CP38" s="231"/>
      <c r="CQ38" s="231"/>
      <c r="CR38" s="231"/>
      <c r="CS38" s="231"/>
      <c r="CT38" s="231"/>
      <c r="CU38" s="231"/>
      <c r="CV38" s="231"/>
      <c r="CW38" s="231"/>
      <c r="CX38" s="231"/>
      <c r="CY38" s="231"/>
      <c r="CZ38" s="231"/>
      <c r="DA38" s="231"/>
    </row>
    <row r="39" spans="1:105" s="42" customFormat="1" x14ac:dyDescent="0.25">
      <c r="A39" s="232" t="s">
        <v>382</v>
      </c>
      <c r="B39" s="152" t="s">
        <v>155</v>
      </c>
      <c r="C39" s="152" t="s">
        <v>156</v>
      </c>
      <c r="D39" s="152" t="s">
        <v>157</v>
      </c>
      <c r="E39" s="152" t="s">
        <v>60</v>
      </c>
      <c r="F39" s="152" t="s">
        <v>158</v>
      </c>
      <c r="G39" s="152">
        <v>2000</v>
      </c>
      <c r="H39" s="152">
        <v>2020</v>
      </c>
      <c r="I39" s="152">
        <v>3600</v>
      </c>
      <c r="J39" s="152"/>
      <c r="K39" s="152">
        <v>0</v>
      </c>
      <c r="L39" s="152" t="s">
        <v>66</v>
      </c>
      <c r="M39" s="233" t="b">
        <f t="shared" ref="M39:M70" si="60">E39=K38</f>
        <v>1</v>
      </c>
      <c r="N39" s="233" t="b">
        <f t="shared" ref="N39:N70" si="61">I39=L38</f>
        <v>1</v>
      </c>
      <c r="O39" s="233" t="b">
        <f t="shared" ref="O39:O70" si="62">L39=G38</f>
        <v>1</v>
      </c>
      <c r="P39" s="233" t="b">
        <f t="shared" ref="P39:P70" si="63">G39=I38</f>
        <v>1</v>
      </c>
      <c r="Q39" s="152"/>
      <c r="R39" s="207">
        <v>2923.8999756574631</v>
      </c>
      <c r="S39" s="207">
        <v>3211.2999877929687</v>
      </c>
      <c r="T39" s="207">
        <v>3118.0999603271484</v>
      </c>
      <c r="U39" s="235">
        <v>3200</v>
      </c>
      <c r="V39" s="236">
        <v>3600</v>
      </c>
      <c r="W39" s="236">
        <v>3600</v>
      </c>
      <c r="X39" s="236">
        <v>3600</v>
      </c>
      <c r="Y39" s="236">
        <v>3600</v>
      </c>
      <c r="Z39" s="236">
        <v>3600</v>
      </c>
    </row>
    <row r="40" spans="1:105" s="48" customFormat="1" x14ac:dyDescent="0.25">
      <c r="A40" s="48" t="s">
        <v>383</v>
      </c>
      <c r="B40" s="48" t="s">
        <v>159</v>
      </c>
      <c r="C40" s="48" t="s">
        <v>156</v>
      </c>
      <c r="D40" s="48" t="s">
        <v>54</v>
      </c>
      <c r="E40" s="48" t="s">
        <v>384</v>
      </c>
      <c r="F40" s="48" t="s">
        <v>385</v>
      </c>
      <c r="G40" s="48" t="s">
        <v>66</v>
      </c>
      <c r="H40" s="48" t="s">
        <v>158</v>
      </c>
      <c r="I40" s="48">
        <v>2003</v>
      </c>
      <c r="J40" s="48">
        <v>2023</v>
      </c>
      <c r="K40" s="48" t="s">
        <v>60</v>
      </c>
      <c r="L40" s="48">
        <v>7800</v>
      </c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>
        <v>1324.1000213623047</v>
      </c>
      <c r="AG40" s="49">
        <v>2164.2999877929687</v>
      </c>
      <c r="AH40" s="49">
        <v>2443.6999893188477</v>
      </c>
      <c r="AI40" s="49">
        <v>2178.1999969482422</v>
      </c>
      <c r="AJ40" s="49">
        <v>2177.4000091552734</v>
      </c>
      <c r="AK40" s="49">
        <v>2366.9999847412109</v>
      </c>
      <c r="AL40" s="49">
        <v>2418.7999877929687</v>
      </c>
      <c r="AM40" s="49">
        <v>2122.6999969482422</v>
      </c>
      <c r="AN40" s="49">
        <v>2463.0000267028809</v>
      </c>
      <c r="AO40" s="49">
        <v>3085.3999633789062</v>
      </c>
      <c r="AP40" s="49">
        <v>2684.4000152647495</v>
      </c>
      <c r="AQ40" s="49">
        <v>2303.8000183105469</v>
      </c>
      <c r="AR40" s="49">
        <v>2125.7000007629395</v>
      </c>
      <c r="AS40" s="49">
        <v>2218.7000122070312</v>
      </c>
      <c r="AT40" s="49">
        <v>1677.5</v>
      </c>
      <c r="AU40" s="49">
        <v>2813.0999603271484</v>
      </c>
      <c r="AV40" s="49">
        <v>4457.8999481201172</v>
      </c>
      <c r="AW40" s="49">
        <v>843.70001220703125</v>
      </c>
      <c r="AX40" s="49">
        <v>3703.8999786376953</v>
      </c>
      <c r="AY40" s="49">
        <v>4294.5000305175781</v>
      </c>
      <c r="AZ40" s="49">
        <v>3541.166748046875</v>
      </c>
      <c r="BA40" s="247">
        <v>4600</v>
      </c>
      <c r="BB40" s="247">
        <v>4700</v>
      </c>
      <c r="BC40" s="230">
        <v>4848.6188400931978</v>
      </c>
      <c r="BD40" s="230">
        <v>4997.2376801863957</v>
      </c>
      <c r="BE40" s="230">
        <v>5145.8565202795935</v>
      </c>
      <c r="BF40" s="230">
        <v>5294.4753603727913</v>
      </c>
      <c r="BG40" s="230">
        <v>5443.0942004659892</v>
      </c>
      <c r="BH40" s="230">
        <v>5591.713040559187</v>
      </c>
      <c r="BI40" s="230">
        <v>5740.3318806523848</v>
      </c>
      <c r="BJ40" s="230">
        <v>5888.9507207455827</v>
      </c>
      <c r="BK40" s="230">
        <v>6037.5695608387805</v>
      </c>
      <c r="BL40" s="230">
        <v>6186.1884009319783</v>
      </c>
      <c r="BM40" s="230">
        <v>6334.8072410251762</v>
      </c>
      <c r="BN40" s="230">
        <v>6483.426081118374</v>
      </c>
      <c r="BO40" s="230">
        <v>6632.0449212115718</v>
      </c>
      <c r="BP40" s="230">
        <v>6780.6637613047697</v>
      </c>
      <c r="BQ40" s="230">
        <v>6929.2826013979675</v>
      </c>
      <c r="BR40" s="230">
        <v>7077.9014414911653</v>
      </c>
      <c r="BS40" s="230">
        <v>7226.5202815843631</v>
      </c>
      <c r="BT40" s="230">
        <v>7375.139121677561</v>
      </c>
      <c r="BU40" s="230">
        <v>7523.7579617707588</v>
      </c>
      <c r="BV40" s="230">
        <v>7672.3768018639566</v>
      </c>
      <c r="BW40" s="230">
        <v>7800</v>
      </c>
      <c r="BX40" s="230">
        <v>7800</v>
      </c>
      <c r="BY40" s="230">
        <v>7800</v>
      </c>
      <c r="BZ40" s="230">
        <v>7800</v>
      </c>
      <c r="CA40" s="230">
        <v>7800</v>
      </c>
      <c r="CB40" s="230">
        <v>7800</v>
      </c>
      <c r="CC40" s="230">
        <v>7800</v>
      </c>
      <c r="CD40" s="230">
        <v>7800</v>
      </c>
      <c r="CE40" s="230">
        <v>7800</v>
      </c>
      <c r="CF40" s="230">
        <v>7800</v>
      </c>
      <c r="CG40" s="230">
        <v>7800</v>
      </c>
      <c r="CH40" s="230">
        <v>7800</v>
      </c>
      <c r="CI40" s="230">
        <v>7800</v>
      </c>
      <c r="CJ40" s="230">
        <v>7800</v>
      </c>
      <c r="CK40" s="231"/>
      <c r="CL40" s="231"/>
      <c r="CM40" s="231"/>
      <c r="CN40" s="231"/>
      <c r="CO40" s="231"/>
      <c r="CP40" s="231"/>
      <c r="CQ40" s="231"/>
      <c r="CR40" s="231"/>
      <c r="CS40" s="231"/>
      <c r="CT40" s="231"/>
      <c r="CU40" s="231"/>
      <c r="CV40" s="231"/>
      <c r="CW40" s="231"/>
      <c r="CX40" s="231"/>
      <c r="CY40" s="231"/>
      <c r="CZ40" s="231"/>
      <c r="DA40" s="231"/>
    </row>
    <row r="41" spans="1:105" s="42" customFormat="1" x14ac:dyDescent="0.25">
      <c r="A41" s="232" t="s">
        <v>386</v>
      </c>
      <c r="B41" s="152" t="s">
        <v>159</v>
      </c>
      <c r="C41" s="152" t="s">
        <v>156</v>
      </c>
      <c r="D41" s="152" t="s">
        <v>160</v>
      </c>
      <c r="E41" s="152" t="s">
        <v>60</v>
      </c>
      <c r="F41" s="152" t="s">
        <v>158</v>
      </c>
      <c r="G41" s="152">
        <v>2003</v>
      </c>
      <c r="H41" s="152">
        <v>2023</v>
      </c>
      <c r="I41" s="152">
        <v>7800</v>
      </c>
      <c r="J41" s="152"/>
      <c r="K41" s="152"/>
      <c r="L41" s="152" t="s">
        <v>66</v>
      </c>
      <c r="M41" s="233" t="b">
        <f t="shared" ref="M41:M72" si="64">E41=K40</f>
        <v>1</v>
      </c>
      <c r="N41" s="233" t="b">
        <f t="shared" ref="N41:N72" si="65">I41=L40</f>
        <v>1</v>
      </c>
      <c r="O41" s="233" t="b">
        <f t="shared" ref="O41:O72" si="66">L41=G40</f>
        <v>1</v>
      </c>
      <c r="P41" s="233" t="b">
        <f t="shared" ref="P41:P72" si="67">G41=I40</f>
        <v>1</v>
      </c>
      <c r="Q41" s="152"/>
      <c r="R41" s="207">
        <v>3703.8999786376953</v>
      </c>
      <c r="S41" s="207">
        <v>4294.5000305175781</v>
      </c>
      <c r="T41" s="207">
        <v>3541.166748046875</v>
      </c>
      <c r="U41" s="235">
        <v>4600</v>
      </c>
      <c r="V41" s="236">
        <v>5294.4753603727913</v>
      </c>
      <c r="W41" s="236">
        <v>6037.5695608387805</v>
      </c>
      <c r="X41" s="236">
        <v>6780.6637613047697</v>
      </c>
      <c r="Y41" s="236">
        <v>7523.7579617707588</v>
      </c>
      <c r="Z41" s="236">
        <v>7800</v>
      </c>
      <c r="AA41" s="232"/>
      <c r="AB41" s="232"/>
      <c r="AC41" s="232"/>
      <c r="AD41" s="232"/>
      <c r="AE41" s="232"/>
      <c r="AF41" s="232"/>
      <c r="AG41" s="232"/>
      <c r="AH41" s="232"/>
      <c r="AI41" s="232"/>
      <c r="AJ41" s="232"/>
      <c r="AK41" s="232"/>
      <c r="AL41" s="232"/>
      <c r="AM41" s="232"/>
      <c r="AN41" s="232"/>
      <c r="AO41" s="232"/>
      <c r="AP41" s="232"/>
      <c r="AQ41" s="232"/>
      <c r="AR41" s="232"/>
      <c r="AS41" s="232"/>
      <c r="AT41" s="232"/>
      <c r="AU41" s="232"/>
      <c r="AV41" s="232"/>
      <c r="AW41" s="232"/>
      <c r="AX41" s="232"/>
      <c r="AY41" s="232"/>
      <c r="AZ41" s="232"/>
      <c r="BA41" s="232"/>
      <c r="BB41" s="232"/>
      <c r="BC41" s="232"/>
      <c r="BD41" s="232"/>
      <c r="BE41" s="232"/>
      <c r="BF41" s="232"/>
      <c r="BG41" s="232"/>
      <c r="BH41" s="232"/>
      <c r="BI41" s="232"/>
      <c r="BJ41" s="232"/>
      <c r="BK41" s="232"/>
      <c r="BL41" s="232"/>
      <c r="BM41" s="232"/>
      <c r="BN41" s="232"/>
      <c r="BO41" s="232"/>
      <c r="BP41" s="232"/>
      <c r="BQ41" s="232"/>
      <c r="BR41" s="232"/>
      <c r="BS41" s="232"/>
      <c r="BT41" s="232"/>
      <c r="BU41" s="232"/>
      <c r="BV41" s="232"/>
      <c r="BW41" s="232"/>
    </row>
    <row r="42" spans="1:105" s="48" customFormat="1" x14ac:dyDescent="0.25">
      <c r="A42" s="48" t="s">
        <v>387</v>
      </c>
      <c r="B42" s="48" t="s">
        <v>73</v>
      </c>
      <c r="C42" s="48" t="s">
        <v>58</v>
      </c>
      <c r="D42" s="48" t="s">
        <v>54</v>
      </c>
      <c r="E42" s="48" t="s">
        <v>388</v>
      </c>
      <c r="F42" s="48" t="s">
        <v>389</v>
      </c>
      <c r="G42" s="48" t="s">
        <v>66</v>
      </c>
      <c r="H42" s="48" t="s">
        <v>68</v>
      </c>
      <c r="I42" s="48">
        <v>1990</v>
      </c>
      <c r="J42" s="48">
        <v>2015</v>
      </c>
      <c r="K42" s="48" t="s">
        <v>60</v>
      </c>
      <c r="L42" s="49">
        <v>1200</v>
      </c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>
        <v>199.79999971389771</v>
      </c>
      <c r="AC42" s="49">
        <v>191.10000115633011</v>
      </c>
      <c r="AD42" s="49">
        <v>230.19999885559082</v>
      </c>
      <c r="AE42" s="49">
        <v>193</v>
      </c>
      <c r="AF42" s="49">
        <v>102</v>
      </c>
      <c r="AG42" s="49">
        <v>428.79999542236328</v>
      </c>
      <c r="AH42" s="49">
        <v>593.79999542236328</v>
      </c>
      <c r="AI42" s="49">
        <v>225.70000076293945</v>
      </c>
      <c r="AJ42" s="49">
        <v>382.39999973773956</v>
      </c>
      <c r="AK42" s="49">
        <v>642.69999885559082</v>
      </c>
      <c r="AL42" s="49">
        <v>619.60000228881836</v>
      </c>
      <c r="AM42" s="49">
        <v>464.59999942779541</v>
      </c>
      <c r="AN42" s="49">
        <v>429.20000171661377</v>
      </c>
      <c r="AO42" s="49">
        <v>345.30000114440918</v>
      </c>
      <c r="AP42" s="49">
        <v>379.19999885559082</v>
      </c>
      <c r="AQ42" s="49">
        <v>355.99999809265137</v>
      </c>
      <c r="AR42" s="49">
        <v>459.9999965429306</v>
      </c>
      <c r="AS42" s="49">
        <v>472.69999504089355</v>
      </c>
      <c r="AT42" s="49">
        <v>490.29999780654907</v>
      </c>
      <c r="AU42" s="49">
        <v>652.20000314712524</v>
      </c>
      <c r="AV42" s="49">
        <v>420.59999847412109</v>
      </c>
      <c r="AW42" s="49">
        <v>534.60000419616699</v>
      </c>
      <c r="AX42" s="49">
        <v>655.60000610351562</v>
      </c>
      <c r="AY42" s="49">
        <v>688.60000610351562</v>
      </c>
      <c r="AZ42" s="49">
        <v>716.43334007263184</v>
      </c>
      <c r="BA42" s="247">
        <v>750</v>
      </c>
      <c r="BB42" s="247">
        <v>750</v>
      </c>
      <c r="BC42" s="230">
        <v>771.77654319560088</v>
      </c>
      <c r="BD42" s="230">
        <v>793.55308639120176</v>
      </c>
      <c r="BE42" s="230">
        <v>815.32962958680264</v>
      </c>
      <c r="BF42" s="230">
        <v>837.10617278240352</v>
      </c>
      <c r="BG42" s="230">
        <v>858.8827159780044</v>
      </c>
      <c r="BH42" s="230">
        <v>880.65925917360528</v>
      </c>
      <c r="BI42" s="230">
        <v>902.43580236920616</v>
      </c>
      <c r="BJ42" s="230">
        <v>924.21234556480704</v>
      </c>
      <c r="BK42" s="230">
        <v>945.98888876040792</v>
      </c>
      <c r="BL42" s="230">
        <v>967.7654319560088</v>
      </c>
      <c r="BM42" s="230">
        <v>989.54197515160968</v>
      </c>
      <c r="BN42" s="230">
        <v>1011.3185183472106</v>
      </c>
      <c r="BO42" s="230">
        <v>1033.0950615428114</v>
      </c>
      <c r="BP42" s="230">
        <v>1054.8716047384123</v>
      </c>
      <c r="BQ42" s="230">
        <v>1076.6481479340132</v>
      </c>
      <c r="BR42" s="230">
        <v>1098.4246911296141</v>
      </c>
      <c r="BS42" s="230">
        <v>1120.201234325215</v>
      </c>
      <c r="BT42" s="230">
        <v>1141.9777775208158</v>
      </c>
      <c r="BU42" s="230">
        <v>1163.7543207164167</v>
      </c>
      <c r="BV42" s="230">
        <v>1185.5308639120176</v>
      </c>
      <c r="BW42" s="230">
        <v>1200</v>
      </c>
      <c r="BX42" s="230">
        <v>1200</v>
      </c>
      <c r="BY42" s="230">
        <v>1200</v>
      </c>
      <c r="BZ42" s="230">
        <v>1200</v>
      </c>
      <c r="CA42" s="230">
        <v>1200</v>
      </c>
      <c r="CB42" s="230">
        <v>1200</v>
      </c>
      <c r="CC42" s="230">
        <v>1200</v>
      </c>
      <c r="CD42" s="230">
        <v>1200</v>
      </c>
      <c r="CE42" s="230">
        <v>1200</v>
      </c>
      <c r="CF42" s="230">
        <v>1200</v>
      </c>
      <c r="CG42" s="230">
        <v>1200</v>
      </c>
      <c r="CH42" s="230">
        <v>1200</v>
      </c>
      <c r="CI42" s="230">
        <v>1200</v>
      </c>
      <c r="CJ42" s="230">
        <v>1200</v>
      </c>
      <c r="CK42" s="231"/>
      <c r="CL42" s="231"/>
      <c r="CM42" s="240">
        <v>37873.074071076189</v>
      </c>
      <c r="CN42" s="231"/>
      <c r="CO42" s="231"/>
      <c r="CP42" s="231"/>
      <c r="CQ42" s="231"/>
      <c r="CR42" s="231"/>
      <c r="CS42" s="231"/>
      <c r="CT42" s="231"/>
      <c r="CU42" s="231"/>
      <c r="CV42" s="231"/>
      <c r="CW42" s="231"/>
      <c r="CX42" s="231"/>
      <c r="CY42" s="231"/>
      <c r="CZ42" s="231"/>
      <c r="DA42" s="231"/>
    </row>
    <row r="43" spans="1:105" s="42" customFormat="1" x14ac:dyDescent="0.25">
      <c r="A43" s="232" t="s">
        <v>390</v>
      </c>
      <c r="B43" s="152" t="s">
        <v>73</v>
      </c>
      <c r="C43" s="152" t="s">
        <v>58</v>
      </c>
      <c r="D43" s="152" t="s">
        <v>74</v>
      </c>
      <c r="E43" s="152" t="s">
        <v>60</v>
      </c>
      <c r="F43" s="152" t="s">
        <v>68</v>
      </c>
      <c r="G43" s="152">
        <v>1990</v>
      </c>
      <c r="H43" s="152">
        <v>2015</v>
      </c>
      <c r="I43" s="207">
        <v>1200</v>
      </c>
      <c r="J43" s="152"/>
      <c r="K43" s="152" t="s">
        <v>65</v>
      </c>
      <c r="L43" s="152" t="s">
        <v>66</v>
      </c>
      <c r="M43" s="233" t="b">
        <f t="shared" ref="M43:M74" si="68">E43=K42</f>
        <v>1</v>
      </c>
      <c r="N43" s="233" t="b">
        <f t="shared" ref="N43:N74" si="69">I43=L42</f>
        <v>1</v>
      </c>
      <c r="O43" s="233" t="b">
        <f t="shared" ref="O43:O74" si="70">L43=G42</f>
        <v>1</v>
      </c>
      <c r="P43" s="233" t="b">
        <f t="shared" ref="P43:P74" si="71">G43=I42</f>
        <v>1</v>
      </c>
      <c r="Q43" s="152"/>
      <c r="R43" s="207">
        <v>655.60000610351562</v>
      </c>
      <c r="S43" s="207">
        <v>688.60000610351562</v>
      </c>
      <c r="T43" s="207">
        <v>716.43334007263184</v>
      </c>
      <c r="U43" s="235">
        <v>750</v>
      </c>
      <c r="V43" s="236">
        <v>12000</v>
      </c>
      <c r="W43" s="236">
        <v>1200</v>
      </c>
      <c r="X43" s="236">
        <v>1200</v>
      </c>
      <c r="Y43" s="236">
        <v>1200</v>
      </c>
      <c r="Z43" s="236">
        <v>1200</v>
      </c>
    </row>
    <row r="44" spans="1:105" s="48" customFormat="1" x14ac:dyDescent="0.25">
      <c r="A44" s="48" t="s">
        <v>391</v>
      </c>
      <c r="B44" s="48" t="s">
        <v>75</v>
      </c>
      <c r="C44" s="48" t="s">
        <v>58</v>
      </c>
      <c r="D44" s="48" t="s">
        <v>54</v>
      </c>
      <c r="E44" s="48" t="s">
        <v>76</v>
      </c>
      <c r="F44" s="48" t="s">
        <v>76</v>
      </c>
      <c r="G44" s="48" t="s">
        <v>66</v>
      </c>
      <c r="H44" s="48" t="s">
        <v>68</v>
      </c>
      <c r="I44" s="48">
        <v>1998</v>
      </c>
      <c r="J44" s="48">
        <v>2023</v>
      </c>
      <c r="K44" s="48" t="s">
        <v>60</v>
      </c>
      <c r="L44" s="237">
        <v>11000</v>
      </c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>
        <v>1113.9999771118164</v>
      </c>
      <c r="AK44" s="49">
        <v>3442.7000122070312</v>
      </c>
      <c r="AL44" s="49">
        <v>2912.1000061035156</v>
      </c>
      <c r="AM44" s="49">
        <v>2537.4999923706055</v>
      </c>
      <c r="AN44" s="49">
        <v>3356.8000335693359</v>
      </c>
      <c r="AO44" s="49">
        <v>3182.9000244140625</v>
      </c>
      <c r="AP44" s="49">
        <v>3655.7999877929687</v>
      </c>
      <c r="AQ44" s="49">
        <v>3864.2000579833984</v>
      </c>
      <c r="AR44" s="49">
        <v>4083.3999404907227</v>
      </c>
      <c r="AS44" s="49">
        <v>5464.7999725341797</v>
      </c>
      <c r="AT44" s="49">
        <v>6169.8000793457031</v>
      </c>
      <c r="AU44" s="49">
        <v>6030.5000305175781</v>
      </c>
      <c r="AV44" s="49">
        <v>4880.1998901367187</v>
      </c>
      <c r="AW44" s="49">
        <v>5366.2999420166016</v>
      </c>
      <c r="AX44" s="49">
        <v>6068.9999847412109</v>
      </c>
      <c r="AY44" s="49">
        <v>6319.1999053955078</v>
      </c>
      <c r="AZ44" s="49">
        <v>6951.433349609375</v>
      </c>
      <c r="BA44" s="247">
        <v>7500</v>
      </c>
      <c r="BB44" s="247">
        <v>7500</v>
      </c>
      <c r="BC44" s="230">
        <v>7732</v>
      </c>
      <c r="BD44" s="230">
        <v>7732</v>
      </c>
      <c r="BE44" s="230">
        <v>7732</v>
      </c>
      <c r="BF44" s="230">
        <v>7732</v>
      </c>
      <c r="BG44" s="230">
        <v>7732</v>
      </c>
      <c r="BH44" s="230">
        <v>7732</v>
      </c>
      <c r="BI44" s="230">
        <v>7732</v>
      </c>
      <c r="BJ44" s="230">
        <v>7732</v>
      </c>
      <c r="BK44" s="230">
        <v>7732</v>
      </c>
      <c r="BL44" s="230">
        <v>7732</v>
      </c>
      <c r="BM44" s="230">
        <v>7732</v>
      </c>
      <c r="BN44" s="230">
        <v>7732</v>
      </c>
      <c r="BO44" s="230">
        <v>7732</v>
      </c>
      <c r="BP44" s="230">
        <v>7732</v>
      </c>
      <c r="BQ44" s="230">
        <v>7732</v>
      </c>
      <c r="BR44" s="230">
        <v>7732</v>
      </c>
      <c r="BS44" s="230">
        <v>7732</v>
      </c>
      <c r="BT44" s="230">
        <v>7732</v>
      </c>
      <c r="BU44" s="230">
        <v>7732</v>
      </c>
      <c r="BV44" s="230">
        <v>7732</v>
      </c>
      <c r="BW44" s="230">
        <v>7732</v>
      </c>
      <c r="BX44" s="230">
        <v>7732</v>
      </c>
      <c r="BY44" s="230">
        <v>7732</v>
      </c>
      <c r="BZ44" s="230">
        <v>7732</v>
      </c>
      <c r="CA44" s="230">
        <v>7732</v>
      </c>
      <c r="CB44" s="230">
        <v>7732</v>
      </c>
      <c r="CC44" s="230">
        <v>7732</v>
      </c>
      <c r="CD44" s="230">
        <v>7732</v>
      </c>
      <c r="CE44" s="230">
        <v>7732</v>
      </c>
      <c r="CF44" s="230">
        <v>7732</v>
      </c>
      <c r="CG44" s="230">
        <v>7732</v>
      </c>
      <c r="CH44" s="230">
        <v>7732</v>
      </c>
      <c r="CI44" s="230">
        <v>7732</v>
      </c>
      <c r="CJ44" s="230">
        <v>7732</v>
      </c>
      <c r="CK44" s="231"/>
      <c r="CL44" s="231"/>
      <c r="CM44" s="240">
        <v>277888</v>
      </c>
      <c r="CN44" s="231"/>
      <c r="CO44" s="231"/>
      <c r="CP44" s="231"/>
      <c r="CQ44" s="231"/>
      <c r="CR44" s="231"/>
      <c r="CS44" s="231"/>
      <c r="CT44" s="231"/>
      <c r="CU44" s="231"/>
      <c r="CV44" s="231"/>
      <c r="CW44" s="231"/>
      <c r="CX44" s="231"/>
      <c r="CY44" s="231"/>
      <c r="CZ44" s="231"/>
      <c r="DA44" s="231"/>
    </row>
    <row r="45" spans="1:105" s="42" customFormat="1" x14ac:dyDescent="0.25">
      <c r="A45" s="232" t="s">
        <v>392</v>
      </c>
      <c r="B45" s="152" t="s">
        <v>75</v>
      </c>
      <c r="C45" s="152" t="s">
        <v>58</v>
      </c>
      <c r="D45" s="152" t="s">
        <v>76</v>
      </c>
      <c r="E45" s="152" t="s">
        <v>60</v>
      </c>
      <c r="F45" s="152" t="s">
        <v>68</v>
      </c>
      <c r="G45" s="152">
        <v>1998</v>
      </c>
      <c r="H45" s="152">
        <v>2023</v>
      </c>
      <c r="I45" s="207">
        <v>11000</v>
      </c>
      <c r="J45" s="152"/>
      <c r="K45" s="152" t="s">
        <v>65</v>
      </c>
      <c r="L45" s="152" t="s">
        <v>66</v>
      </c>
      <c r="M45" s="233" t="b">
        <f t="shared" ref="M45:M76" si="72">E45=K44</f>
        <v>1</v>
      </c>
      <c r="N45" s="233" t="b">
        <f t="shared" ref="N45:N76" si="73">I45=L44</f>
        <v>1</v>
      </c>
      <c r="O45" s="233" t="b">
        <f t="shared" ref="O45:O76" si="74">L45=G44</f>
        <v>1</v>
      </c>
      <c r="P45" s="233" t="b">
        <f t="shared" ref="P45:P76" si="75">G45=I44</f>
        <v>1</v>
      </c>
      <c r="Q45" s="152"/>
      <c r="R45" s="207">
        <v>6068.9999847412109</v>
      </c>
      <c r="S45" s="207">
        <v>6319.1999053955078</v>
      </c>
      <c r="T45" s="207">
        <v>6951.433349609375</v>
      </c>
      <c r="U45" s="235">
        <v>9300</v>
      </c>
      <c r="V45" s="236">
        <v>10350</v>
      </c>
      <c r="W45" s="236">
        <v>10350</v>
      </c>
      <c r="X45" s="236">
        <v>10350</v>
      </c>
      <c r="Y45" s="236">
        <v>10350</v>
      </c>
      <c r="Z45" s="236">
        <v>10350</v>
      </c>
      <c r="AA45" s="238"/>
      <c r="AB45" s="238"/>
      <c r="AC45" s="238"/>
      <c r="AD45" s="238"/>
      <c r="AE45" s="238"/>
      <c r="AF45" s="238"/>
      <c r="AG45" s="238"/>
      <c r="AH45" s="238"/>
      <c r="AI45" s="238"/>
      <c r="AJ45" s="238"/>
      <c r="AK45" s="238"/>
      <c r="AL45" s="238"/>
      <c r="AM45" s="238"/>
      <c r="AN45" s="238"/>
      <c r="AO45" s="238"/>
      <c r="AP45" s="238"/>
      <c r="AQ45" s="238"/>
      <c r="AR45" s="238"/>
      <c r="AS45" s="238"/>
      <c r="AT45" s="238"/>
      <c r="AU45" s="238"/>
      <c r="AV45" s="238"/>
      <c r="AW45" s="238"/>
      <c r="AX45" s="238"/>
      <c r="AY45" s="238"/>
      <c r="AZ45" s="238"/>
      <c r="BA45" s="238"/>
      <c r="BB45" s="238"/>
      <c r="BC45" s="238"/>
      <c r="BD45" s="238"/>
      <c r="BE45" s="238"/>
      <c r="BF45" s="238"/>
      <c r="BG45" s="238"/>
      <c r="BH45" s="238"/>
      <c r="BI45" s="238"/>
      <c r="BJ45" s="238"/>
      <c r="BK45" s="238"/>
      <c r="BL45" s="238"/>
      <c r="BM45" s="238"/>
      <c r="BN45" s="238"/>
      <c r="BO45" s="238"/>
      <c r="BP45" s="238"/>
      <c r="BQ45" s="238"/>
      <c r="BR45" s="238"/>
      <c r="BS45" s="238"/>
      <c r="BT45" s="238"/>
      <c r="BU45" s="238"/>
      <c r="BV45" s="238"/>
      <c r="BW45" s="238"/>
      <c r="BX45" s="238"/>
      <c r="BY45" s="238"/>
      <c r="BZ45" s="238"/>
      <c r="CA45" s="238"/>
      <c r="CB45" s="238"/>
      <c r="CC45" s="238"/>
      <c r="CD45" s="238"/>
      <c r="CE45" s="238"/>
      <c r="CF45" s="238"/>
      <c r="CG45" s="238"/>
      <c r="CH45" s="238"/>
      <c r="CI45" s="238"/>
      <c r="CJ45" s="238"/>
      <c r="CK45" s="238"/>
      <c r="CL45" s="238"/>
      <c r="CM45" s="238"/>
      <c r="CN45" s="238"/>
      <c r="CO45" s="238"/>
      <c r="CP45" s="238"/>
      <c r="CQ45" s="238"/>
      <c r="CR45" s="238"/>
      <c r="CS45" s="238"/>
      <c r="CT45" s="238"/>
      <c r="CU45" s="238"/>
      <c r="CV45" s="238"/>
      <c r="CW45" s="238"/>
      <c r="CX45" s="238"/>
      <c r="CY45" s="238"/>
      <c r="CZ45" s="238"/>
      <c r="DA45" s="238"/>
    </row>
    <row r="46" spans="1:105" s="231" customFormat="1" x14ac:dyDescent="0.25">
      <c r="A46" s="48" t="s">
        <v>393</v>
      </c>
      <c r="B46" s="48" t="s">
        <v>69</v>
      </c>
      <c r="C46" s="48" t="s">
        <v>58</v>
      </c>
      <c r="D46" s="48" t="s">
        <v>54</v>
      </c>
      <c r="E46" s="48" t="s">
        <v>70</v>
      </c>
      <c r="F46" s="48" t="s">
        <v>70</v>
      </c>
      <c r="G46" s="48" t="s">
        <v>66</v>
      </c>
      <c r="H46" s="48" t="s">
        <v>68</v>
      </c>
      <c r="I46" s="48">
        <v>2004</v>
      </c>
      <c r="J46" s="48">
        <v>2029</v>
      </c>
      <c r="K46" s="48" t="s">
        <v>60</v>
      </c>
      <c r="L46" s="248">
        <v>650</v>
      </c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>
        <v>26.5</v>
      </c>
      <c r="AQ46" s="49">
        <v>193.20000097900629</v>
      </c>
      <c r="AR46" s="49">
        <v>279.79999732971191</v>
      </c>
      <c r="AS46" s="49">
        <v>440.29999232292175</v>
      </c>
      <c r="AT46" s="49">
        <v>439.19999361038208</v>
      </c>
      <c r="AU46" s="49">
        <v>423.59999847412109</v>
      </c>
      <c r="AV46" s="49">
        <v>363.69999384880066</v>
      </c>
      <c r="AW46" s="49">
        <v>221.79999977350235</v>
      </c>
      <c r="AX46" s="49">
        <v>401.40000295639038</v>
      </c>
      <c r="AY46" s="49">
        <v>565.00000095367432</v>
      </c>
      <c r="AZ46" s="49">
        <v>514.4999942779541</v>
      </c>
      <c r="BA46" s="247">
        <v>500</v>
      </c>
      <c r="BB46" s="247">
        <v>500</v>
      </c>
      <c r="BC46" s="230">
        <v>527.14102562173059</v>
      </c>
      <c r="BD46" s="230">
        <v>554.28205124346118</v>
      </c>
      <c r="BE46" s="230">
        <v>581.42307686519177</v>
      </c>
      <c r="BF46" s="230">
        <v>608.56410248692237</v>
      </c>
      <c r="BG46" s="230">
        <v>635.70512810865296</v>
      </c>
      <c r="BH46" s="230">
        <v>650</v>
      </c>
      <c r="BI46" s="230">
        <v>650</v>
      </c>
      <c r="BJ46" s="230">
        <v>650</v>
      </c>
      <c r="BK46" s="230">
        <v>650</v>
      </c>
      <c r="BL46" s="230">
        <v>650</v>
      </c>
      <c r="BM46" s="230">
        <v>650</v>
      </c>
      <c r="BN46" s="230">
        <v>650</v>
      </c>
      <c r="BO46" s="230">
        <v>650</v>
      </c>
      <c r="BP46" s="230">
        <v>650</v>
      </c>
      <c r="BQ46" s="230">
        <v>650</v>
      </c>
      <c r="BR46" s="230">
        <v>650</v>
      </c>
      <c r="BS46" s="230">
        <v>650</v>
      </c>
      <c r="BT46" s="230">
        <v>650</v>
      </c>
      <c r="BU46" s="230">
        <v>650</v>
      </c>
      <c r="BV46" s="230">
        <v>650</v>
      </c>
      <c r="BW46" s="230">
        <v>650</v>
      </c>
      <c r="BX46" s="230">
        <v>650</v>
      </c>
      <c r="BY46" s="230">
        <v>650</v>
      </c>
      <c r="BZ46" s="230">
        <v>650</v>
      </c>
      <c r="CA46" s="230">
        <v>650</v>
      </c>
      <c r="CB46" s="230">
        <v>650</v>
      </c>
      <c r="CC46" s="230">
        <v>650</v>
      </c>
      <c r="CD46" s="230">
        <v>650</v>
      </c>
      <c r="CE46" s="230">
        <v>650</v>
      </c>
      <c r="CF46" s="230">
        <v>650</v>
      </c>
      <c r="CG46" s="230">
        <v>650</v>
      </c>
      <c r="CH46" s="230">
        <v>650</v>
      </c>
      <c r="CI46" s="230">
        <v>650</v>
      </c>
      <c r="CJ46" s="230">
        <v>650</v>
      </c>
      <c r="CM46" s="240">
        <v>22757.11538432596</v>
      </c>
    </row>
    <row r="47" spans="1:105" s="42" customFormat="1" x14ac:dyDescent="0.25">
      <c r="A47" s="232" t="s">
        <v>394</v>
      </c>
      <c r="B47" s="152" t="s">
        <v>69</v>
      </c>
      <c r="C47" s="152" t="s">
        <v>58</v>
      </c>
      <c r="D47" s="152" t="s">
        <v>70</v>
      </c>
      <c r="E47" s="152" t="s">
        <v>60</v>
      </c>
      <c r="F47" s="152" t="s">
        <v>68</v>
      </c>
      <c r="G47" s="152">
        <v>2004</v>
      </c>
      <c r="H47" s="152">
        <v>2029</v>
      </c>
      <c r="I47" s="207">
        <v>650</v>
      </c>
      <c r="J47" s="152"/>
      <c r="K47" s="152" t="s">
        <v>65</v>
      </c>
      <c r="L47" s="152" t="s">
        <v>66</v>
      </c>
      <c r="M47" s="233" t="b">
        <f t="shared" ref="M47:M78" si="76">E47=K46</f>
        <v>1</v>
      </c>
      <c r="N47" s="233" t="b">
        <f t="shared" ref="N47:N78" si="77">I47=L46</f>
        <v>1</v>
      </c>
      <c r="O47" s="233" t="b">
        <f t="shared" ref="O47:O78" si="78">L47=G46</f>
        <v>1</v>
      </c>
      <c r="P47" s="233" t="b">
        <f t="shared" ref="P47:P78" si="79">G47=I46</f>
        <v>1</v>
      </c>
      <c r="Q47" s="152"/>
      <c r="R47" s="207">
        <v>401.40000295639038</v>
      </c>
      <c r="S47" s="207">
        <v>565.00000095367432</v>
      </c>
      <c r="T47" s="207">
        <v>614</v>
      </c>
      <c r="U47" s="235">
        <v>614</v>
      </c>
      <c r="V47" s="236">
        <v>650</v>
      </c>
      <c r="W47" s="236">
        <v>650</v>
      </c>
      <c r="X47" s="236">
        <v>650</v>
      </c>
      <c r="Y47" s="236">
        <v>650</v>
      </c>
      <c r="Z47" s="236">
        <v>650</v>
      </c>
    </row>
    <row r="48" spans="1:105" s="48" customFormat="1" x14ac:dyDescent="0.25">
      <c r="A48" s="48" t="s">
        <v>395</v>
      </c>
      <c r="B48" s="48" t="s">
        <v>92</v>
      </c>
      <c r="C48" s="48" t="s">
        <v>58</v>
      </c>
      <c r="D48" s="48" t="s">
        <v>54</v>
      </c>
      <c r="E48" s="48" t="s">
        <v>396</v>
      </c>
      <c r="F48" s="48" t="s">
        <v>397</v>
      </c>
      <c r="G48" s="48" t="s">
        <v>66</v>
      </c>
      <c r="H48" s="48" t="s">
        <v>68</v>
      </c>
      <c r="I48" s="48">
        <v>1998</v>
      </c>
      <c r="J48" s="48">
        <v>2023</v>
      </c>
      <c r="K48" s="48" t="s">
        <v>60</v>
      </c>
      <c r="L48" s="49">
        <v>850</v>
      </c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>
        <v>255.60000038146973</v>
      </c>
      <c r="AJ48" s="49">
        <v>333.6999979019165</v>
      </c>
      <c r="AK48" s="49">
        <v>327.70000743865967</v>
      </c>
      <c r="AL48" s="49">
        <v>500.10000419616699</v>
      </c>
      <c r="AM48" s="49">
        <v>583.99999618530273</v>
      </c>
      <c r="AN48" s="49">
        <v>567.00000858306885</v>
      </c>
      <c r="AO48" s="49">
        <v>621.30000114440918</v>
      </c>
      <c r="AP48" s="49">
        <v>763.9999942779541</v>
      </c>
      <c r="AQ48" s="49">
        <v>672.39999723434448</v>
      </c>
      <c r="AR48" s="49">
        <v>827.00000381469727</v>
      </c>
      <c r="AS48" s="49">
        <v>831.69999694824219</v>
      </c>
      <c r="AT48" s="49">
        <v>849.00000190734863</v>
      </c>
      <c r="AU48" s="49">
        <v>745.69999694824219</v>
      </c>
      <c r="AV48" s="49">
        <v>689.79999589920044</v>
      </c>
      <c r="AW48" s="49">
        <v>712.29999542236328</v>
      </c>
      <c r="AX48" s="49">
        <v>842.69999313354492</v>
      </c>
      <c r="AY48" s="49">
        <v>791.30000305175781</v>
      </c>
      <c r="AZ48" s="49">
        <v>896.36665344238281</v>
      </c>
      <c r="BA48" s="247">
        <v>850</v>
      </c>
      <c r="BB48" s="247">
        <v>850</v>
      </c>
      <c r="BC48" s="230">
        <v>850</v>
      </c>
      <c r="BD48" s="230">
        <v>850</v>
      </c>
      <c r="BE48" s="230">
        <v>850</v>
      </c>
      <c r="BF48" s="230">
        <v>850</v>
      </c>
      <c r="BG48" s="230">
        <v>850</v>
      </c>
      <c r="BH48" s="230">
        <v>850</v>
      </c>
      <c r="BI48" s="230">
        <v>850</v>
      </c>
      <c r="BJ48" s="230">
        <v>850</v>
      </c>
      <c r="BK48" s="230">
        <v>850</v>
      </c>
      <c r="BL48" s="230">
        <v>850</v>
      </c>
      <c r="BM48" s="230">
        <v>850</v>
      </c>
      <c r="BN48" s="230">
        <v>850</v>
      </c>
      <c r="BO48" s="230">
        <v>850</v>
      </c>
      <c r="BP48" s="230">
        <v>850</v>
      </c>
      <c r="BQ48" s="230">
        <v>850</v>
      </c>
      <c r="BR48" s="230">
        <v>850</v>
      </c>
      <c r="BS48" s="230">
        <v>850</v>
      </c>
      <c r="BT48" s="230">
        <v>850</v>
      </c>
      <c r="BU48" s="230">
        <v>850</v>
      </c>
      <c r="BV48" s="230">
        <v>850</v>
      </c>
      <c r="BW48" s="230">
        <v>850</v>
      </c>
      <c r="BX48" s="230">
        <v>850</v>
      </c>
      <c r="BY48" s="230">
        <v>850</v>
      </c>
      <c r="BZ48" s="230">
        <v>850</v>
      </c>
      <c r="CA48" s="230">
        <v>850</v>
      </c>
      <c r="CB48" s="230">
        <v>850</v>
      </c>
      <c r="CC48" s="230">
        <v>850</v>
      </c>
      <c r="CD48" s="230">
        <v>850</v>
      </c>
      <c r="CE48" s="230">
        <v>850</v>
      </c>
      <c r="CF48" s="230">
        <v>850</v>
      </c>
      <c r="CG48" s="230">
        <v>850</v>
      </c>
      <c r="CH48" s="230">
        <v>850</v>
      </c>
      <c r="CI48" s="230">
        <v>850</v>
      </c>
      <c r="CJ48" s="230">
        <v>850</v>
      </c>
      <c r="CK48" s="231"/>
      <c r="CL48" s="231"/>
      <c r="CM48" s="240">
        <v>30600</v>
      </c>
      <c r="CN48" s="231"/>
      <c r="CO48" s="231"/>
      <c r="CP48" s="231"/>
      <c r="CQ48" s="231"/>
      <c r="CR48" s="231"/>
      <c r="CS48" s="231"/>
      <c r="CT48" s="231"/>
      <c r="CU48" s="231"/>
      <c r="CV48" s="231"/>
      <c r="CW48" s="231"/>
      <c r="CX48" s="231"/>
      <c r="CY48" s="231"/>
      <c r="CZ48" s="231"/>
      <c r="DA48" s="231"/>
    </row>
    <row r="49" spans="1:105" s="42" customFormat="1" x14ac:dyDescent="0.25">
      <c r="A49" s="232" t="s">
        <v>398</v>
      </c>
      <c r="B49" s="152" t="s">
        <v>92</v>
      </c>
      <c r="C49" s="152" t="s">
        <v>58</v>
      </c>
      <c r="D49" s="152" t="s">
        <v>93</v>
      </c>
      <c r="E49" s="152" t="s">
        <v>60</v>
      </c>
      <c r="F49" s="152" t="s">
        <v>68</v>
      </c>
      <c r="G49" s="152">
        <v>1998</v>
      </c>
      <c r="H49" s="152">
        <v>2023</v>
      </c>
      <c r="I49" s="207">
        <v>850</v>
      </c>
      <c r="J49" s="152"/>
      <c r="K49" s="152" t="s">
        <v>65</v>
      </c>
      <c r="L49" s="152" t="s">
        <v>66</v>
      </c>
      <c r="M49" s="233" t="b">
        <f t="shared" ref="M49:M80" si="80">E49=K48</f>
        <v>1</v>
      </c>
      <c r="N49" s="233" t="b">
        <f t="shared" ref="N49:N80" si="81">I49=L48</f>
        <v>1</v>
      </c>
      <c r="O49" s="233" t="b">
        <f t="shared" ref="O49:O80" si="82">L49=G48</f>
        <v>1</v>
      </c>
      <c r="P49" s="233" t="b">
        <f t="shared" ref="P49:P80" si="83">G49=I48</f>
        <v>1</v>
      </c>
      <c r="Q49" s="152"/>
      <c r="R49" s="207">
        <v>842.69999313354492</v>
      </c>
      <c r="S49" s="207">
        <v>791.30000305175781</v>
      </c>
      <c r="T49" s="207">
        <v>896.36665344238281</v>
      </c>
      <c r="U49" s="235">
        <v>850</v>
      </c>
      <c r="V49" s="236">
        <v>850</v>
      </c>
      <c r="W49" s="236">
        <v>850</v>
      </c>
      <c r="X49" s="236">
        <v>850</v>
      </c>
      <c r="Y49" s="236">
        <v>850</v>
      </c>
      <c r="Z49" s="236">
        <v>850</v>
      </c>
    </row>
    <row r="50" spans="1:105" s="48" customFormat="1" x14ac:dyDescent="0.25">
      <c r="A50" s="48" t="s">
        <v>399</v>
      </c>
      <c r="B50" s="48" t="s">
        <v>113</v>
      </c>
      <c r="C50" s="48" t="s">
        <v>58</v>
      </c>
      <c r="D50" s="48" t="s">
        <v>54</v>
      </c>
      <c r="E50" s="48" t="s">
        <v>112</v>
      </c>
      <c r="F50" s="48" t="s">
        <v>112</v>
      </c>
      <c r="G50" s="48" t="s">
        <v>66</v>
      </c>
      <c r="H50" s="48" t="s">
        <v>68</v>
      </c>
      <c r="I50" s="48">
        <v>2000</v>
      </c>
      <c r="J50" s="48">
        <v>2025</v>
      </c>
      <c r="K50" s="48" t="s">
        <v>60</v>
      </c>
      <c r="L50" s="49">
        <v>960</v>
      </c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>
        <v>66.399999216198921</v>
      </c>
      <c r="AM50" s="49">
        <v>374.40000119805336</v>
      </c>
      <c r="AN50" s="49">
        <v>530.0999995470047</v>
      </c>
      <c r="AO50" s="49">
        <v>630.59999680519104</v>
      </c>
      <c r="AP50" s="49">
        <v>717.19999814033508</v>
      </c>
      <c r="AQ50" s="49">
        <v>665.69999986886978</v>
      </c>
      <c r="AR50" s="49">
        <v>759.29999458789825</v>
      </c>
      <c r="AS50" s="49">
        <v>797.09999576210976</v>
      </c>
      <c r="AT50" s="49">
        <v>756.20000612735748</v>
      </c>
      <c r="AU50" s="49">
        <v>748.40000265836716</v>
      </c>
      <c r="AV50" s="49">
        <v>565.00000035762787</v>
      </c>
      <c r="AW50" s="49">
        <v>640.69999235868454</v>
      </c>
      <c r="AX50" s="49">
        <v>719.9000004529953</v>
      </c>
      <c r="AY50" s="49">
        <v>738.80000598728657</v>
      </c>
      <c r="AZ50" s="49">
        <v>898.1333235502243</v>
      </c>
      <c r="BA50" s="247">
        <v>785</v>
      </c>
      <c r="BB50" s="247">
        <v>835</v>
      </c>
      <c r="BC50" s="230">
        <v>865.08039215762244</v>
      </c>
      <c r="BD50" s="230">
        <v>895.16078431524488</v>
      </c>
      <c r="BE50" s="230">
        <v>925.24117647286732</v>
      </c>
      <c r="BF50" s="230">
        <v>955.32156863048976</v>
      </c>
      <c r="BG50" s="230">
        <v>960</v>
      </c>
      <c r="BH50" s="230">
        <v>960</v>
      </c>
      <c r="BI50" s="230">
        <v>960</v>
      </c>
      <c r="BJ50" s="230">
        <v>960</v>
      </c>
      <c r="BK50" s="230">
        <v>960</v>
      </c>
      <c r="BL50" s="230">
        <v>960</v>
      </c>
      <c r="BM50" s="230">
        <v>960</v>
      </c>
      <c r="BN50" s="230">
        <v>960</v>
      </c>
      <c r="BO50" s="230">
        <v>960</v>
      </c>
      <c r="BP50" s="230">
        <v>960</v>
      </c>
      <c r="BQ50" s="230">
        <v>960</v>
      </c>
      <c r="BR50" s="230">
        <v>960</v>
      </c>
      <c r="BS50" s="230">
        <v>960</v>
      </c>
      <c r="BT50" s="230">
        <v>960</v>
      </c>
      <c r="BU50" s="230">
        <v>960</v>
      </c>
      <c r="BV50" s="230">
        <v>960</v>
      </c>
      <c r="BW50" s="230">
        <v>960</v>
      </c>
      <c r="BX50" s="230">
        <v>960</v>
      </c>
      <c r="BY50" s="230">
        <v>960</v>
      </c>
      <c r="BZ50" s="230">
        <v>960</v>
      </c>
      <c r="CA50" s="230">
        <v>960</v>
      </c>
      <c r="CB50" s="230">
        <v>960</v>
      </c>
      <c r="CC50" s="230">
        <v>960</v>
      </c>
      <c r="CD50" s="230">
        <v>960</v>
      </c>
      <c r="CE50" s="230">
        <v>960</v>
      </c>
      <c r="CF50" s="230">
        <v>960</v>
      </c>
      <c r="CG50" s="230">
        <v>960</v>
      </c>
      <c r="CH50" s="230">
        <v>960</v>
      </c>
      <c r="CI50" s="230">
        <v>960</v>
      </c>
      <c r="CJ50" s="230">
        <v>960</v>
      </c>
      <c r="CK50" s="231"/>
      <c r="CL50" s="231"/>
      <c r="CM50" s="240">
        <v>34060.803921576226</v>
      </c>
      <c r="CN50" s="231"/>
      <c r="CO50" s="231"/>
      <c r="CP50" s="231"/>
      <c r="CQ50" s="231"/>
      <c r="CR50" s="231"/>
      <c r="CS50" s="231"/>
      <c r="CT50" s="231"/>
      <c r="CU50" s="231"/>
      <c r="CV50" s="231"/>
      <c r="CW50" s="231"/>
      <c r="CX50" s="231"/>
      <c r="CY50" s="231"/>
      <c r="CZ50" s="231"/>
      <c r="DA50" s="231"/>
    </row>
    <row r="51" spans="1:105" s="42" customFormat="1" x14ac:dyDescent="0.25">
      <c r="A51" s="232" t="s">
        <v>400</v>
      </c>
      <c r="B51" s="152" t="s">
        <v>113</v>
      </c>
      <c r="C51" s="152" t="s">
        <v>58</v>
      </c>
      <c r="D51" s="152" t="s">
        <v>112</v>
      </c>
      <c r="E51" s="152" t="s">
        <v>60</v>
      </c>
      <c r="F51" s="152" t="s">
        <v>68</v>
      </c>
      <c r="G51" s="152">
        <v>2000</v>
      </c>
      <c r="H51" s="152">
        <v>2025</v>
      </c>
      <c r="I51" s="207">
        <v>960</v>
      </c>
      <c r="J51" s="152"/>
      <c r="K51" s="152" t="s">
        <v>65</v>
      </c>
      <c r="L51" s="152" t="s">
        <v>66</v>
      </c>
      <c r="M51" s="233" t="b">
        <f t="shared" ref="M51:M82" si="84">E51=K50</f>
        <v>1</v>
      </c>
      <c r="N51" s="233" t="b">
        <f t="shared" ref="N51:N82" si="85">I51=L50</f>
        <v>1</v>
      </c>
      <c r="O51" s="233" t="b">
        <f t="shared" ref="O51:O82" si="86">L51=G50</f>
        <v>1</v>
      </c>
      <c r="P51" s="233" t="b">
        <f t="shared" ref="P51:P82" si="87">G51=I50</f>
        <v>1</v>
      </c>
      <c r="Q51" s="152"/>
      <c r="R51" s="207">
        <v>719.9000004529953</v>
      </c>
      <c r="S51" s="207">
        <v>738.80000598728657</v>
      </c>
      <c r="T51" s="207">
        <v>898.1333235502243</v>
      </c>
      <c r="U51" s="235">
        <v>785</v>
      </c>
      <c r="V51" s="236">
        <v>955.32156863048976</v>
      </c>
      <c r="W51" s="236">
        <v>960</v>
      </c>
      <c r="X51" s="236">
        <v>960</v>
      </c>
      <c r="Y51" s="236">
        <v>960</v>
      </c>
      <c r="Z51" s="236">
        <v>960</v>
      </c>
    </row>
    <row r="52" spans="1:105" s="48" customFormat="1" x14ac:dyDescent="0.25">
      <c r="A52" s="48" t="s">
        <v>401</v>
      </c>
      <c r="B52" s="48" t="s">
        <v>111</v>
      </c>
      <c r="C52" s="48" t="s">
        <v>58</v>
      </c>
      <c r="D52" s="48" t="s">
        <v>54</v>
      </c>
      <c r="E52" s="48" t="s">
        <v>112</v>
      </c>
      <c r="F52" s="48" t="s">
        <v>112</v>
      </c>
      <c r="G52" s="48" t="s">
        <v>98</v>
      </c>
      <c r="H52" s="48" t="s">
        <v>68</v>
      </c>
      <c r="I52" s="48">
        <v>2000</v>
      </c>
      <c r="J52" s="48">
        <v>2025</v>
      </c>
      <c r="K52" s="48" t="s">
        <v>60</v>
      </c>
      <c r="L52" s="49">
        <v>640</v>
      </c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>
        <v>21.399999618530273</v>
      </c>
      <c r="AM52" s="49">
        <v>196.79999709129333</v>
      </c>
      <c r="AN52" s="49">
        <v>340.40000438690186</v>
      </c>
      <c r="AO52" s="49">
        <v>454.29999923706055</v>
      </c>
      <c r="AP52" s="49">
        <v>466.39999485015869</v>
      </c>
      <c r="AQ52" s="49">
        <v>436.10000944137573</v>
      </c>
      <c r="AR52" s="49">
        <v>435.89999723434448</v>
      </c>
      <c r="AS52" s="49">
        <v>503.89999580383301</v>
      </c>
      <c r="AT52" s="49">
        <v>526.69999647140503</v>
      </c>
      <c r="AU52" s="49">
        <v>533.10000324249268</v>
      </c>
      <c r="AV52" s="49">
        <v>429.19999265670776</v>
      </c>
      <c r="AW52" s="49">
        <v>484.89999866485596</v>
      </c>
      <c r="AX52" s="49">
        <v>488.39999294281006</v>
      </c>
      <c r="AY52" s="49">
        <v>544.39999580383301</v>
      </c>
      <c r="AZ52" s="49">
        <v>559.49999618530273</v>
      </c>
      <c r="BA52" s="247">
        <v>590</v>
      </c>
      <c r="BB52" s="247">
        <v>590</v>
      </c>
      <c r="BC52" s="230">
        <v>613.75294115496615</v>
      </c>
      <c r="BD52" s="230">
        <v>637.5058823099323</v>
      </c>
      <c r="BE52" s="230">
        <v>640</v>
      </c>
      <c r="BF52" s="230">
        <v>640</v>
      </c>
      <c r="BG52" s="230">
        <v>640</v>
      </c>
      <c r="BH52" s="230">
        <v>640</v>
      </c>
      <c r="BI52" s="230">
        <v>640</v>
      </c>
      <c r="BJ52" s="230">
        <v>640</v>
      </c>
      <c r="BK52" s="230">
        <v>640</v>
      </c>
      <c r="BL52" s="230">
        <v>640</v>
      </c>
      <c r="BM52" s="230">
        <v>640</v>
      </c>
      <c r="BN52" s="230">
        <v>640</v>
      </c>
      <c r="BO52" s="230">
        <v>640</v>
      </c>
      <c r="BP52" s="230">
        <v>640</v>
      </c>
      <c r="BQ52" s="230">
        <v>640</v>
      </c>
      <c r="BR52" s="230">
        <v>640</v>
      </c>
      <c r="BS52" s="230">
        <v>640</v>
      </c>
      <c r="BT52" s="230">
        <v>640</v>
      </c>
      <c r="BU52" s="230">
        <v>640</v>
      </c>
      <c r="BV52" s="230">
        <v>640</v>
      </c>
      <c r="BW52" s="230">
        <v>640</v>
      </c>
      <c r="BX52" s="230">
        <v>640</v>
      </c>
      <c r="BY52" s="230">
        <v>640</v>
      </c>
      <c r="BZ52" s="230">
        <v>640</v>
      </c>
      <c r="CA52" s="230">
        <v>640</v>
      </c>
      <c r="CB52" s="230">
        <v>640</v>
      </c>
      <c r="CC52" s="230">
        <v>640</v>
      </c>
      <c r="CD52" s="230">
        <v>640</v>
      </c>
      <c r="CE52" s="230">
        <v>640</v>
      </c>
      <c r="CF52" s="230">
        <v>640</v>
      </c>
      <c r="CG52" s="230">
        <v>640</v>
      </c>
      <c r="CH52" s="230">
        <v>640</v>
      </c>
      <c r="CI52" s="230">
        <v>640</v>
      </c>
      <c r="CJ52" s="230">
        <v>640</v>
      </c>
      <c r="CK52" s="231"/>
      <c r="CL52" s="231"/>
      <c r="CM52" s="240">
        <v>22911.258823464897</v>
      </c>
      <c r="CN52" s="231"/>
      <c r="CO52" s="231"/>
      <c r="CP52" s="231"/>
      <c r="CQ52" s="231"/>
      <c r="CR52" s="231"/>
      <c r="CS52" s="231"/>
      <c r="CT52" s="231"/>
      <c r="CU52" s="231"/>
      <c r="CV52" s="231"/>
      <c r="CW52" s="231"/>
      <c r="CX52" s="231"/>
      <c r="CY52" s="231"/>
      <c r="CZ52" s="231"/>
      <c r="DA52" s="231"/>
    </row>
    <row r="53" spans="1:105" s="42" customFormat="1" x14ac:dyDescent="0.25">
      <c r="A53" s="232" t="s">
        <v>402</v>
      </c>
      <c r="B53" s="152" t="s">
        <v>111</v>
      </c>
      <c r="C53" s="152" t="s">
        <v>58</v>
      </c>
      <c r="D53" s="152" t="s">
        <v>112</v>
      </c>
      <c r="E53" s="152" t="s">
        <v>60</v>
      </c>
      <c r="F53" s="152" t="s">
        <v>68</v>
      </c>
      <c r="G53" s="152">
        <v>2000</v>
      </c>
      <c r="H53" s="152">
        <v>2025</v>
      </c>
      <c r="I53" s="207">
        <v>640</v>
      </c>
      <c r="J53" s="152"/>
      <c r="K53" s="152" t="s">
        <v>65</v>
      </c>
      <c r="L53" s="152" t="s">
        <v>98</v>
      </c>
      <c r="M53" s="233" t="b">
        <f t="shared" ref="M53:M84" si="88">E53=K52</f>
        <v>1</v>
      </c>
      <c r="N53" s="233" t="b">
        <f t="shared" ref="N53:N84" si="89">I53=L52</f>
        <v>1</v>
      </c>
      <c r="O53" s="233" t="b">
        <f t="shared" ref="O53:O84" si="90">L53=G52</f>
        <v>1</v>
      </c>
      <c r="P53" s="233" t="b">
        <f t="shared" ref="P53:P84" si="91">G53=I52</f>
        <v>1</v>
      </c>
      <c r="Q53" s="152"/>
      <c r="R53" s="207">
        <v>488.39999294281006</v>
      </c>
      <c r="S53" s="207">
        <v>544.39999580383301</v>
      </c>
      <c r="T53" s="207">
        <v>559.49999618530273</v>
      </c>
      <c r="U53" s="235">
        <v>590</v>
      </c>
      <c r="V53" s="236">
        <v>640</v>
      </c>
      <c r="W53" s="236">
        <v>640</v>
      </c>
      <c r="X53" s="236">
        <v>640</v>
      </c>
      <c r="Y53" s="236">
        <v>640</v>
      </c>
      <c r="Z53" s="236">
        <v>640</v>
      </c>
    </row>
    <row r="54" spans="1:105" s="48" customFormat="1" x14ac:dyDescent="0.25">
      <c r="A54" s="48" t="s">
        <v>403</v>
      </c>
      <c r="B54" s="231" t="s">
        <v>302</v>
      </c>
      <c r="C54" s="231" t="s">
        <v>58</v>
      </c>
      <c r="D54" s="231" t="s">
        <v>54</v>
      </c>
      <c r="E54" s="231" t="s">
        <v>404</v>
      </c>
      <c r="F54" s="231" t="s">
        <v>405</v>
      </c>
      <c r="G54" s="231" t="s">
        <v>66</v>
      </c>
      <c r="H54" s="231" t="s">
        <v>68</v>
      </c>
      <c r="I54" s="231">
        <v>2004</v>
      </c>
      <c r="J54" s="231">
        <v>2011</v>
      </c>
      <c r="K54" s="231" t="s">
        <v>301</v>
      </c>
      <c r="L54" s="240">
        <v>648</v>
      </c>
      <c r="M54" s="49"/>
      <c r="N54" s="49"/>
      <c r="O54" s="49"/>
      <c r="P54" s="49"/>
      <c r="Q54" s="240"/>
      <c r="R54" s="240"/>
      <c r="S54" s="240"/>
      <c r="T54" s="240"/>
      <c r="U54" s="240"/>
      <c r="V54" s="240"/>
      <c r="W54" s="240"/>
      <c r="X54" s="240"/>
      <c r="Y54" s="240"/>
      <c r="Z54" s="240"/>
      <c r="AA54" s="240"/>
      <c r="AB54" s="240"/>
      <c r="AC54" s="240"/>
      <c r="AD54" s="240"/>
      <c r="AE54" s="240"/>
      <c r="AF54" s="240"/>
      <c r="AG54" s="240"/>
      <c r="AH54" s="240"/>
      <c r="AI54" s="240"/>
      <c r="AJ54" s="240"/>
      <c r="AK54" s="240"/>
      <c r="AL54" s="240"/>
      <c r="AM54" s="240"/>
      <c r="AN54" s="240"/>
      <c r="AO54" s="240"/>
      <c r="AP54" s="240">
        <v>9.5000001192092896</v>
      </c>
      <c r="AQ54" s="240">
        <v>267.10000477731228</v>
      </c>
      <c r="AR54" s="240">
        <v>1071.2999992370605</v>
      </c>
      <c r="AS54" s="240">
        <v>648.00000762939453</v>
      </c>
      <c r="AT54" s="240">
        <v>648</v>
      </c>
      <c r="AU54" s="240">
        <v>647.9999942779541</v>
      </c>
      <c r="AV54" s="240">
        <v>647.99998474121094</v>
      </c>
      <c r="AW54" s="240">
        <v>0</v>
      </c>
      <c r="AX54" s="240"/>
      <c r="AY54" s="240"/>
      <c r="AZ54" s="240"/>
      <c r="BA54" s="247"/>
      <c r="BB54" s="247"/>
      <c r="BC54" s="240"/>
      <c r="BD54" s="240"/>
      <c r="BE54" s="240"/>
      <c r="BF54" s="240"/>
      <c r="BG54" s="240"/>
      <c r="BH54" s="240"/>
      <c r="BI54" s="240"/>
      <c r="BJ54" s="240"/>
      <c r="BK54" s="240"/>
      <c r="BL54" s="240"/>
      <c r="BM54" s="240"/>
      <c r="BN54" s="240"/>
      <c r="BO54" s="240"/>
      <c r="BP54" s="240"/>
      <c r="BQ54" s="240"/>
      <c r="BR54" s="240"/>
      <c r="BS54" s="240"/>
      <c r="BT54" s="240"/>
      <c r="BU54" s="240"/>
      <c r="BV54" s="240"/>
      <c r="BW54" s="240"/>
      <c r="BX54" s="240"/>
      <c r="BY54" s="240"/>
      <c r="BZ54" s="240"/>
      <c r="CA54" s="240"/>
      <c r="CB54" s="240"/>
      <c r="CC54" s="240"/>
      <c r="CD54" s="240"/>
      <c r="CE54" s="240"/>
      <c r="CF54" s="240"/>
      <c r="CG54" s="240"/>
      <c r="CH54" s="240"/>
      <c r="CI54" s="240"/>
      <c r="CJ54" s="240"/>
      <c r="CK54" s="231"/>
      <c r="CL54" s="231"/>
      <c r="CM54" s="240">
        <v>0</v>
      </c>
      <c r="CN54" s="231"/>
      <c r="CO54" s="231"/>
      <c r="CP54" s="231"/>
      <c r="CQ54" s="231"/>
      <c r="CR54" s="231"/>
      <c r="CS54" s="231"/>
      <c r="CT54" s="231"/>
      <c r="CU54" s="231"/>
      <c r="CV54" s="231"/>
      <c r="CW54" s="231"/>
      <c r="CX54" s="231"/>
      <c r="CY54" s="231"/>
      <c r="CZ54" s="231"/>
      <c r="DA54" s="231"/>
    </row>
    <row r="55" spans="1:105" s="42" customFormat="1" x14ac:dyDescent="0.25">
      <c r="A55" s="232" t="s">
        <v>406</v>
      </c>
      <c r="B55" s="152" t="s">
        <v>302</v>
      </c>
      <c r="C55" s="152" t="s">
        <v>58</v>
      </c>
      <c r="D55" s="152" t="s">
        <v>107</v>
      </c>
      <c r="E55" s="152" t="s">
        <v>301</v>
      </c>
      <c r="F55" s="152" t="s">
        <v>68</v>
      </c>
      <c r="G55" s="152">
        <v>2004</v>
      </c>
      <c r="H55" s="152">
        <v>2011</v>
      </c>
      <c r="I55" s="207">
        <v>648</v>
      </c>
      <c r="J55" s="152"/>
      <c r="K55" s="152"/>
      <c r="L55" s="152" t="s">
        <v>66</v>
      </c>
      <c r="M55" s="233" t="b">
        <f t="shared" ref="M55:M86" si="92">E55=K54</f>
        <v>1</v>
      </c>
      <c r="N55" s="233" t="b">
        <f t="shared" ref="N55:N86" si="93">I55=L54</f>
        <v>1</v>
      </c>
      <c r="O55" s="233" t="b">
        <f t="shared" ref="O55:O86" si="94">L55=G54</f>
        <v>1</v>
      </c>
      <c r="P55" s="233" t="b">
        <f t="shared" ref="P55:P86" si="95">G55=I54</f>
        <v>1</v>
      </c>
      <c r="Q55" s="152"/>
      <c r="R55" s="207"/>
      <c r="S55" s="207"/>
      <c r="T55" s="207"/>
      <c r="U55" s="235"/>
      <c r="V55" s="236"/>
      <c r="W55" s="236"/>
      <c r="X55" s="236"/>
      <c r="Y55" s="236"/>
      <c r="Z55" s="236"/>
    </row>
    <row r="56" spans="1:105" s="48" customFormat="1" x14ac:dyDescent="0.25">
      <c r="A56" s="48" t="s">
        <v>407</v>
      </c>
      <c r="B56" s="48" t="s">
        <v>171</v>
      </c>
      <c r="C56" s="48" t="s">
        <v>156</v>
      </c>
      <c r="D56" s="48" t="s">
        <v>54</v>
      </c>
      <c r="E56" s="89" t="s">
        <v>207</v>
      </c>
      <c r="F56" s="48" t="s">
        <v>249</v>
      </c>
      <c r="G56" s="48" t="s">
        <v>66</v>
      </c>
      <c r="H56" s="48" t="s">
        <v>300</v>
      </c>
      <c r="I56" s="89">
        <v>2025</v>
      </c>
      <c r="K56" s="48" t="s">
        <v>119</v>
      </c>
      <c r="L56" s="48">
        <v>1600</v>
      </c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230">
        <v>0</v>
      </c>
      <c r="BB56" s="230">
        <v>0</v>
      </c>
      <c r="BC56" s="230">
        <v>0</v>
      </c>
      <c r="BD56" s="230">
        <v>0</v>
      </c>
      <c r="BE56" s="230">
        <v>0</v>
      </c>
      <c r="BF56" s="230">
        <v>0</v>
      </c>
      <c r="BG56" s="230">
        <v>0</v>
      </c>
      <c r="BH56" s="230">
        <v>0</v>
      </c>
      <c r="BI56" s="230">
        <v>0</v>
      </c>
      <c r="BJ56" s="230">
        <v>0</v>
      </c>
      <c r="BK56" s="230">
        <v>751.19999999999993</v>
      </c>
      <c r="BL56" s="230">
        <v>934.19085566782553</v>
      </c>
      <c r="BM56" s="230">
        <v>1041.2336442083808</v>
      </c>
      <c r="BN56" s="230">
        <v>1117.181711335651</v>
      </c>
      <c r="BO56" s="230">
        <v>1176.0916088826025</v>
      </c>
      <c r="BP56" s="230">
        <v>1224.2244998762064</v>
      </c>
      <c r="BQ56" s="230">
        <v>1264.9202793506026</v>
      </c>
      <c r="BR56" s="230">
        <v>1300.1725670034766</v>
      </c>
      <c r="BS56" s="230">
        <v>1331.2672884167621</v>
      </c>
      <c r="BT56" s="230">
        <v>1359.0824645504281</v>
      </c>
      <c r="BU56" s="230">
        <v>1384.2443520187699</v>
      </c>
      <c r="BV56" s="230">
        <v>1407.215355544032</v>
      </c>
      <c r="BW56" s="230">
        <v>1428.3466303698458</v>
      </c>
      <c r="BX56" s="230">
        <v>1447.9111350184282</v>
      </c>
      <c r="BY56" s="230">
        <v>1466.1252530909835</v>
      </c>
      <c r="BZ56" s="230">
        <v>1483.1634226713022</v>
      </c>
      <c r="CA56" s="230">
        <v>1499.1683228308411</v>
      </c>
      <c r="CB56" s="230">
        <v>1514.2581440845875</v>
      </c>
      <c r="CC56" s="230">
        <v>1528.5318904999401</v>
      </c>
      <c r="CD56" s="230">
        <v>1542.0733202182537</v>
      </c>
      <c r="CE56" s="230">
        <v>1554.9539235589837</v>
      </c>
      <c r="CF56" s="230">
        <v>1567.2352076865955</v>
      </c>
      <c r="CG56" s="230">
        <v>1578.9704730052956</v>
      </c>
      <c r="CH56" s="230">
        <v>1590.2062112118576</v>
      </c>
      <c r="CI56" s="230">
        <v>1600</v>
      </c>
      <c r="CJ56" s="230">
        <v>1600</v>
      </c>
      <c r="CK56" s="231"/>
      <c r="CL56" s="231"/>
      <c r="CM56" s="231"/>
      <c r="CN56" s="231"/>
      <c r="CO56" s="231"/>
      <c r="CP56" s="231"/>
      <c r="CQ56" s="231"/>
      <c r="CR56" s="231"/>
      <c r="CS56" s="231"/>
      <c r="CT56" s="231"/>
      <c r="CU56" s="231"/>
      <c r="CV56" s="231"/>
      <c r="CW56" s="231"/>
      <c r="CX56" s="231"/>
      <c r="CY56" s="231"/>
      <c r="CZ56" s="231"/>
      <c r="DA56" s="231"/>
    </row>
    <row r="57" spans="1:105" s="42" customFormat="1" x14ac:dyDescent="0.25">
      <c r="A57" s="232" t="s">
        <v>408</v>
      </c>
      <c r="B57" s="152" t="s">
        <v>171</v>
      </c>
      <c r="C57" s="152" t="s">
        <v>156</v>
      </c>
      <c r="D57" s="152" t="s">
        <v>308</v>
      </c>
      <c r="E57" s="152" t="s">
        <v>119</v>
      </c>
      <c r="F57" s="152" t="s">
        <v>300</v>
      </c>
      <c r="G57" s="152">
        <v>2025</v>
      </c>
      <c r="H57" s="152"/>
      <c r="I57" s="233">
        <v>1600</v>
      </c>
      <c r="J57" s="152"/>
      <c r="K57" s="152"/>
      <c r="L57" s="152" t="s">
        <v>66</v>
      </c>
      <c r="M57" s="233" t="b">
        <f t="shared" ref="M57:M88" si="96">E57=K56</f>
        <v>1</v>
      </c>
      <c r="N57" s="233" t="b">
        <f t="shared" ref="N57:N88" si="97">I57=L56</f>
        <v>1</v>
      </c>
      <c r="O57" s="233" t="b">
        <f t="shared" ref="O57:O88" si="98">L57=G56</f>
        <v>1</v>
      </c>
      <c r="P57" s="233" t="b">
        <f t="shared" ref="P57:P88" si="99">G57=I56</f>
        <v>1</v>
      </c>
      <c r="Q57" s="152"/>
      <c r="R57" s="207"/>
      <c r="S57" s="207"/>
      <c r="T57" s="207"/>
      <c r="U57" s="235">
        <v>0</v>
      </c>
      <c r="V57" s="236">
        <v>0</v>
      </c>
      <c r="W57" s="236">
        <v>800</v>
      </c>
      <c r="X57" s="236">
        <v>1600</v>
      </c>
      <c r="Y57" s="236">
        <v>1600</v>
      </c>
      <c r="Z57" s="236">
        <v>1600</v>
      </c>
      <c r="AA57" s="232"/>
      <c r="AB57" s="232"/>
      <c r="AC57" s="232"/>
      <c r="AD57" s="232"/>
      <c r="AE57" s="232"/>
      <c r="AF57" s="232"/>
      <c r="AG57" s="232"/>
      <c r="AH57" s="232"/>
      <c r="AI57" s="232"/>
      <c r="AJ57" s="232"/>
      <c r="AK57" s="232"/>
      <c r="AL57" s="232"/>
      <c r="AM57" s="232"/>
      <c r="AN57" s="232"/>
      <c r="AO57" s="232"/>
      <c r="AP57" s="232"/>
      <c r="AQ57" s="232"/>
      <c r="AR57" s="232"/>
      <c r="AS57" s="232"/>
      <c r="AT57" s="232"/>
      <c r="AU57" s="232"/>
      <c r="AV57" s="232"/>
      <c r="AW57" s="232"/>
      <c r="AX57" s="232"/>
      <c r="AY57" s="232"/>
      <c r="AZ57" s="232"/>
      <c r="BA57" s="232"/>
      <c r="BB57" s="232"/>
      <c r="BC57" s="232"/>
      <c r="BD57" s="232"/>
      <c r="BE57" s="232"/>
      <c r="BF57" s="232"/>
      <c r="BG57" s="232"/>
      <c r="BH57" s="232"/>
      <c r="BI57" s="232"/>
      <c r="BJ57" s="232"/>
      <c r="BK57" s="232"/>
      <c r="BL57" s="232"/>
      <c r="BM57" s="232"/>
      <c r="BN57" s="232"/>
      <c r="BO57" s="232"/>
      <c r="BP57" s="232"/>
      <c r="BQ57" s="232"/>
      <c r="BR57" s="232"/>
      <c r="BS57" s="232"/>
      <c r="BT57" s="232"/>
      <c r="BU57" s="232"/>
      <c r="BV57" s="232"/>
      <c r="BW57" s="232"/>
      <c r="BX57" s="238"/>
      <c r="BY57" s="238"/>
      <c r="BZ57" s="238"/>
      <c r="CA57" s="238"/>
      <c r="CB57" s="238"/>
      <c r="CC57" s="238"/>
      <c r="CD57" s="238"/>
      <c r="CE57" s="238"/>
      <c r="CF57" s="238"/>
      <c r="CG57" s="238"/>
      <c r="CH57" s="238"/>
      <c r="CI57" s="238"/>
      <c r="CJ57" s="238"/>
      <c r="CK57" s="238"/>
      <c r="CL57" s="238"/>
      <c r="CM57" s="238"/>
      <c r="CN57" s="238"/>
      <c r="CO57" s="238"/>
      <c r="CP57" s="238"/>
      <c r="CQ57" s="238"/>
      <c r="CR57" s="238"/>
      <c r="CS57" s="238"/>
      <c r="CT57" s="238"/>
      <c r="CU57" s="238"/>
      <c r="CV57" s="238"/>
      <c r="CW57" s="238"/>
      <c r="CX57" s="238"/>
      <c r="CY57" s="238"/>
      <c r="CZ57" s="238"/>
      <c r="DA57" s="238"/>
    </row>
    <row r="58" spans="1:105" s="48" customFormat="1" x14ac:dyDescent="0.25">
      <c r="A58" s="48" t="s">
        <v>409</v>
      </c>
      <c r="B58" s="48" t="s">
        <v>79</v>
      </c>
      <c r="C58" s="48" t="s">
        <v>58</v>
      </c>
      <c r="D58" s="48" t="s">
        <v>54</v>
      </c>
      <c r="E58" s="48" t="s">
        <v>232</v>
      </c>
      <c r="F58" s="48" t="s">
        <v>232</v>
      </c>
      <c r="G58" s="48" t="s">
        <v>66</v>
      </c>
      <c r="H58" s="48" t="s">
        <v>68</v>
      </c>
      <c r="I58" s="48">
        <v>1992</v>
      </c>
      <c r="J58" s="48">
        <v>2017</v>
      </c>
      <c r="K58" s="48" t="s">
        <v>60</v>
      </c>
      <c r="L58" s="49">
        <v>200</v>
      </c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>
        <v>12.700000166893005</v>
      </c>
      <c r="AE58" s="49">
        <v>36.899999856948853</v>
      </c>
      <c r="AF58" s="49">
        <v>8.8000001907348633</v>
      </c>
      <c r="AG58" s="49">
        <v>9.5000001192092896</v>
      </c>
      <c r="AH58" s="49">
        <v>35.299999475479126</v>
      </c>
      <c r="AI58" s="49">
        <v>5.9000000953674316</v>
      </c>
      <c r="AJ58" s="49">
        <v>13.699999809265137</v>
      </c>
      <c r="AK58" s="49">
        <v>113.10000133514404</v>
      </c>
      <c r="AL58" s="49">
        <v>134.89999842643738</v>
      </c>
      <c r="AM58" s="49">
        <v>146.50000090897083</v>
      </c>
      <c r="AN58" s="49">
        <v>190.89999651908875</v>
      </c>
      <c r="AO58" s="49">
        <v>89.3999999538064</v>
      </c>
      <c r="AP58" s="49">
        <v>95.200000286102295</v>
      </c>
      <c r="AQ58" s="49">
        <v>118.70000076293945</v>
      </c>
      <c r="AR58" s="49">
        <v>148.59999990463257</v>
      </c>
      <c r="AS58" s="49">
        <v>108.79999923706055</v>
      </c>
      <c r="AT58" s="49">
        <v>66.000000238418579</v>
      </c>
      <c r="AU58" s="49">
        <v>74.199999809265137</v>
      </c>
      <c r="AV58" s="49">
        <v>129.99999833106995</v>
      </c>
      <c r="AW58" s="49">
        <v>104.09999895095825</v>
      </c>
      <c r="AX58" s="49">
        <v>131.70000171661377</v>
      </c>
      <c r="AY58" s="49">
        <v>121.80000019073486</v>
      </c>
      <c r="AZ58" s="49">
        <v>140.30000019073486</v>
      </c>
      <c r="BA58" s="247">
        <v>129.78</v>
      </c>
      <c r="BB58" s="247">
        <v>139.83499999999998</v>
      </c>
      <c r="BC58" s="230">
        <v>145.10573332792916</v>
      </c>
      <c r="BD58" s="230">
        <v>150.37646665585834</v>
      </c>
      <c r="BE58" s="230">
        <v>155.64719998378752</v>
      </c>
      <c r="BF58" s="230">
        <v>160.91793331171669</v>
      </c>
      <c r="BG58" s="230">
        <v>166.18866663964587</v>
      </c>
      <c r="BH58" s="230">
        <v>171.45939996757505</v>
      </c>
      <c r="BI58" s="230">
        <v>176.73013329550423</v>
      </c>
      <c r="BJ58" s="230">
        <v>182.00086662343341</v>
      </c>
      <c r="BK58" s="230">
        <v>187.27159995136259</v>
      </c>
      <c r="BL58" s="230">
        <v>192.54233327929177</v>
      </c>
      <c r="BM58" s="230">
        <v>197.81306660722095</v>
      </c>
      <c r="BN58" s="230">
        <v>200</v>
      </c>
      <c r="BO58" s="230">
        <v>200</v>
      </c>
      <c r="BP58" s="230">
        <v>200</v>
      </c>
      <c r="BQ58" s="230">
        <v>200</v>
      </c>
      <c r="BR58" s="230">
        <v>200</v>
      </c>
      <c r="BS58" s="230">
        <v>200</v>
      </c>
      <c r="BT58" s="230">
        <v>200</v>
      </c>
      <c r="BU58" s="230">
        <v>200</v>
      </c>
      <c r="BV58" s="230">
        <v>200</v>
      </c>
      <c r="BW58" s="230">
        <v>200</v>
      </c>
      <c r="BX58" s="230">
        <v>200</v>
      </c>
      <c r="BY58" s="230">
        <v>200</v>
      </c>
      <c r="BZ58" s="230">
        <v>200</v>
      </c>
      <c r="CA58" s="230">
        <v>200</v>
      </c>
      <c r="CB58" s="230">
        <v>200</v>
      </c>
      <c r="CC58" s="230">
        <v>200</v>
      </c>
      <c r="CD58" s="230">
        <v>200</v>
      </c>
      <c r="CE58" s="230">
        <v>200</v>
      </c>
      <c r="CF58" s="230">
        <v>200</v>
      </c>
      <c r="CG58" s="230">
        <v>200</v>
      </c>
      <c r="CH58" s="230">
        <v>200</v>
      </c>
      <c r="CI58" s="230">
        <v>200</v>
      </c>
      <c r="CJ58" s="230">
        <v>200</v>
      </c>
      <c r="CK58" s="231"/>
      <c r="CL58" s="231"/>
      <c r="CM58" s="240">
        <v>6755.6683996433258</v>
      </c>
      <c r="CN58" s="231"/>
      <c r="CO58" s="231"/>
      <c r="CP58" s="231"/>
      <c r="CQ58" s="231"/>
      <c r="CR58" s="231"/>
      <c r="CS58" s="231"/>
      <c r="CT58" s="231"/>
      <c r="CU58" s="231"/>
      <c r="CV58" s="231"/>
      <c r="CW58" s="231"/>
      <c r="CX58" s="231"/>
      <c r="CY58" s="231"/>
      <c r="CZ58" s="231"/>
      <c r="DA58" s="231"/>
    </row>
    <row r="59" spans="1:105" s="42" customFormat="1" x14ac:dyDescent="0.25">
      <c r="A59" s="232" t="s">
        <v>410</v>
      </c>
      <c r="B59" s="152" t="s">
        <v>79</v>
      </c>
      <c r="C59" s="152" t="s">
        <v>58</v>
      </c>
      <c r="D59" s="152" t="s">
        <v>232</v>
      </c>
      <c r="E59" s="152" t="s">
        <v>60</v>
      </c>
      <c r="F59" s="152" t="s">
        <v>68</v>
      </c>
      <c r="G59" s="152">
        <v>1992</v>
      </c>
      <c r="H59" s="152">
        <v>2017</v>
      </c>
      <c r="I59" s="207">
        <v>200</v>
      </c>
      <c r="J59" s="152"/>
      <c r="K59" s="152"/>
      <c r="L59" s="152" t="s">
        <v>66</v>
      </c>
      <c r="M59" s="233" t="b">
        <f t="shared" ref="M59:M90" si="100">E59=K58</f>
        <v>1</v>
      </c>
      <c r="N59" s="233" t="b">
        <f t="shared" ref="N59:N90" si="101">I59=L58</f>
        <v>1</v>
      </c>
      <c r="O59" s="233" t="b">
        <f t="shared" ref="O59:O90" si="102">L59=G58</f>
        <v>1</v>
      </c>
      <c r="P59" s="233" t="b">
        <f t="shared" ref="P59:P90" si="103">G59=I58</f>
        <v>1</v>
      </c>
      <c r="Q59" s="152" t="s">
        <v>212</v>
      </c>
      <c r="R59" s="207">
        <v>131.70000171661377</v>
      </c>
      <c r="S59" s="207">
        <v>121.80000019073486</v>
      </c>
      <c r="T59" s="207">
        <v>140.30000019073486</v>
      </c>
      <c r="U59" s="235">
        <v>129.78</v>
      </c>
      <c r="V59" s="236">
        <v>160.91793331171669</v>
      </c>
      <c r="W59" s="236">
        <v>187.27159995136259</v>
      </c>
      <c r="X59" s="236">
        <v>200</v>
      </c>
      <c r="Y59" s="236">
        <v>200</v>
      </c>
      <c r="Z59" s="236">
        <v>200</v>
      </c>
    </row>
    <row r="60" spans="1:105" s="48" customFormat="1" x14ac:dyDescent="0.25">
      <c r="A60" s="48" t="s">
        <v>411</v>
      </c>
      <c r="B60" s="48" t="s">
        <v>88</v>
      </c>
      <c r="C60" s="48" t="s">
        <v>58</v>
      </c>
      <c r="D60" s="48" t="s">
        <v>54</v>
      </c>
      <c r="E60" s="48" t="s">
        <v>412</v>
      </c>
      <c r="F60" s="48" t="s">
        <v>413</v>
      </c>
      <c r="G60" s="48" t="s">
        <v>66</v>
      </c>
      <c r="H60" s="48" t="s">
        <v>68</v>
      </c>
      <c r="I60" s="48">
        <v>2005</v>
      </c>
      <c r="J60" s="48">
        <v>2030</v>
      </c>
      <c r="K60" s="48" t="s">
        <v>60</v>
      </c>
      <c r="L60" s="49">
        <v>7500</v>
      </c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>
        <v>31</v>
      </c>
      <c r="AD60" s="49">
        <v>610.29999542236328</v>
      </c>
      <c r="AE60" s="49">
        <v>709.00000143051147</v>
      </c>
      <c r="AF60" s="49">
        <v>749.80000495910645</v>
      </c>
      <c r="AG60" s="49">
        <v>774.50000548362732</v>
      </c>
      <c r="AH60" s="49">
        <v>822.30000114440918</v>
      </c>
      <c r="AI60" s="49">
        <v>959.79998683929443</v>
      </c>
      <c r="AJ60" s="49">
        <v>760.60000276565552</v>
      </c>
      <c r="AK60" s="49">
        <v>947.10001182556152</v>
      </c>
      <c r="AL60" s="49">
        <v>857.39999866485596</v>
      </c>
      <c r="AM60" s="49">
        <v>845.39998626708984</v>
      </c>
      <c r="AN60" s="49">
        <v>1026.2999877929687</v>
      </c>
      <c r="AO60" s="49">
        <v>1085.2999992370605</v>
      </c>
      <c r="AP60" s="49">
        <v>1173.700008392334</v>
      </c>
      <c r="AQ60" s="49">
        <v>1117.4999942779541</v>
      </c>
      <c r="AR60" s="49">
        <v>1127.8999891281128</v>
      </c>
      <c r="AS60" s="49">
        <v>4076.3999977111816</v>
      </c>
      <c r="AT60" s="49">
        <v>4528.4999618530273</v>
      </c>
      <c r="AU60" s="49">
        <v>4530.9999923706055</v>
      </c>
      <c r="AV60" s="49">
        <v>3671.4000225067139</v>
      </c>
      <c r="AW60" s="49">
        <v>3672.7000045776367</v>
      </c>
      <c r="AX60" s="49">
        <v>4055.7999725341797</v>
      </c>
      <c r="AY60" s="49">
        <v>4390.6000366210937</v>
      </c>
      <c r="AZ60" s="49">
        <v>4568.8000030517578</v>
      </c>
      <c r="BA60" s="247">
        <v>4400</v>
      </c>
      <c r="BB60" s="247">
        <v>4500</v>
      </c>
      <c r="BC60" s="230">
        <v>4655.7653846557323</v>
      </c>
      <c r="BD60" s="230">
        <v>4811.5307693114646</v>
      </c>
      <c r="BE60" s="230">
        <v>4967.2961539671969</v>
      </c>
      <c r="BF60" s="230">
        <v>5123.0615386229292</v>
      </c>
      <c r="BG60" s="230">
        <v>5278.8269232786615</v>
      </c>
      <c r="BH60" s="230">
        <v>5434.5923079343938</v>
      </c>
      <c r="BI60" s="230">
        <v>5590.3576925901261</v>
      </c>
      <c r="BJ60" s="230">
        <v>5746.1230772458584</v>
      </c>
      <c r="BK60" s="230">
        <v>5901.8884619015907</v>
      </c>
      <c r="BL60" s="230">
        <v>6057.653846557323</v>
      </c>
      <c r="BM60" s="230">
        <v>6213.4192312130554</v>
      </c>
      <c r="BN60" s="230">
        <v>6369.1846158687877</v>
      </c>
      <c r="BO60" s="230">
        <v>6524.95000052452</v>
      </c>
      <c r="BP60" s="230">
        <v>6680.7153851802523</v>
      </c>
      <c r="BQ60" s="230">
        <v>6836.4807698359846</v>
      </c>
      <c r="BR60" s="230">
        <v>6992.2461544917169</v>
      </c>
      <c r="BS60" s="230">
        <v>7148.0115391474492</v>
      </c>
      <c r="BT60" s="230">
        <v>7303.7769238031815</v>
      </c>
      <c r="BU60" s="230">
        <v>7459.5423084589138</v>
      </c>
      <c r="BV60" s="230">
        <v>7500</v>
      </c>
      <c r="BW60" s="230">
        <v>7500</v>
      </c>
      <c r="BX60" s="230">
        <v>7500</v>
      </c>
      <c r="BY60" s="230">
        <v>7500</v>
      </c>
      <c r="BZ60" s="230">
        <v>7500</v>
      </c>
      <c r="CA60" s="230">
        <v>7500</v>
      </c>
      <c r="CB60" s="230">
        <v>7500</v>
      </c>
      <c r="CC60" s="230">
        <v>7500</v>
      </c>
      <c r="CD60" s="230">
        <v>7500</v>
      </c>
      <c r="CE60" s="230">
        <v>7500</v>
      </c>
      <c r="CF60" s="230">
        <v>7500</v>
      </c>
      <c r="CG60" s="230">
        <v>7500</v>
      </c>
      <c r="CH60" s="230">
        <v>7500</v>
      </c>
      <c r="CI60" s="230">
        <v>7500</v>
      </c>
      <c r="CJ60" s="230">
        <v>7500</v>
      </c>
      <c r="CK60" s="231"/>
      <c r="CL60" s="231"/>
      <c r="CM60" s="240">
        <v>236495.42308458913</v>
      </c>
      <c r="CN60" s="231"/>
      <c r="CO60" s="231"/>
      <c r="CP60" s="231"/>
      <c r="CQ60" s="231"/>
      <c r="CR60" s="231"/>
      <c r="CS60" s="231"/>
      <c r="CT60" s="231"/>
      <c r="CU60" s="231"/>
      <c r="CV60" s="231"/>
      <c r="CW60" s="231"/>
      <c r="CX60" s="231"/>
      <c r="CY60" s="231"/>
      <c r="CZ60" s="231"/>
      <c r="DA60" s="231"/>
    </row>
    <row r="61" spans="1:105" s="42" customFormat="1" x14ac:dyDescent="0.25">
      <c r="A61" s="232" t="s">
        <v>414</v>
      </c>
      <c r="B61" s="152" t="s">
        <v>88</v>
      </c>
      <c r="C61" s="152" t="s">
        <v>58</v>
      </c>
      <c r="D61" s="152" t="s">
        <v>89</v>
      </c>
      <c r="E61" s="152" t="s">
        <v>60</v>
      </c>
      <c r="F61" s="152" t="s">
        <v>68</v>
      </c>
      <c r="G61" s="152">
        <v>2005</v>
      </c>
      <c r="H61" s="152">
        <v>2030</v>
      </c>
      <c r="I61" s="207">
        <v>7500</v>
      </c>
      <c r="J61" s="152"/>
      <c r="K61" s="152" t="s">
        <v>65</v>
      </c>
      <c r="L61" s="152" t="s">
        <v>66</v>
      </c>
      <c r="M61" s="233" t="b">
        <f t="shared" ref="M61:M92" si="104">E61=K60</f>
        <v>1</v>
      </c>
      <c r="N61" s="233" t="b">
        <f t="shared" ref="N61:N92" si="105">I61=L60</f>
        <v>1</v>
      </c>
      <c r="O61" s="233" t="b">
        <f t="shared" ref="O61:O92" si="106">L61=G60</f>
        <v>1</v>
      </c>
      <c r="P61" s="233" t="b">
        <f t="shared" ref="P61:P92" si="107">G61=I60</f>
        <v>1</v>
      </c>
      <c r="Q61" s="152"/>
      <c r="R61" s="207">
        <v>4055.7999725341797</v>
      </c>
      <c r="S61" s="207">
        <v>4390.6000366210937</v>
      </c>
      <c r="T61" s="207">
        <v>4568.8000030517578</v>
      </c>
      <c r="U61" s="235">
        <v>4400</v>
      </c>
      <c r="V61" s="236">
        <v>5123.0615386229292</v>
      </c>
      <c r="W61" s="236">
        <v>5901.8884619015907</v>
      </c>
      <c r="X61" s="236">
        <v>6680.7153851802523</v>
      </c>
      <c r="Y61" s="236">
        <v>7459.5423084589138</v>
      </c>
      <c r="Z61" s="236">
        <v>7500</v>
      </c>
    </row>
    <row r="62" spans="1:105" s="48" customFormat="1" x14ac:dyDescent="0.25">
      <c r="A62" s="48" t="s">
        <v>415</v>
      </c>
      <c r="B62" s="48" t="s">
        <v>82</v>
      </c>
      <c r="C62" s="48" t="s">
        <v>58</v>
      </c>
      <c r="D62" s="48" t="s">
        <v>54</v>
      </c>
      <c r="E62" s="48" t="s">
        <v>354</v>
      </c>
      <c r="F62" s="48" t="s">
        <v>416</v>
      </c>
      <c r="G62" s="48" t="s">
        <v>66</v>
      </c>
      <c r="H62" s="48" t="s">
        <v>68</v>
      </c>
      <c r="I62" s="48">
        <v>2003</v>
      </c>
      <c r="J62" s="48">
        <v>2023</v>
      </c>
      <c r="K62" s="48" t="s">
        <v>60</v>
      </c>
      <c r="L62" s="49">
        <v>1788</v>
      </c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>
        <v>104.69999885559082</v>
      </c>
      <c r="AP62" s="49">
        <v>446.40000534057617</v>
      </c>
      <c r="AQ62" s="49">
        <v>544.60000228881836</v>
      </c>
      <c r="AR62" s="49">
        <v>827.79999542236328</v>
      </c>
      <c r="AS62" s="49">
        <v>1042.3999938964844</v>
      </c>
      <c r="AT62" s="49">
        <v>1254.7999992370605</v>
      </c>
      <c r="AU62" s="49">
        <v>1188.4999923706055</v>
      </c>
      <c r="AV62" s="49">
        <v>1079.8000049591064</v>
      </c>
      <c r="AW62" s="49">
        <v>1208.5999851226807</v>
      </c>
      <c r="AX62" s="49">
        <v>1315.8999996185303</v>
      </c>
      <c r="AY62" s="49">
        <v>1352.800009727478</v>
      </c>
      <c r="AZ62" s="49">
        <v>1323.4333305358887</v>
      </c>
      <c r="BA62" s="247">
        <v>1280</v>
      </c>
      <c r="BB62" s="247">
        <v>1330</v>
      </c>
      <c r="BC62" s="230">
        <v>1398.9119046075004</v>
      </c>
      <c r="BD62" s="230">
        <v>1467.8238092150009</v>
      </c>
      <c r="BE62" s="230">
        <v>1536.7357138225013</v>
      </c>
      <c r="BF62" s="230">
        <v>1605.6476184300018</v>
      </c>
      <c r="BG62" s="230">
        <v>1674.5595230375022</v>
      </c>
      <c r="BH62" s="230">
        <v>1743.4714276450027</v>
      </c>
      <c r="BI62" s="230">
        <v>1788</v>
      </c>
      <c r="BJ62" s="230">
        <v>1788</v>
      </c>
      <c r="BK62" s="230">
        <v>1788</v>
      </c>
      <c r="BL62" s="230">
        <v>1788</v>
      </c>
      <c r="BM62" s="230">
        <v>1788</v>
      </c>
      <c r="BN62" s="230">
        <v>1788</v>
      </c>
      <c r="BO62" s="230">
        <v>1788</v>
      </c>
      <c r="BP62" s="230">
        <v>1788</v>
      </c>
      <c r="BQ62" s="230">
        <v>1788</v>
      </c>
      <c r="BR62" s="230">
        <v>1788</v>
      </c>
      <c r="BS62" s="230">
        <v>1788</v>
      </c>
      <c r="BT62" s="230">
        <v>1788</v>
      </c>
      <c r="BU62" s="230">
        <v>1788</v>
      </c>
      <c r="BV62" s="230">
        <v>1788</v>
      </c>
      <c r="BW62" s="230">
        <v>1788</v>
      </c>
      <c r="BX62" s="230">
        <v>1788</v>
      </c>
      <c r="BY62" s="230">
        <v>1788</v>
      </c>
      <c r="BZ62" s="230">
        <v>1788</v>
      </c>
      <c r="CA62" s="230">
        <v>1788</v>
      </c>
      <c r="CB62" s="230">
        <v>1788</v>
      </c>
      <c r="CC62" s="230">
        <v>1788</v>
      </c>
      <c r="CD62" s="230">
        <v>1788</v>
      </c>
      <c r="CE62" s="230">
        <v>1788</v>
      </c>
      <c r="CF62" s="230">
        <v>1788</v>
      </c>
      <c r="CG62" s="230">
        <v>1788</v>
      </c>
      <c r="CH62" s="230">
        <v>1788</v>
      </c>
      <c r="CI62" s="230">
        <v>1788</v>
      </c>
      <c r="CJ62" s="230">
        <v>1788</v>
      </c>
      <c r="CK62" s="231"/>
      <c r="CL62" s="231"/>
      <c r="CM62" s="240">
        <v>62101.149996757507</v>
      </c>
      <c r="CN62" s="231"/>
      <c r="CO62" s="231"/>
      <c r="CP62" s="231"/>
      <c r="CQ62" s="231"/>
      <c r="CR62" s="231"/>
      <c r="CS62" s="231"/>
      <c r="CT62" s="231"/>
      <c r="CU62" s="231"/>
      <c r="CV62" s="231"/>
      <c r="CW62" s="231"/>
      <c r="CX62" s="231"/>
      <c r="CY62" s="231"/>
      <c r="CZ62" s="231"/>
      <c r="DA62" s="231"/>
    </row>
    <row r="63" spans="1:105" s="42" customFormat="1" x14ac:dyDescent="0.25">
      <c r="A63" s="232" t="s">
        <v>417</v>
      </c>
      <c r="B63" s="152" t="s">
        <v>82</v>
      </c>
      <c r="C63" s="152" t="s">
        <v>58</v>
      </c>
      <c r="D63" s="152" t="s">
        <v>83</v>
      </c>
      <c r="E63" s="152" t="s">
        <v>60</v>
      </c>
      <c r="F63" s="152" t="s">
        <v>68</v>
      </c>
      <c r="G63" s="152">
        <v>2003</v>
      </c>
      <c r="H63" s="152">
        <v>2023</v>
      </c>
      <c r="I63" s="207">
        <v>1788</v>
      </c>
      <c r="J63" s="152"/>
      <c r="K63" s="152" t="s">
        <v>65</v>
      </c>
      <c r="L63" s="152" t="s">
        <v>66</v>
      </c>
      <c r="M63" s="233" t="b">
        <f t="shared" ref="M63:M94" si="108">E63=K62</f>
        <v>1</v>
      </c>
      <c r="N63" s="233" t="b">
        <f t="shared" ref="N63:N94" si="109">I63=L62</f>
        <v>1</v>
      </c>
      <c r="O63" s="233" t="b">
        <f t="shared" ref="O63:O94" si="110">L63=G62</f>
        <v>1</v>
      </c>
      <c r="P63" s="233" t="b">
        <f t="shared" ref="P63:P94" si="111">G63=I62</f>
        <v>1</v>
      </c>
      <c r="Q63" s="152"/>
      <c r="R63" s="207">
        <v>1315.8999996185303</v>
      </c>
      <c r="S63" s="207">
        <v>1352.800009727478</v>
      </c>
      <c r="T63" s="207">
        <v>1323.4333305358887</v>
      </c>
      <c r="U63" s="235">
        <v>1280</v>
      </c>
      <c r="V63" s="236">
        <v>1605.6476184300018</v>
      </c>
      <c r="W63" s="236">
        <v>1788</v>
      </c>
      <c r="X63" s="236">
        <v>1788</v>
      </c>
      <c r="Y63" s="236">
        <v>1788</v>
      </c>
      <c r="Z63" s="236">
        <v>1788</v>
      </c>
    </row>
    <row r="64" spans="1:105" s="48" customFormat="1" x14ac:dyDescent="0.25">
      <c r="A64" s="48" t="s">
        <v>418</v>
      </c>
      <c r="B64" s="48" t="s">
        <v>67</v>
      </c>
      <c r="C64" s="48" t="s">
        <v>58</v>
      </c>
      <c r="D64" s="48" t="s">
        <v>54</v>
      </c>
      <c r="E64" s="48" t="s">
        <v>241</v>
      </c>
      <c r="F64" s="48" t="s">
        <v>419</v>
      </c>
      <c r="G64" s="48" t="s">
        <v>66</v>
      </c>
      <c r="H64" s="48" t="s">
        <v>68</v>
      </c>
      <c r="I64" s="48">
        <v>2005</v>
      </c>
      <c r="J64" s="48">
        <v>2019</v>
      </c>
      <c r="K64" s="48" t="s">
        <v>60</v>
      </c>
      <c r="L64" s="49">
        <v>5000</v>
      </c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>
        <v>26.399999618530273</v>
      </c>
      <c r="AE64" s="49">
        <v>841.10000258684158</v>
      </c>
      <c r="AF64" s="49">
        <v>914.99999237060547</v>
      </c>
      <c r="AG64" s="49">
        <v>1101.1999950408936</v>
      </c>
      <c r="AH64" s="49">
        <v>1334.4999866485596</v>
      </c>
      <c r="AI64" s="49">
        <v>1294.6999988555908</v>
      </c>
      <c r="AJ64" s="49">
        <v>1182.9999933242798</v>
      </c>
      <c r="AK64" s="49">
        <v>1171.2999949455261</v>
      </c>
      <c r="AL64" s="49">
        <v>1481.3000152111053</v>
      </c>
      <c r="AM64" s="49">
        <v>1266.8999962806702</v>
      </c>
      <c r="AN64" s="49">
        <v>1247.7999858856201</v>
      </c>
      <c r="AO64" s="49">
        <v>1157.799994468689</v>
      </c>
      <c r="AP64" s="49">
        <v>1396.9999923706055</v>
      </c>
      <c r="AQ64" s="49">
        <v>1443.9000115394592</v>
      </c>
      <c r="AR64" s="49">
        <v>2089.7000212669373</v>
      </c>
      <c r="AS64" s="49">
        <v>3002.6999931335449</v>
      </c>
      <c r="AT64" s="49">
        <v>3781.4999577999115</v>
      </c>
      <c r="AU64" s="49">
        <v>4267.0000457763672</v>
      </c>
      <c r="AV64" s="49">
        <v>3494.9999408721924</v>
      </c>
      <c r="AW64" s="49">
        <v>3567.7999949455261</v>
      </c>
      <c r="AX64" s="49">
        <v>4027.2999601364136</v>
      </c>
      <c r="AY64" s="49">
        <v>3978.80000436306</v>
      </c>
      <c r="AZ64" s="49">
        <v>4539.6999747753143</v>
      </c>
      <c r="BA64" s="247">
        <v>4250</v>
      </c>
      <c r="BB64" s="247">
        <v>4250</v>
      </c>
      <c r="BC64" s="230">
        <v>4396.2333334056539</v>
      </c>
      <c r="BD64" s="230">
        <v>4542.4666668113077</v>
      </c>
      <c r="BE64" s="230">
        <v>4688.7000002169616</v>
      </c>
      <c r="BF64" s="230">
        <v>4834.9333336226155</v>
      </c>
      <c r="BG64" s="230">
        <v>4981.1666670282693</v>
      </c>
      <c r="BH64" s="230">
        <v>5000</v>
      </c>
      <c r="BI64" s="230">
        <v>5000</v>
      </c>
      <c r="BJ64" s="230">
        <v>5000</v>
      </c>
      <c r="BK64" s="230">
        <v>5000</v>
      </c>
      <c r="BL64" s="230">
        <v>5000</v>
      </c>
      <c r="BM64" s="230">
        <v>5000</v>
      </c>
      <c r="BN64" s="230">
        <v>5000</v>
      </c>
      <c r="BO64" s="230">
        <v>5000</v>
      </c>
      <c r="BP64" s="230">
        <v>5000</v>
      </c>
      <c r="BQ64" s="230">
        <v>5000</v>
      </c>
      <c r="BR64" s="230">
        <v>5000</v>
      </c>
      <c r="BS64" s="230">
        <v>5000</v>
      </c>
      <c r="BT64" s="230">
        <v>5000</v>
      </c>
      <c r="BU64" s="230">
        <v>5000</v>
      </c>
      <c r="BV64" s="230">
        <v>5000</v>
      </c>
      <c r="BW64" s="230">
        <v>5000</v>
      </c>
      <c r="BX64" s="230">
        <v>5000</v>
      </c>
      <c r="BY64" s="230">
        <v>5000</v>
      </c>
      <c r="BZ64" s="230">
        <v>5000</v>
      </c>
      <c r="CA64" s="230">
        <v>5000</v>
      </c>
      <c r="CB64" s="230">
        <v>5000</v>
      </c>
      <c r="CC64" s="230">
        <v>5000</v>
      </c>
      <c r="CD64" s="230">
        <v>5000</v>
      </c>
      <c r="CE64" s="230">
        <v>5000</v>
      </c>
      <c r="CF64" s="230">
        <v>5000</v>
      </c>
      <c r="CG64" s="230">
        <v>5000</v>
      </c>
      <c r="CH64" s="230">
        <v>5000</v>
      </c>
      <c r="CI64" s="230">
        <v>5000</v>
      </c>
      <c r="CJ64" s="230">
        <v>5000</v>
      </c>
      <c r="CK64" s="231"/>
      <c r="CL64" s="231"/>
      <c r="CM64" s="240">
        <v>176943.50000108482</v>
      </c>
      <c r="CN64" s="231"/>
      <c r="CO64" s="231"/>
      <c r="CP64" s="231"/>
      <c r="CQ64" s="231"/>
      <c r="CR64" s="231"/>
      <c r="CS64" s="231"/>
      <c r="CT64" s="231"/>
      <c r="CU64" s="231"/>
      <c r="CV64" s="231"/>
      <c r="CW64" s="231"/>
      <c r="CX64" s="231"/>
      <c r="CY64" s="231"/>
      <c r="CZ64" s="231"/>
      <c r="DA64" s="231"/>
    </row>
    <row r="65" spans="1:105" s="42" customFormat="1" x14ac:dyDescent="0.25">
      <c r="A65" s="232" t="s">
        <v>420</v>
      </c>
      <c r="B65" s="249" t="s">
        <v>67</v>
      </c>
      <c r="C65" s="249" t="s">
        <v>58</v>
      </c>
      <c r="D65" s="249" t="s">
        <v>231</v>
      </c>
      <c r="E65" s="249" t="s">
        <v>60</v>
      </c>
      <c r="F65" s="249" t="s">
        <v>68</v>
      </c>
      <c r="G65" s="249">
        <v>2005</v>
      </c>
      <c r="H65" s="249">
        <v>2019</v>
      </c>
      <c r="I65" s="250">
        <v>5000</v>
      </c>
      <c r="J65" s="249"/>
      <c r="K65" s="152" t="s">
        <v>65</v>
      </c>
      <c r="L65" s="152" t="s">
        <v>66</v>
      </c>
      <c r="M65" s="233" t="b">
        <f t="shared" ref="M65:M96" si="112">E65=K64</f>
        <v>1</v>
      </c>
      <c r="N65" s="233" t="b">
        <f t="shared" ref="N65:N96" si="113">I65=L64</f>
        <v>1</v>
      </c>
      <c r="O65" s="233" t="b">
        <f t="shared" ref="O65:O96" si="114">L65=G64</f>
        <v>1</v>
      </c>
      <c r="P65" s="233" t="b">
        <f t="shared" ref="P65:P96" si="115">G65=I64</f>
        <v>1</v>
      </c>
      <c r="Q65" s="152"/>
      <c r="R65" s="251">
        <v>4027.2999601364136</v>
      </c>
      <c r="S65" s="251">
        <v>3978.80000436306</v>
      </c>
      <c r="T65" s="251">
        <v>4539.6999747753143</v>
      </c>
      <c r="U65" s="235">
        <v>4250</v>
      </c>
      <c r="V65" s="236">
        <v>4834.9333336226155</v>
      </c>
      <c r="W65" s="236">
        <v>5000</v>
      </c>
      <c r="X65" s="236">
        <v>5000</v>
      </c>
      <c r="Y65" s="236">
        <v>5000</v>
      </c>
      <c r="Z65" s="236">
        <v>5000</v>
      </c>
    </row>
    <row r="66" spans="1:105" s="48" customFormat="1" x14ac:dyDescent="0.25">
      <c r="A66" s="48" t="s">
        <v>421</v>
      </c>
      <c r="B66" s="48" t="s">
        <v>100</v>
      </c>
      <c r="C66" s="48" t="s">
        <v>58</v>
      </c>
      <c r="D66" s="48" t="s">
        <v>54</v>
      </c>
      <c r="E66" s="48" t="s">
        <v>422</v>
      </c>
      <c r="F66" s="48" t="s">
        <v>423</v>
      </c>
      <c r="G66" s="48" t="s">
        <v>66</v>
      </c>
      <c r="H66" s="48" t="s">
        <v>68</v>
      </c>
      <c r="I66" s="48">
        <v>1999</v>
      </c>
      <c r="J66" s="48">
        <v>2024</v>
      </c>
      <c r="K66" s="48" t="s">
        <v>60</v>
      </c>
      <c r="L66" s="49">
        <v>400</v>
      </c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>
        <v>45.200000286102295</v>
      </c>
      <c r="AL66" s="49">
        <v>231.90000104904175</v>
      </c>
      <c r="AM66" s="49">
        <v>207.89999985694885</v>
      </c>
      <c r="AN66" s="49">
        <v>234.60000228881836</v>
      </c>
      <c r="AO66" s="49">
        <v>205.39999878406525</v>
      </c>
      <c r="AP66" s="49">
        <v>207.69999885559082</v>
      </c>
      <c r="AQ66" s="49">
        <v>194.89999961853027</v>
      </c>
      <c r="AR66" s="49">
        <v>184.39999866485596</v>
      </c>
      <c r="AS66" s="49">
        <v>245.3000020980835</v>
      </c>
      <c r="AT66" s="49">
        <v>176.49999523162842</v>
      </c>
      <c r="AU66" s="49">
        <v>232.49999809265137</v>
      </c>
      <c r="AV66" s="49">
        <v>188.40000009536743</v>
      </c>
      <c r="AW66" s="49">
        <v>169.30000019073486</v>
      </c>
      <c r="AX66" s="49">
        <v>172.29999828338623</v>
      </c>
      <c r="AY66" s="49">
        <v>194.79999876022339</v>
      </c>
      <c r="AZ66" s="49">
        <v>197.46666574478149</v>
      </c>
      <c r="BA66" s="247">
        <v>217.01999999999998</v>
      </c>
      <c r="BB66" s="247">
        <v>247.76499999999999</v>
      </c>
      <c r="BC66" s="230">
        <v>254.36675928221808</v>
      </c>
      <c r="BD66" s="230">
        <v>260.96851856443618</v>
      </c>
      <c r="BE66" s="230">
        <v>267.57027784665428</v>
      </c>
      <c r="BF66" s="230">
        <v>274.17203712887238</v>
      </c>
      <c r="BG66" s="230">
        <v>280.77379641109047</v>
      </c>
      <c r="BH66" s="230">
        <v>287.37555569330857</v>
      </c>
      <c r="BI66" s="230">
        <v>293.97731497552667</v>
      </c>
      <c r="BJ66" s="230">
        <v>300.57907425774476</v>
      </c>
      <c r="BK66" s="230">
        <v>307.18083353996286</v>
      </c>
      <c r="BL66" s="230">
        <v>313.78259282218096</v>
      </c>
      <c r="BM66" s="230">
        <v>320.38435210439906</v>
      </c>
      <c r="BN66" s="230">
        <v>326.98611138661715</v>
      </c>
      <c r="BO66" s="230">
        <v>333.58787066883525</v>
      </c>
      <c r="BP66" s="230">
        <v>340.18962995105335</v>
      </c>
      <c r="BQ66" s="230">
        <v>346.79138923327145</v>
      </c>
      <c r="BR66" s="230">
        <v>353.39314851548954</v>
      </c>
      <c r="BS66" s="230">
        <v>359.99490779770764</v>
      </c>
      <c r="BT66" s="230">
        <v>366.59666707992574</v>
      </c>
      <c r="BU66" s="230">
        <v>373.19842636214383</v>
      </c>
      <c r="BV66" s="230">
        <v>379.80018564436193</v>
      </c>
      <c r="BW66" s="230">
        <v>386.40194492658003</v>
      </c>
      <c r="BX66" s="230">
        <v>393.00370420879813</v>
      </c>
      <c r="BY66" s="230">
        <v>399.60546349101622</v>
      </c>
      <c r="BZ66" s="230">
        <v>400</v>
      </c>
      <c r="CA66" s="230">
        <v>400</v>
      </c>
      <c r="CB66" s="230">
        <v>400</v>
      </c>
      <c r="CC66" s="230">
        <v>400</v>
      </c>
      <c r="CD66" s="230">
        <v>400</v>
      </c>
      <c r="CE66" s="230">
        <v>400</v>
      </c>
      <c r="CF66" s="230">
        <v>400</v>
      </c>
      <c r="CG66" s="230">
        <v>400</v>
      </c>
      <c r="CH66" s="230">
        <v>400</v>
      </c>
      <c r="CI66" s="230">
        <v>400</v>
      </c>
      <c r="CJ66" s="230">
        <v>400</v>
      </c>
      <c r="CK66" s="231"/>
      <c r="CL66" s="231"/>
      <c r="CM66" s="240">
        <v>12385.465561892193</v>
      </c>
      <c r="CN66" s="231"/>
      <c r="CO66" s="231"/>
      <c r="CP66" s="231"/>
      <c r="CQ66" s="231"/>
      <c r="CR66" s="231"/>
      <c r="CS66" s="231"/>
      <c r="CT66" s="231"/>
      <c r="CU66" s="231"/>
      <c r="CV66" s="231"/>
      <c r="CW66" s="231"/>
      <c r="CX66" s="231"/>
      <c r="CY66" s="231"/>
      <c r="CZ66" s="231"/>
      <c r="DA66" s="231"/>
    </row>
    <row r="67" spans="1:105" s="42" customFormat="1" x14ac:dyDescent="0.25">
      <c r="A67" s="232" t="s">
        <v>424</v>
      </c>
      <c r="B67" s="152" t="s">
        <v>100</v>
      </c>
      <c r="C67" s="152" t="s">
        <v>58</v>
      </c>
      <c r="D67" s="152" t="s">
        <v>101</v>
      </c>
      <c r="E67" s="152" t="s">
        <v>60</v>
      </c>
      <c r="F67" s="152" t="s">
        <v>68</v>
      </c>
      <c r="G67" s="152">
        <v>1999</v>
      </c>
      <c r="H67" s="152">
        <v>2024</v>
      </c>
      <c r="I67" s="207">
        <v>400</v>
      </c>
      <c r="J67" s="152"/>
      <c r="K67" s="152" t="s">
        <v>65</v>
      </c>
      <c r="L67" s="152" t="s">
        <v>66</v>
      </c>
      <c r="M67" s="233" t="b">
        <f t="shared" ref="M67:M98" si="116">E67=K66</f>
        <v>1</v>
      </c>
      <c r="N67" s="233" t="b">
        <f t="shared" ref="N67:N98" si="117">I67=L66</f>
        <v>1</v>
      </c>
      <c r="O67" s="233" t="b">
        <f t="shared" ref="O67:O98" si="118">L67=G66</f>
        <v>1</v>
      </c>
      <c r="P67" s="233" t="b">
        <f t="shared" ref="P67:P98" si="119">G67=I66</f>
        <v>1</v>
      </c>
      <c r="Q67" s="152"/>
      <c r="R67" s="207">
        <v>172.29999828338623</v>
      </c>
      <c r="S67" s="207">
        <v>194.79999876022339</v>
      </c>
      <c r="T67" s="207">
        <v>197.46666574478149</v>
      </c>
      <c r="U67" s="235">
        <v>217.01999999999998</v>
      </c>
      <c r="V67" s="236">
        <v>274.17203712887238</v>
      </c>
      <c r="W67" s="236">
        <v>307.18083353996286</v>
      </c>
      <c r="X67" s="236">
        <v>340.18962995105335</v>
      </c>
      <c r="Y67" s="236">
        <v>373.19842636214383</v>
      </c>
      <c r="Z67" s="236">
        <v>400</v>
      </c>
    </row>
    <row r="68" spans="1:105" s="48" customFormat="1" x14ac:dyDescent="0.25">
      <c r="A68" s="48" t="s">
        <v>425</v>
      </c>
      <c r="B68" s="48" t="s">
        <v>109</v>
      </c>
      <c r="C68" s="48" t="s">
        <v>58</v>
      </c>
      <c r="D68" s="48" t="s">
        <v>54</v>
      </c>
      <c r="E68" s="48" t="s">
        <v>110</v>
      </c>
      <c r="F68" s="48" t="s">
        <v>110</v>
      </c>
      <c r="G68" s="48" t="s">
        <v>66</v>
      </c>
      <c r="H68" s="48" t="s">
        <v>300</v>
      </c>
      <c r="I68" s="48">
        <v>1997</v>
      </c>
      <c r="K68" s="48" t="s">
        <v>60</v>
      </c>
      <c r="L68" s="49">
        <v>168</v>
      </c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>
        <v>21.200000047683716</v>
      </c>
      <c r="AJ68" s="49">
        <v>24.899999856948853</v>
      </c>
      <c r="AK68" s="49">
        <v>30.100000023841858</v>
      </c>
      <c r="AL68" s="49">
        <v>29.699999809265137</v>
      </c>
      <c r="AM68" s="49">
        <v>41.099999904632568</v>
      </c>
      <c r="AN68" s="49">
        <v>40.09999942779541</v>
      </c>
      <c r="AO68" s="49">
        <v>68.400000095367432</v>
      </c>
      <c r="AP68" s="49">
        <v>63.599999904632568</v>
      </c>
      <c r="AQ68" s="49">
        <v>66.300000190734863</v>
      </c>
      <c r="AR68" s="49">
        <v>66.700000286102295</v>
      </c>
      <c r="AS68" s="49">
        <v>68.899999618530273</v>
      </c>
      <c r="AT68" s="49">
        <v>52.199999332427979</v>
      </c>
      <c r="AU68" s="49">
        <v>50.300000190734863</v>
      </c>
      <c r="AV68" s="49">
        <v>49.199999809265137</v>
      </c>
      <c r="AW68" s="49">
        <v>42</v>
      </c>
      <c r="AX68" s="49">
        <v>47.999999523162842</v>
      </c>
      <c r="AY68" s="49">
        <v>51.199999570846558</v>
      </c>
      <c r="AZ68" s="49">
        <v>51.266666412353516</v>
      </c>
      <c r="BA68" s="230">
        <v>52.711110847967639</v>
      </c>
      <c r="BB68" s="230">
        <v>54.155555283581762</v>
      </c>
      <c r="BC68" s="230">
        <v>55.599999719195885</v>
      </c>
      <c r="BD68" s="230">
        <v>57.044444154810009</v>
      </c>
      <c r="BE68" s="230">
        <v>58.488888590424132</v>
      </c>
      <c r="BF68" s="230">
        <v>59.933333026038255</v>
      </c>
      <c r="BG68" s="230">
        <v>61.377777461652379</v>
      </c>
      <c r="BH68" s="230">
        <v>62.822221897266502</v>
      </c>
      <c r="BI68" s="230">
        <v>64.266666332880632</v>
      </c>
      <c r="BJ68" s="230">
        <v>65.711110768494763</v>
      </c>
      <c r="BK68" s="230">
        <v>67.155555204108893</v>
      </c>
      <c r="BL68" s="230">
        <v>68.599999639723023</v>
      </c>
      <c r="BM68" s="230">
        <v>70.044444075337154</v>
      </c>
      <c r="BN68" s="230">
        <v>71.488888510951284</v>
      </c>
      <c r="BO68" s="230">
        <v>72.933332946565415</v>
      </c>
      <c r="BP68" s="230">
        <v>74.377777382179545</v>
      </c>
      <c r="BQ68" s="230">
        <v>75.822221817793675</v>
      </c>
      <c r="BR68" s="230">
        <v>77.266666253407806</v>
      </c>
      <c r="BS68" s="230">
        <v>78.711110689021936</v>
      </c>
      <c r="BT68" s="230">
        <v>80.155555124636066</v>
      </c>
      <c r="BU68" s="230">
        <v>81.599999560250197</v>
      </c>
      <c r="BV68" s="230">
        <v>83.044443995864327</v>
      </c>
      <c r="BW68" s="230">
        <v>84.488888431478458</v>
      </c>
      <c r="BX68" s="230">
        <v>85.933332867092588</v>
      </c>
      <c r="BY68" s="230">
        <v>87.377777302706718</v>
      </c>
      <c r="BZ68" s="230">
        <v>88.822221738320849</v>
      </c>
      <c r="CA68" s="230">
        <v>90.266666173934979</v>
      </c>
      <c r="CB68" s="230">
        <v>91.71111060954911</v>
      </c>
      <c r="CC68" s="230">
        <v>93.15555504516324</v>
      </c>
      <c r="CD68" s="230">
        <v>94.59999948077737</v>
      </c>
      <c r="CE68" s="230">
        <v>96.044443916391501</v>
      </c>
      <c r="CF68" s="230">
        <v>97.488888352005631</v>
      </c>
      <c r="CG68" s="230">
        <v>98.933332787619761</v>
      </c>
      <c r="CH68" s="230">
        <v>100.37777722323389</v>
      </c>
      <c r="CI68" s="230">
        <v>101.82222165884802</v>
      </c>
      <c r="CJ68" s="230">
        <v>103.26666609446215</v>
      </c>
      <c r="CK68" s="231"/>
      <c r="CL68" s="231"/>
      <c r="CM68" s="240">
        <v>2807.5999849637356</v>
      </c>
      <c r="CN68" s="231"/>
      <c r="CO68" s="231"/>
      <c r="CP68" s="231"/>
      <c r="CQ68" s="231"/>
      <c r="CR68" s="231"/>
      <c r="CS68" s="231"/>
      <c r="CT68" s="231"/>
      <c r="CU68" s="231"/>
      <c r="CV68" s="231"/>
      <c r="CW68" s="231"/>
      <c r="CX68" s="231"/>
      <c r="CY68" s="231"/>
      <c r="CZ68" s="231"/>
      <c r="DA68" s="231"/>
    </row>
    <row r="69" spans="1:105" s="42" customFormat="1" x14ac:dyDescent="0.25">
      <c r="A69" s="232" t="s">
        <v>426</v>
      </c>
      <c r="B69" s="152" t="s">
        <v>109</v>
      </c>
      <c r="C69" s="152" t="s">
        <v>58</v>
      </c>
      <c r="D69" s="152" t="s">
        <v>110</v>
      </c>
      <c r="E69" s="152" t="s">
        <v>60</v>
      </c>
      <c r="F69" s="152" t="s">
        <v>300</v>
      </c>
      <c r="G69" s="152">
        <v>1997</v>
      </c>
      <c r="H69" s="152"/>
      <c r="I69" s="207">
        <v>168</v>
      </c>
      <c r="J69" s="152"/>
      <c r="K69" s="152" t="s">
        <v>65</v>
      </c>
      <c r="L69" s="152" t="s">
        <v>66</v>
      </c>
      <c r="M69" s="233" t="b">
        <f t="shared" ref="M69:M100" si="120">E69=K68</f>
        <v>1</v>
      </c>
      <c r="N69" s="233" t="b">
        <f t="shared" ref="N69:N100" si="121">I69=L68</f>
        <v>1</v>
      </c>
      <c r="O69" s="233" t="b">
        <f t="shared" ref="O69:O100" si="122">L69=G68</f>
        <v>1</v>
      </c>
      <c r="P69" s="233" t="b">
        <f t="shared" ref="P69:P100" si="123">G69=I68</f>
        <v>1</v>
      </c>
      <c r="Q69" s="152"/>
      <c r="R69" s="207">
        <v>47.999999523162842</v>
      </c>
      <c r="S69" s="207">
        <v>51.199999570846558</v>
      </c>
      <c r="T69" s="207">
        <v>51.266666412353516</v>
      </c>
      <c r="U69" s="235">
        <v>52.711110847967639</v>
      </c>
      <c r="V69" s="236">
        <v>59.933333026038255</v>
      </c>
      <c r="W69" s="236">
        <v>67.155555204108893</v>
      </c>
      <c r="X69" s="236">
        <v>74.377777382179545</v>
      </c>
      <c r="Y69" s="236">
        <v>81.599999560250197</v>
      </c>
      <c r="Z69" s="236">
        <v>88.822221738320849</v>
      </c>
    </row>
    <row r="70" spans="1:105" s="48" customFormat="1" x14ac:dyDescent="0.25">
      <c r="A70" s="48" t="s">
        <v>427</v>
      </c>
      <c r="B70" s="48" t="s">
        <v>216</v>
      </c>
      <c r="C70" s="48" t="s">
        <v>58</v>
      </c>
      <c r="D70" s="48" t="s">
        <v>54</v>
      </c>
      <c r="E70" s="89" t="s">
        <v>215</v>
      </c>
      <c r="F70" s="48" t="s">
        <v>428</v>
      </c>
      <c r="G70" s="48" t="s">
        <v>63</v>
      </c>
      <c r="H70" s="48" t="s">
        <v>300</v>
      </c>
      <c r="I70" s="89">
        <v>1974</v>
      </c>
      <c r="K70" s="48" t="s">
        <v>60</v>
      </c>
      <c r="L70" s="90">
        <v>492.80000000000007</v>
      </c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>
        <v>267.50000190734863</v>
      </c>
      <c r="AJ70" s="49">
        <v>264.59999847412109</v>
      </c>
      <c r="AK70" s="49">
        <v>268.20000076293945</v>
      </c>
      <c r="AL70" s="49">
        <v>286.20000076293945</v>
      </c>
      <c r="AM70" s="49">
        <v>284.19999885559082</v>
      </c>
      <c r="AN70" s="49">
        <v>296.20000076293945</v>
      </c>
      <c r="AO70" s="49">
        <v>329.40000152587891</v>
      </c>
      <c r="AP70" s="49">
        <v>306.90000152587891</v>
      </c>
      <c r="AQ70" s="49">
        <v>347.29999542236328</v>
      </c>
      <c r="AR70" s="49">
        <v>332.90000152587891</v>
      </c>
      <c r="AS70" s="49">
        <v>352.5</v>
      </c>
      <c r="AT70" s="49">
        <v>366.89999961853027</v>
      </c>
      <c r="AU70" s="49">
        <v>346.20000076293945</v>
      </c>
      <c r="AV70" s="49">
        <v>367.89999580383301</v>
      </c>
      <c r="AW70" s="49">
        <v>374.20000267028809</v>
      </c>
      <c r="AX70" s="49">
        <v>335.49999809265137</v>
      </c>
      <c r="AY70" s="49">
        <v>345.60000038146973</v>
      </c>
      <c r="AZ70" s="49">
        <v>340.0333309173584</v>
      </c>
      <c r="BA70" s="230">
        <v>344.10370113231517</v>
      </c>
      <c r="BB70" s="230">
        <v>348.17407134727193</v>
      </c>
      <c r="BC70" s="230">
        <v>352.2444415622287</v>
      </c>
      <c r="BD70" s="230">
        <v>356.31481177718547</v>
      </c>
      <c r="BE70" s="230">
        <v>360.38518199214224</v>
      </c>
      <c r="BF70" s="230">
        <v>364.455552207099</v>
      </c>
      <c r="BG70" s="230">
        <v>368.52592242205577</v>
      </c>
      <c r="BH70" s="230">
        <v>372.59629263701254</v>
      </c>
      <c r="BI70" s="230">
        <v>376.66666285196931</v>
      </c>
      <c r="BJ70" s="230">
        <v>380.73703306692607</v>
      </c>
      <c r="BK70" s="230">
        <v>384.80740328188284</v>
      </c>
      <c r="BL70" s="230">
        <v>388.87777349683961</v>
      </c>
      <c r="BM70" s="230">
        <v>392.94814371179638</v>
      </c>
      <c r="BN70" s="230">
        <v>397.01851392675314</v>
      </c>
      <c r="BO70" s="230">
        <v>401.08888414170991</v>
      </c>
      <c r="BP70" s="230">
        <v>405.15925435666668</v>
      </c>
      <c r="BQ70" s="230">
        <v>409.22962457162345</v>
      </c>
      <c r="BR70" s="230">
        <v>413.29999478658021</v>
      </c>
      <c r="BS70" s="230">
        <v>417.37036500153698</v>
      </c>
      <c r="BT70" s="230">
        <v>421.44073521649375</v>
      </c>
      <c r="BU70" s="230">
        <v>425.51110543145052</v>
      </c>
      <c r="BV70" s="230">
        <v>429.58147564640728</v>
      </c>
      <c r="BW70" s="230">
        <v>433.65184586136405</v>
      </c>
      <c r="BX70" s="230">
        <v>437.72221607632082</v>
      </c>
      <c r="BY70" s="230">
        <v>441.79258629127759</v>
      </c>
      <c r="BZ70" s="230">
        <v>445.86295650623435</v>
      </c>
      <c r="CA70" s="230">
        <v>449.93332672119112</v>
      </c>
      <c r="CB70" s="230">
        <v>454.00369693614789</v>
      </c>
      <c r="CC70" s="230">
        <v>458.07406715110466</v>
      </c>
      <c r="CD70" s="230">
        <v>462.14443736606142</v>
      </c>
      <c r="CE70" s="230">
        <v>466.21480758101819</v>
      </c>
      <c r="CF70" s="230">
        <v>470.28517779597496</v>
      </c>
      <c r="CG70" s="230">
        <v>474.35554801093173</v>
      </c>
      <c r="CH70" s="230">
        <v>478.42591822588849</v>
      </c>
      <c r="CI70" s="230">
        <v>482.49628844084526</v>
      </c>
      <c r="CJ70" s="230">
        <v>486.56665865580203</v>
      </c>
      <c r="CK70" s="231"/>
      <c r="CL70" s="231"/>
      <c r="CM70" s="231"/>
      <c r="CN70" s="231"/>
      <c r="CO70" s="231"/>
      <c r="CP70" s="231"/>
      <c r="CQ70" s="231"/>
      <c r="CR70" s="231"/>
      <c r="CS70" s="231"/>
      <c r="CT70" s="231"/>
      <c r="CU70" s="231"/>
      <c r="CV70" s="231"/>
      <c r="CW70" s="231"/>
      <c r="CX70" s="231"/>
      <c r="CY70" s="231"/>
      <c r="CZ70" s="231"/>
      <c r="DA70" s="231"/>
    </row>
    <row r="71" spans="1:105" s="42" customFormat="1" x14ac:dyDescent="0.25">
      <c r="A71" s="232" t="s">
        <v>429</v>
      </c>
      <c r="B71" s="152" t="s">
        <v>216</v>
      </c>
      <c r="C71" s="152" t="s">
        <v>58</v>
      </c>
      <c r="D71" s="152" t="s">
        <v>310</v>
      </c>
      <c r="E71" s="152" t="s">
        <v>60</v>
      </c>
      <c r="F71" s="152" t="s">
        <v>300</v>
      </c>
      <c r="G71" s="152">
        <v>1974</v>
      </c>
      <c r="H71" s="152"/>
      <c r="I71" s="207">
        <v>492.80000000000007</v>
      </c>
      <c r="J71" s="152"/>
      <c r="K71" s="152" t="s">
        <v>62</v>
      </c>
      <c r="L71" s="152" t="s">
        <v>63</v>
      </c>
      <c r="M71" s="233" t="b">
        <f t="shared" ref="M71:M102" si="124">E71=K70</f>
        <v>1</v>
      </c>
      <c r="N71" s="233" t="b">
        <f t="shared" ref="N71:N102" si="125">I71=L70</f>
        <v>1</v>
      </c>
      <c r="O71" s="233" t="b">
        <f t="shared" ref="O71:O102" si="126">L71=G70</f>
        <v>1</v>
      </c>
      <c r="P71" s="233" t="b">
        <f t="shared" ref="P71:P102" si="127">G71=I70</f>
        <v>1</v>
      </c>
      <c r="Q71" s="152"/>
      <c r="R71" s="207">
        <v>335.49999809265137</v>
      </c>
      <c r="S71" s="207">
        <v>345.60000038146973</v>
      </c>
      <c r="T71" s="207">
        <v>340.0333309173584</v>
      </c>
      <c r="U71" s="235">
        <v>344.10370113231517</v>
      </c>
      <c r="V71" s="236">
        <v>364.455552207099</v>
      </c>
      <c r="W71" s="236">
        <v>384.80740328188284</v>
      </c>
      <c r="X71" s="236">
        <v>405.15925435666668</v>
      </c>
      <c r="Y71" s="236">
        <v>425.51110543145052</v>
      </c>
      <c r="Z71" s="236">
        <v>445.86295650623435</v>
      </c>
    </row>
    <row r="72" spans="1:105" s="48" customFormat="1" x14ac:dyDescent="0.25">
      <c r="A72" s="48" t="s">
        <v>430</v>
      </c>
      <c r="B72" s="48" t="s">
        <v>304</v>
      </c>
      <c r="C72" s="48" t="s">
        <v>58</v>
      </c>
      <c r="D72" s="48" t="s">
        <v>54</v>
      </c>
      <c r="E72" s="48" t="s">
        <v>305</v>
      </c>
      <c r="F72" s="48" t="s">
        <v>305</v>
      </c>
      <c r="G72" s="48" t="s">
        <v>63</v>
      </c>
      <c r="H72" s="48" t="s">
        <v>300</v>
      </c>
      <c r="I72" s="48">
        <v>1997</v>
      </c>
      <c r="K72" s="48" t="s">
        <v>301</v>
      </c>
      <c r="L72" s="49">
        <v>28</v>
      </c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>
        <v>23.700000166893005</v>
      </c>
      <c r="AJ72" s="49">
        <v>24</v>
      </c>
      <c r="AK72" s="49">
        <v>21.700000047683716</v>
      </c>
      <c r="AL72" s="49">
        <v>22.699999809265137</v>
      </c>
      <c r="AM72" s="49">
        <v>22.599999666213989</v>
      </c>
      <c r="AN72" s="49">
        <v>21.599999904632568</v>
      </c>
      <c r="AO72" s="49">
        <v>20.799999833106995</v>
      </c>
      <c r="AP72" s="49">
        <v>22.199999928474426</v>
      </c>
      <c r="AQ72" s="49">
        <v>23.199999690055847</v>
      </c>
      <c r="AR72" s="49">
        <v>24.800000190734863</v>
      </c>
      <c r="AS72" s="49">
        <v>24</v>
      </c>
      <c r="AT72" s="49">
        <v>0</v>
      </c>
      <c r="AU72" s="49">
        <v>0</v>
      </c>
      <c r="AV72" s="49">
        <v>0</v>
      </c>
      <c r="AW72" s="49">
        <v>0</v>
      </c>
      <c r="AX72" s="49">
        <v>0</v>
      </c>
      <c r="AY72" s="49"/>
      <c r="AZ72" s="49">
        <v>0</v>
      </c>
      <c r="BA72" s="247"/>
      <c r="BB72" s="247"/>
      <c r="BC72" s="240"/>
      <c r="BD72" s="240"/>
      <c r="BE72" s="240"/>
      <c r="BF72" s="240"/>
      <c r="BG72" s="240"/>
      <c r="BH72" s="240"/>
      <c r="BI72" s="240"/>
      <c r="BJ72" s="240"/>
      <c r="BK72" s="240"/>
      <c r="BL72" s="240"/>
      <c r="BM72" s="240"/>
      <c r="BN72" s="240"/>
      <c r="BO72" s="240"/>
      <c r="BP72" s="240"/>
      <c r="BQ72" s="240"/>
      <c r="BR72" s="240"/>
      <c r="BS72" s="240"/>
      <c r="BT72" s="240"/>
      <c r="BU72" s="240"/>
      <c r="BV72" s="240"/>
      <c r="BW72" s="240"/>
      <c r="BX72" s="240"/>
      <c r="BY72" s="240"/>
      <c r="BZ72" s="240"/>
      <c r="CA72" s="240"/>
      <c r="CB72" s="240"/>
      <c r="CC72" s="240"/>
      <c r="CD72" s="240"/>
      <c r="CE72" s="240"/>
      <c r="CF72" s="240"/>
      <c r="CG72" s="240"/>
      <c r="CH72" s="240"/>
      <c r="CI72" s="240"/>
      <c r="CJ72" s="240"/>
      <c r="CK72" s="231"/>
      <c r="CL72" s="231"/>
      <c r="CM72" s="231"/>
      <c r="CN72" s="231"/>
      <c r="CO72" s="231"/>
      <c r="CP72" s="231"/>
      <c r="CQ72" s="231"/>
      <c r="CR72" s="231"/>
      <c r="CS72" s="231"/>
      <c r="CT72" s="231"/>
      <c r="CU72" s="231"/>
      <c r="CV72" s="231"/>
      <c r="CW72" s="231"/>
      <c r="CX72" s="231"/>
      <c r="CY72" s="231"/>
      <c r="CZ72" s="231"/>
      <c r="DA72" s="231"/>
    </row>
    <row r="73" spans="1:105" s="42" customFormat="1" x14ac:dyDescent="0.25">
      <c r="A73" s="232" t="s">
        <v>431</v>
      </c>
      <c r="B73" s="152" t="s">
        <v>304</v>
      </c>
      <c r="C73" s="152" t="s">
        <v>58</v>
      </c>
      <c r="D73" s="152" t="s">
        <v>305</v>
      </c>
      <c r="E73" s="152" t="s">
        <v>301</v>
      </c>
      <c r="F73" s="152" t="s">
        <v>300</v>
      </c>
      <c r="G73" s="152">
        <v>1997</v>
      </c>
      <c r="H73" s="152"/>
      <c r="I73" s="207">
        <v>28</v>
      </c>
      <c r="J73" s="152"/>
      <c r="K73" s="152"/>
      <c r="L73" s="152" t="s">
        <v>63</v>
      </c>
      <c r="M73" s="233" t="b">
        <f t="shared" ref="M73:M104" si="128">E73=K72</f>
        <v>1</v>
      </c>
      <c r="N73" s="233" t="b">
        <f t="shared" ref="N73:N104" si="129">I73=L72</f>
        <v>1</v>
      </c>
      <c r="O73" s="233" t="b">
        <f>L73=G72</f>
        <v>1</v>
      </c>
      <c r="P73" s="233" t="b">
        <f t="shared" ref="P73:P104" si="130">G73=I72</f>
        <v>1</v>
      </c>
      <c r="Q73" s="152"/>
      <c r="R73" s="207">
        <v>0</v>
      </c>
      <c r="S73" s="207"/>
      <c r="T73" s="207">
        <v>0</v>
      </c>
      <c r="U73" s="235"/>
      <c r="V73" s="236"/>
      <c r="W73" s="236"/>
      <c r="X73" s="236"/>
      <c r="Y73" s="236"/>
      <c r="Z73" s="236"/>
    </row>
    <row r="74" spans="1:105" s="48" customFormat="1" x14ac:dyDescent="0.25">
      <c r="A74" s="48" t="s">
        <v>432</v>
      </c>
      <c r="B74" s="48" t="s">
        <v>104</v>
      </c>
      <c r="C74" s="48" t="s">
        <v>58</v>
      </c>
      <c r="D74" s="48" t="s">
        <v>54</v>
      </c>
      <c r="E74" s="48" t="s">
        <v>404</v>
      </c>
      <c r="F74" s="48" t="s">
        <v>433</v>
      </c>
      <c r="G74" s="48" t="s">
        <v>66</v>
      </c>
      <c r="H74" s="48" t="s">
        <v>300</v>
      </c>
      <c r="I74" s="48">
        <v>2006</v>
      </c>
      <c r="K74" s="48" t="s">
        <v>60</v>
      </c>
      <c r="L74" s="49">
        <v>3426</v>
      </c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>
        <v>1494.6000061035156</v>
      </c>
      <c r="AS74" s="49">
        <v>1382.8999938964844</v>
      </c>
      <c r="AT74" s="49">
        <v>2678.3000183105469</v>
      </c>
      <c r="AU74" s="49">
        <v>2645.1000061035156</v>
      </c>
      <c r="AV74" s="49">
        <v>2381.5000152587891</v>
      </c>
      <c r="AW74" s="49">
        <v>1590.0000152587891</v>
      </c>
      <c r="AX74" s="49">
        <v>1848.6000137329102</v>
      </c>
      <c r="AY74" s="49">
        <v>2855.900016784668</v>
      </c>
      <c r="AZ74" s="49">
        <v>1949.4000158309937</v>
      </c>
      <c r="BA74" s="230">
        <v>2000.5370540618896</v>
      </c>
      <c r="BB74" s="230">
        <v>2051.6740922927856</v>
      </c>
      <c r="BC74" s="230">
        <v>2102.8111305236816</v>
      </c>
      <c r="BD74" s="230">
        <v>2153.9481687545776</v>
      </c>
      <c r="BE74" s="230">
        <v>2205.0852069854736</v>
      </c>
      <c r="BF74" s="230">
        <v>2256.2222452163696</v>
      </c>
      <c r="BG74" s="230">
        <v>2307.3592834472656</v>
      </c>
      <c r="BH74" s="230">
        <v>2358.4963216781616</v>
      </c>
      <c r="BI74" s="230">
        <v>2409.6333599090576</v>
      </c>
      <c r="BJ74" s="230">
        <v>2460.7703981399536</v>
      </c>
      <c r="BK74" s="230">
        <v>2511.9074363708496</v>
      </c>
      <c r="BL74" s="230">
        <v>2563.0444746017456</v>
      </c>
      <c r="BM74" s="230">
        <v>2614.1815128326416</v>
      </c>
      <c r="BN74" s="230">
        <v>2665.3185510635376</v>
      </c>
      <c r="BO74" s="230">
        <v>2716.4555892944336</v>
      </c>
      <c r="BP74" s="230">
        <v>2767.5926275253296</v>
      </c>
      <c r="BQ74" s="230">
        <v>2818.7296657562256</v>
      </c>
      <c r="BR74" s="230">
        <v>2869.8667039871216</v>
      </c>
      <c r="BS74" s="230">
        <v>2921.0037422180176</v>
      </c>
      <c r="BT74" s="230">
        <v>2972.1407804489136</v>
      </c>
      <c r="BU74" s="230">
        <v>3023.2778186798096</v>
      </c>
      <c r="BV74" s="230">
        <v>3074.4148569107056</v>
      </c>
      <c r="BW74" s="230">
        <v>3125.5518951416016</v>
      </c>
      <c r="BX74" s="230">
        <v>3176.6889333724976</v>
      </c>
      <c r="BY74" s="230">
        <v>3227.8259716033936</v>
      </c>
      <c r="BZ74" s="230">
        <v>3278.9630098342896</v>
      </c>
      <c r="CA74" s="230">
        <v>3330.1000480651855</v>
      </c>
      <c r="CB74" s="230">
        <v>3381.2370862960815</v>
      </c>
      <c r="CC74" s="230">
        <v>3426</v>
      </c>
      <c r="CD74" s="230">
        <v>3426</v>
      </c>
      <c r="CE74" s="230">
        <v>3426</v>
      </c>
      <c r="CF74" s="230">
        <v>3426</v>
      </c>
      <c r="CG74" s="230">
        <v>3426</v>
      </c>
      <c r="CH74" s="230">
        <v>3426</v>
      </c>
      <c r="CI74" s="230">
        <v>3426</v>
      </c>
      <c r="CJ74" s="230">
        <v>3426</v>
      </c>
      <c r="CK74" s="231"/>
      <c r="CL74" s="231"/>
      <c r="CM74" s="240">
        <v>102752.8379650116</v>
      </c>
      <c r="CN74" s="231"/>
      <c r="CO74" s="231"/>
      <c r="CP74" s="231"/>
      <c r="CQ74" s="231"/>
      <c r="CR74" s="231"/>
      <c r="CS74" s="231"/>
      <c r="CT74" s="231"/>
      <c r="CU74" s="231"/>
      <c r="CV74" s="231"/>
      <c r="CW74" s="231"/>
      <c r="CX74" s="231"/>
      <c r="CY74" s="231"/>
      <c r="CZ74" s="231"/>
      <c r="DA74" s="231"/>
    </row>
    <row r="75" spans="1:105" s="42" customFormat="1" x14ac:dyDescent="0.25">
      <c r="A75" s="232" t="s">
        <v>434</v>
      </c>
      <c r="B75" s="152" t="s">
        <v>104</v>
      </c>
      <c r="C75" s="152" t="s">
        <v>58</v>
      </c>
      <c r="D75" s="152" t="s">
        <v>105</v>
      </c>
      <c r="E75" s="152" t="s">
        <v>60</v>
      </c>
      <c r="F75" s="152" t="s">
        <v>300</v>
      </c>
      <c r="G75" s="152">
        <v>2006</v>
      </c>
      <c r="H75" s="152"/>
      <c r="I75" s="207">
        <v>3426</v>
      </c>
      <c r="J75" s="152"/>
      <c r="K75" s="152" t="s">
        <v>65</v>
      </c>
      <c r="L75" s="152" t="s">
        <v>66</v>
      </c>
      <c r="M75" s="233" t="b">
        <f t="shared" ref="M75:M106" si="131">E75=K74</f>
        <v>1</v>
      </c>
      <c r="N75" s="233" t="b">
        <f t="shared" ref="N75:N106" si="132">I75=L74</f>
        <v>1</v>
      </c>
      <c r="O75" s="233" t="b">
        <f t="shared" ref="O75:O106" si="133">L75=G74</f>
        <v>1</v>
      </c>
      <c r="P75" s="233" t="b">
        <f t="shared" ref="P75:P106" si="134">G75=I74</f>
        <v>1</v>
      </c>
      <c r="Q75" s="152"/>
      <c r="R75" s="207">
        <v>1848.6000137329102</v>
      </c>
      <c r="S75" s="207">
        <v>2855.900016784668</v>
      </c>
      <c r="T75" s="207">
        <v>1949.4000158309937</v>
      </c>
      <c r="U75" s="235">
        <v>2000.5370540618896</v>
      </c>
      <c r="V75" s="236">
        <v>2256.2222452163696</v>
      </c>
      <c r="W75" s="236">
        <v>2511.9074363708496</v>
      </c>
      <c r="X75" s="236">
        <v>2767.5926275253296</v>
      </c>
      <c r="Y75" s="236">
        <v>3023.2778186798096</v>
      </c>
      <c r="Z75" s="236">
        <v>3278.9630098342896</v>
      </c>
    </row>
    <row r="76" spans="1:105" s="48" customFormat="1" x14ac:dyDescent="0.25">
      <c r="A76" s="48" t="s">
        <v>435</v>
      </c>
      <c r="B76" s="48" t="s">
        <v>217</v>
      </c>
      <c r="C76" s="48" t="s">
        <v>58</v>
      </c>
      <c r="D76" s="48" t="s">
        <v>54</v>
      </c>
      <c r="E76" s="48" t="s">
        <v>234</v>
      </c>
      <c r="F76" s="48" t="s">
        <v>234</v>
      </c>
      <c r="G76" s="48" t="s">
        <v>66</v>
      </c>
      <c r="H76" s="48" t="s">
        <v>300</v>
      </c>
      <c r="I76" s="48">
        <v>2005</v>
      </c>
      <c r="K76" s="48" t="s">
        <v>60</v>
      </c>
      <c r="L76" s="90">
        <v>84.000000000000014</v>
      </c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>
        <v>2.7000000476837158</v>
      </c>
      <c r="AR76" s="49">
        <v>34.499999761581421</v>
      </c>
      <c r="AS76" s="49">
        <v>40.90000057220459</v>
      </c>
      <c r="AT76" s="49">
        <v>47.59999942779541</v>
      </c>
      <c r="AU76" s="49">
        <v>42.799999952316284</v>
      </c>
      <c r="AV76" s="49">
        <v>42.5</v>
      </c>
      <c r="AW76" s="49">
        <v>46.399999856948853</v>
      </c>
      <c r="AX76" s="49">
        <v>46.999999523162842</v>
      </c>
      <c r="AY76" s="49">
        <v>45.5</v>
      </c>
      <c r="AZ76" s="49">
        <v>45.800000190734863</v>
      </c>
      <c r="BA76" s="230">
        <v>47.77666686375936</v>
      </c>
      <c r="BB76" s="230">
        <v>49.753333536783856</v>
      </c>
      <c r="BC76" s="230">
        <v>51.730000209808352</v>
      </c>
      <c r="BD76" s="230">
        <v>53.706666882832849</v>
      </c>
      <c r="BE76" s="230">
        <v>55.683333555857345</v>
      </c>
      <c r="BF76" s="230">
        <v>57.660000228881842</v>
      </c>
      <c r="BG76" s="230">
        <v>59.636666901906338</v>
      </c>
      <c r="BH76" s="230">
        <v>61.613333574930834</v>
      </c>
      <c r="BI76" s="230">
        <v>63.590000247955331</v>
      </c>
      <c r="BJ76" s="230">
        <v>65.566666920979827</v>
      </c>
      <c r="BK76" s="230">
        <v>67.543333594004324</v>
      </c>
      <c r="BL76" s="230">
        <v>69.52000026702882</v>
      </c>
      <c r="BM76" s="230">
        <v>71.496666940053316</v>
      </c>
      <c r="BN76" s="230">
        <v>73.473333613077813</v>
      </c>
      <c r="BO76" s="230">
        <v>75.450000286102309</v>
      </c>
      <c r="BP76" s="230">
        <v>77.426666959126806</v>
      </c>
      <c r="BQ76" s="230">
        <v>79.403333632151302</v>
      </c>
      <c r="BR76" s="230">
        <v>81.380000305175798</v>
      </c>
      <c r="BS76" s="230">
        <v>83.356666978200295</v>
      </c>
      <c r="BT76" s="230">
        <v>84</v>
      </c>
      <c r="BU76" s="230">
        <v>84</v>
      </c>
      <c r="BV76" s="230">
        <v>84</v>
      </c>
      <c r="BW76" s="230">
        <v>84</v>
      </c>
      <c r="BX76" s="230">
        <v>84</v>
      </c>
      <c r="BY76" s="230">
        <v>84</v>
      </c>
      <c r="BZ76" s="230">
        <v>84</v>
      </c>
      <c r="CA76" s="230">
        <v>84</v>
      </c>
      <c r="CB76" s="230">
        <v>84</v>
      </c>
      <c r="CC76" s="230">
        <v>84</v>
      </c>
      <c r="CD76" s="230">
        <v>84</v>
      </c>
      <c r="CE76" s="230">
        <v>84</v>
      </c>
      <c r="CF76" s="230">
        <v>84</v>
      </c>
      <c r="CG76" s="230">
        <v>84</v>
      </c>
      <c r="CH76" s="230">
        <v>84</v>
      </c>
      <c r="CI76" s="230">
        <v>84</v>
      </c>
      <c r="CJ76" s="230">
        <v>84</v>
      </c>
      <c r="CK76" s="231"/>
      <c r="CL76" s="231"/>
      <c r="CM76" s="240">
        <v>2673.7666714986167</v>
      </c>
      <c r="CN76" s="231"/>
      <c r="CO76" s="231"/>
      <c r="CP76" s="231"/>
      <c r="CQ76" s="231"/>
      <c r="CR76" s="231"/>
      <c r="CS76" s="231"/>
      <c r="CT76" s="231"/>
      <c r="CU76" s="231"/>
      <c r="CV76" s="231"/>
      <c r="CW76" s="231"/>
      <c r="CX76" s="231"/>
      <c r="CY76" s="231"/>
      <c r="CZ76" s="231"/>
      <c r="DA76" s="231"/>
    </row>
    <row r="77" spans="1:105" s="42" customFormat="1" x14ac:dyDescent="0.25">
      <c r="A77" s="232" t="s">
        <v>436</v>
      </c>
      <c r="B77" s="152" t="s">
        <v>217</v>
      </c>
      <c r="C77" s="152" t="s">
        <v>58</v>
      </c>
      <c r="D77" s="152" t="s">
        <v>234</v>
      </c>
      <c r="E77" s="152" t="s">
        <v>60</v>
      </c>
      <c r="F77" s="152" t="s">
        <v>300</v>
      </c>
      <c r="G77" s="152">
        <v>2005</v>
      </c>
      <c r="H77" s="152"/>
      <c r="I77" s="207">
        <v>84.000000000000014</v>
      </c>
      <c r="J77" s="152"/>
      <c r="K77" s="152" t="s">
        <v>65</v>
      </c>
      <c r="L77" s="152" t="s">
        <v>66</v>
      </c>
      <c r="M77" s="233" t="b">
        <f t="shared" ref="M77:M108" si="135">E77=K76</f>
        <v>1</v>
      </c>
      <c r="N77" s="233" t="b">
        <f t="shared" ref="N77:N108" si="136">I77=L76</f>
        <v>1</v>
      </c>
      <c r="O77" s="233" t="b">
        <f t="shared" ref="O77:O108" si="137">L77=G76</f>
        <v>1</v>
      </c>
      <c r="P77" s="233" t="b">
        <f t="shared" ref="P77:P108" si="138">G77=I76</f>
        <v>1</v>
      </c>
      <c r="Q77" s="152">
        <v>0</v>
      </c>
      <c r="R77" s="207">
        <v>46.999999523162842</v>
      </c>
      <c r="S77" s="207">
        <v>45.5</v>
      </c>
      <c r="T77" s="207">
        <v>45.800000190734863</v>
      </c>
      <c r="U77" s="235">
        <v>47.77666686375936</v>
      </c>
      <c r="V77" s="236">
        <v>57.660000228881842</v>
      </c>
      <c r="W77" s="236">
        <v>67.543333594004324</v>
      </c>
      <c r="X77" s="236">
        <v>77.426666959126806</v>
      </c>
      <c r="Y77" s="236">
        <v>84</v>
      </c>
      <c r="Z77" s="236">
        <v>84</v>
      </c>
    </row>
    <row r="78" spans="1:105" s="48" customFormat="1" x14ac:dyDescent="0.25">
      <c r="A78" s="48" t="s">
        <v>437</v>
      </c>
      <c r="B78" s="48" t="s">
        <v>116</v>
      </c>
      <c r="C78" s="48" t="s">
        <v>58</v>
      </c>
      <c r="D78" s="48" t="s">
        <v>54</v>
      </c>
      <c r="E78" s="48" t="s">
        <v>117</v>
      </c>
      <c r="F78" s="48" t="s">
        <v>117</v>
      </c>
      <c r="G78" s="48" t="s">
        <v>98</v>
      </c>
      <c r="H78" s="48" t="s">
        <v>300</v>
      </c>
      <c r="I78" s="48">
        <v>1997</v>
      </c>
      <c r="K78" s="48" t="s">
        <v>60</v>
      </c>
      <c r="L78" s="49">
        <v>269</v>
      </c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>
        <v>107.40000069141388</v>
      </c>
      <c r="AJ78" s="49">
        <v>76.300000466406345</v>
      </c>
      <c r="AK78" s="49">
        <v>67.700000047683716</v>
      </c>
      <c r="AL78" s="49">
        <v>103.4999988079071</v>
      </c>
      <c r="AM78" s="49">
        <v>121.60000163316727</v>
      </c>
      <c r="AN78" s="49">
        <v>121.89999938011169</v>
      </c>
      <c r="AO78" s="49">
        <v>141.20000147819519</v>
      </c>
      <c r="AP78" s="49">
        <v>109.20000171661377</v>
      </c>
      <c r="AQ78" s="49">
        <v>268.10000029206276</v>
      </c>
      <c r="AR78" s="49">
        <v>208.20000267028809</v>
      </c>
      <c r="AS78" s="49">
        <v>256.50000095367432</v>
      </c>
      <c r="AT78" s="49">
        <v>272.59999847412109</v>
      </c>
      <c r="AU78" s="49">
        <v>226.59999847412109</v>
      </c>
      <c r="AV78" s="49">
        <v>260.80000114440918</v>
      </c>
      <c r="AW78" s="49">
        <v>285.40000152587891</v>
      </c>
      <c r="AX78" s="49">
        <v>258.59999847412109</v>
      </c>
      <c r="AY78" s="49">
        <v>208.89999771118164</v>
      </c>
      <c r="AZ78" s="49">
        <v>117.1999979019165</v>
      </c>
      <c r="BA78" s="230">
        <v>119.1277755756897</v>
      </c>
      <c r="BB78" s="230">
        <v>121.05555324946289</v>
      </c>
      <c r="BC78" s="230">
        <v>122.98333092323608</v>
      </c>
      <c r="BD78" s="230">
        <v>124.91110859700927</v>
      </c>
      <c r="BE78" s="230">
        <v>126.83888627078247</v>
      </c>
      <c r="BF78" s="230">
        <v>128.76666394455566</v>
      </c>
      <c r="BG78" s="230">
        <v>130.69444161832885</v>
      </c>
      <c r="BH78" s="230">
        <v>132.62221929210205</v>
      </c>
      <c r="BI78" s="230">
        <v>134.54999696587524</v>
      </c>
      <c r="BJ78" s="230">
        <v>136.47777463964843</v>
      </c>
      <c r="BK78" s="230">
        <v>138.40555231342162</v>
      </c>
      <c r="BL78" s="230">
        <v>140.33332998719482</v>
      </c>
      <c r="BM78" s="230">
        <v>142.26110766096801</v>
      </c>
      <c r="BN78" s="230">
        <v>144.1888853347412</v>
      </c>
      <c r="BO78" s="230">
        <v>146.11666300851439</v>
      </c>
      <c r="BP78" s="230">
        <v>148.04444068228759</v>
      </c>
      <c r="BQ78" s="230">
        <v>149.97221835606078</v>
      </c>
      <c r="BR78" s="230">
        <v>151.89999602983397</v>
      </c>
      <c r="BS78" s="230">
        <v>153.82777370360716</v>
      </c>
      <c r="BT78" s="230">
        <v>155.75555137738036</v>
      </c>
      <c r="BU78" s="230">
        <v>157.68332905115355</v>
      </c>
      <c r="BV78" s="230">
        <v>159.61110672492674</v>
      </c>
      <c r="BW78" s="230">
        <v>161.53888439869993</v>
      </c>
      <c r="BX78" s="230">
        <v>163.46666207247313</v>
      </c>
      <c r="BY78" s="230">
        <v>165.39443974624632</v>
      </c>
      <c r="BZ78" s="230">
        <v>167.32221742001951</v>
      </c>
      <c r="CA78" s="230">
        <v>169.24999509379271</v>
      </c>
      <c r="CB78" s="230">
        <v>171.1777727675659</v>
      </c>
      <c r="CC78" s="230">
        <v>173.10555044133909</v>
      </c>
      <c r="CD78" s="230">
        <v>175.03332811511228</v>
      </c>
      <c r="CE78" s="230">
        <v>176.96110578888548</v>
      </c>
      <c r="CF78" s="230">
        <v>178.88888346265867</v>
      </c>
      <c r="CG78" s="230">
        <v>180.81666113643186</v>
      </c>
      <c r="CH78" s="230">
        <v>182.74443881020505</v>
      </c>
      <c r="CI78" s="230">
        <v>184.67221648397825</v>
      </c>
      <c r="CJ78" s="230">
        <v>186.59999415775144</v>
      </c>
      <c r="CK78" s="231"/>
      <c r="CL78" s="231"/>
      <c r="CM78" s="240">
        <v>5503.09985520194</v>
      </c>
      <c r="CN78" s="231"/>
      <c r="CO78" s="231"/>
      <c r="CP78" s="231"/>
      <c r="CQ78" s="231"/>
      <c r="CR78" s="231"/>
      <c r="CS78" s="231"/>
      <c r="CT78" s="231"/>
      <c r="CU78" s="231"/>
      <c r="CV78" s="231"/>
      <c r="CW78" s="231"/>
      <c r="CX78" s="231"/>
      <c r="CY78" s="231"/>
      <c r="CZ78" s="231"/>
      <c r="DA78" s="231"/>
    </row>
    <row r="79" spans="1:105" s="42" customFormat="1" x14ac:dyDescent="0.25">
      <c r="A79" s="232" t="s">
        <v>438</v>
      </c>
      <c r="B79" s="152" t="s">
        <v>116</v>
      </c>
      <c r="C79" s="152" t="s">
        <v>58</v>
      </c>
      <c r="D79" s="152" t="s">
        <v>117</v>
      </c>
      <c r="E79" s="152" t="s">
        <v>60</v>
      </c>
      <c r="F79" s="152" t="s">
        <v>300</v>
      </c>
      <c r="G79" s="152">
        <v>1997</v>
      </c>
      <c r="H79" s="152"/>
      <c r="I79" s="207">
        <v>269</v>
      </c>
      <c r="J79" s="152"/>
      <c r="K79" s="152" t="s">
        <v>65</v>
      </c>
      <c r="L79" s="152" t="s">
        <v>98</v>
      </c>
      <c r="M79" s="233" t="b">
        <f t="shared" ref="M79:M110" si="139">E79=K78</f>
        <v>1</v>
      </c>
      <c r="N79" s="233" t="b">
        <f t="shared" ref="N79:N110" si="140">I79=L78</f>
        <v>1</v>
      </c>
      <c r="O79" s="233" t="b">
        <f t="shared" ref="O79:O110" si="141">L79=G78</f>
        <v>1</v>
      </c>
      <c r="P79" s="233" t="b">
        <f t="shared" ref="P79:P110" si="142">G79=I78</f>
        <v>1</v>
      </c>
      <c r="Q79" s="152"/>
      <c r="R79" s="207">
        <v>258.59999847412109</v>
      </c>
      <c r="S79" s="207">
        <v>208.89999771118164</v>
      </c>
      <c r="T79" s="207">
        <v>117.1999979019165</v>
      </c>
      <c r="U79" s="235">
        <v>119.1277755756897</v>
      </c>
      <c r="V79" s="236">
        <v>128.76666394455566</v>
      </c>
      <c r="W79" s="236">
        <v>138.40555231342162</v>
      </c>
      <c r="X79" s="236">
        <v>148.04444068228759</v>
      </c>
      <c r="Y79" s="236">
        <v>157.68332905115355</v>
      </c>
      <c r="Z79" s="236">
        <v>167.32221742001951</v>
      </c>
    </row>
    <row r="80" spans="1:105" s="48" customFormat="1" x14ac:dyDescent="0.25">
      <c r="A80" s="48" t="s">
        <v>439</v>
      </c>
      <c r="B80" s="48" t="s">
        <v>118</v>
      </c>
      <c r="C80" s="48" t="s">
        <v>58</v>
      </c>
      <c r="D80" s="48" t="s">
        <v>54</v>
      </c>
      <c r="E80" s="48" t="s">
        <v>117</v>
      </c>
      <c r="F80" s="48" t="s">
        <v>117</v>
      </c>
      <c r="G80" s="48" t="s">
        <v>63</v>
      </c>
      <c r="H80" s="48" t="s">
        <v>300</v>
      </c>
      <c r="I80" s="48">
        <v>1997</v>
      </c>
      <c r="K80" s="48" t="s">
        <v>60</v>
      </c>
      <c r="L80" s="49">
        <v>179</v>
      </c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>
        <v>123.79999923706055</v>
      </c>
      <c r="AJ80" s="49">
        <v>201.99999976158142</v>
      </c>
      <c r="AK80" s="49">
        <v>143.39999866485596</v>
      </c>
      <c r="AL80" s="49">
        <v>159.80000162124634</v>
      </c>
      <c r="AM80" s="49">
        <v>147.80000114440918</v>
      </c>
      <c r="AN80" s="49">
        <v>154.49999952316284</v>
      </c>
      <c r="AO80" s="49">
        <v>148.19999837875366</v>
      </c>
      <c r="AP80" s="49">
        <v>186.60000014305115</v>
      </c>
      <c r="AQ80" s="49">
        <v>71.800001919269562</v>
      </c>
      <c r="AR80" s="49">
        <v>100.20000004768372</v>
      </c>
      <c r="AS80" s="49">
        <v>47.399999231100082</v>
      </c>
      <c r="AT80" s="49">
        <v>48.700001776218414</v>
      </c>
      <c r="AU80" s="49">
        <v>44.10000067949295</v>
      </c>
      <c r="AV80" s="49">
        <v>63.50000011920929</v>
      </c>
      <c r="AW80" s="49">
        <v>29.999999552965164</v>
      </c>
      <c r="AX80" s="49">
        <v>49.79999977350235</v>
      </c>
      <c r="AY80" s="49">
        <v>156.39999866485596</v>
      </c>
      <c r="AZ80" s="49">
        <v>229.36666584014893</v>
      </c>
      <c r="BA80" s="230">
        <v>179</v>
      </c>
      <c r="BB80" s="230">
        <v>179</v>
      </c>
      <c r="BC80" s="230">
        <v>179</v>
      </c>
      <c r="BD80" s="230">
        <v>179</v>
      </c>
      <c r="BE80" s="230">
        <v>179</v>
      </c>
      <c r="BF80" s="230">
        <v>179</v>
      </c>
      <c r="BG80" s="230">
        <v>179</v>
      </c>
      <c r="BH80" s="230">
        <v>179</v>
      </c>
      <c r="BI80" s="230">
        <v>179</v>
      </c>
      <c r="BJ80" s="230">
        <v>179</v>
      </c>
      <c r="BK80" s="230">
        <v>179</v>
      </c>
      <c r="BL80" s="230">
        <v>179</v>
      </c>
      <c r="BM80" s="230">
        <v>179</v>
      </c>
      <c r="BN80" s="230">
        <v>179</v>
      </c>
      <c r="BO80" s="230">
        <v>179</v>
      </c>
      <c r="BP80" s="230">
        <v>179</v>
      </c>
      <c r="BQ80" s="230">
        <v>179</v>
      </c>
      <c r="BR80" s="230">
        <v>179</v>
      </c>
      <c r="BS80" s="230">
        <v>179</v>
      </c>
      <c r="BT80" s="230">
        <v>179</v>
      </c>
      <c r="BU80" s="230">
        <v>179</v>
      </c>
      <c r="BV80" s="230">
        <v>179</v>
      </c>
      <c r="BW80" s="230">
        <v>179</v>
      </c>
      <c r="BX80" s="230">
        <v>179</v>
      </c>
      <c r="BY80" s="230">
        <v>179</v>
      </c>
      <c r="BZ80" s="230">
        <v>179</v>
      </c>
      <c r="CA80" s="230">
        <v>179</v>
      </c>
      <c r="CB80" s="230">
        <v>179</v>
      </c>
      <c r="CC80" s="230">
        <v>179</v>
      </c>
      <c r="CD80" s="230">
        <v>179</v>
      </c>
      <c r="CE80" s="230">
        <v>179</v>
      </c>
      <c r="CF80" s="230">
        <v>179</v>
      </c>
      <c r="CG80" s="230">
        <v>179</v>
      </c>
      <c r="CH80" s="230">
        <v>179</v>
      </c>
      <c r="CI80" s="230">
        <v>179</v>
      </c>
      <c r="CJ80" s="230">
        <v>179</v>
      </c>
      <c r="CK80" s="231"/>
      <c r="CL80" s="231"/>
      <c r="CM80" s="231"/>
      <c r="CN80" s="231"/>
      <c r="CO80" s="231"/>
      <c r="CP80" s="231"/>
      <c r="CQ80" s="231"/>
      <c r="CR80" s="231"/>
      <c r="CS80" s="231"/>
      <c r="CT80" s="231"/>
      <c r="CU80" s="231"/>
      <c r="CV80" s="231"/>
      <c r="CW80" s="231"/>
      <c r="CX80" s="231"/>
      <c r="CY80" s="231"/>
      <c r="CZ80" s="231"/>
      <c r="DA80" s="231"/>
    </row>
    <row r="81" spans="1:105" s="34" customFormat="1" x14ac:dyDescent="0.25">
      <c r="A81" s="232" t="s">
        <v>440</v>
      </c>
      <c r="B81" s="152" t="s">
        <v>118</v>
      </c>
      <c r="C81" s="152" t="s">
        <v>58</v>
      </c>
      <c r="D81" s="152" t="s">
        <v>117</v>
      </c>
      <c r="E81" s="152" t="s">
        <v>60</v>
      </c>
      <c r="F81" s="152" t="s">
        <v>300</v>
      </c>
      <c r="G81" s="152">
        <v>1997</v>
      </c>
      <c r="H81" s="152"/>
      <c r="I81" s="207">
        <v>179</v>
      </c>
      <c r="J81" s="152"/>
      <c r="K81" s="152" t="s">
        <v>62</v>
      </c>
      <c r="L81" s="152" t="s">
        <v>63</v>
      </c>
      <c r="M81" s="233" t="b">
        <f t="shared" ref="M81:M112" si="143">E81=K80</f>
        <v>1</v>
      </c>
      <c r="N81" s="233" t="b">
        <f t="shared" ref="N81:N112" si="144">I81=L80</f>
        <v>1</v>
      </c>
      <c r="O81" s="233" t="b">
        <f t="shared" ref="O81:O112" si="145">L81=G80</f>
        <v>1</v>
      </c>
      <c r="P81" s="233" t="b">
        <f t="shared" ref="P81:P112" si="146">G81=I80</f>
        <v>1</v>
      </c>
      <c r="Q81" s="152"/>
      <c r="R81" s="207">
        <v>49.79999977350235</v>
      </c>
      <c r="S81" s="207">
        <v>156.39999866485596</v>
      </c>
      <c r="T81" s="207">
        <v>229.36666584014893</v>
      </c>
      <c r="U81" s="235">
        <v>179</v>
      </c>
      <c r="V81" s="236">
        <v>179</v>
      </c>
      <c r="W81" s="236">
        <v>179</v>
      </c>
      <c r="X81" s="236">
        <v>179</v>
      </c>
      <c r="Y81" s="236">
        <v>179</v>
      </c>
      <c r="Z81" s="236">
        <v>179</v>
      </c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</row>
    <row r="82" spans="1:105" s="48" customFormat="1" x14ac:dyDescent="0.25">
      <c r="A82" s="48" t="s">
        <v>441</v>
      </c>
      <c r="B82" s="48" t="s">
        <v>114</v>
      </c>
      <c r="C82" s="48" t="s">
        <v>58</v>
      </c>
      <c r="D82" s="48" t="s">
        <v>54</v>
      </c>
      <c r="E82" s="48" t="s">
        <v>115</v>
      </c>
      <c r="F82" s="48" t="s">
        <v>115</v>
      </c>
      <c r="G82" s="48" t="s">
        <v>66</v>
      </c>
      <c r="H82" s="48" t="s">
        <v>300</v>
      </c>
      <c r="I82" s="48">
        <v>2006</v>
      </c>
      <c r="K82" s="48" t="s">
        <v>60</v>
      </c>
      <c r="L82" s="90">
        <v>1520</v>
      </c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>
        <v>209.39999961853027</v>
      </c>
      <c r="AS82" s="49">
        <v>241.80000114440918</v>
      </c>
      <c r="AT82" s="49">
        <v>690.00000381469727</v>
      </c>
      <c r="AU82" s="49">
        <v>606.40000152587891</v>
      </c>
      <c r="AV82" s="49">
        <v>644.79999923706055</v>
      </c>
      <c r="AW82" s="49">
        <v>693.79999446868896</v>
      </c>
      <c r="AX82" s="49">
        <v>221.39999938011169</v>
      </c>
      <c r="AY82" s="49">
        <v>124.7000013589859</v>
      </c>
      <c r="AZ82" s="49">
        <v>165.86666712909937</v>
      </c>
      <c r="BA82" s="230">
        <v>165.86666712909937</v>
      </c>
      <c r="BB82" s="230">
        <v>165.86666712909937</v>
      </c>
      <c r="BC82" s="230">
        <v>165.86666712909937</v>
      </c>
      <c r="BD82" s="230">
        <v>165.86666712909937</v>
      </c>
      <c r="BE82" s="230">
        <v>165.86666712909937</v>
      </c>
      <c r="BF82" s="230">
        <v>165.86666712909937</v>
      </c>
      <c r="BG82" s="230">
        <v>165.86666712909937</v>
      </c>
      <c r="BH82" s="230">
        <v>165.86666712909937</v>
      </c>
      <c r="BI82" s="230">
        <v>165.86666712909937</v>
      </c>
      <c r="BJ82" s="230">
        <v>165.86666712909937</v>
      </c>
      <c r="BK82" s="230">
        <v>165.86666712909937</v>
      </c>
      <c r="BL82" s="230">
        <v>165.86666712909937</v>
      </c>
      <c r="BM82" s="230">
        <v>165.86666712909937</v>
      </c>
      <c r="BN82" s="230">
        <v>165.86666712909937</v>
      </c>
      <c r="BO82" s="230">
        <v>165.86666712909937</v>
      </c>
      <c r="BP82" s="230">
        <v>165.86666712909937</v>
      </c>
      <c r="BQ82" s="230">
        <v>165.86666712909937</v>
      </c>
      <c r="BR82" s="230">
        <v>165.86666712909937</v>
      </c>
      <c r="BS82" s="230">
        <v>165.86666712909937</v>
      </c>
      <c r="BT82" s="230">
        <v>165.86666712909937</v>
      </c>
      <c r="BU82" s="230">
        <v>165.86666712909937</v>
      </c>
      <c r="BV82" s="230">
        <v>165.86666712909937</v>
      </c>
      <c r="BW82" s="230">
        <v>165.86666712909937</v>
      </c>
      <c r="BX82" s="230">
        <v>165.86666712909937</v>
      </c>
      <c r="BY82" s="230">
        <v>165.86666712909937</v>
      </c>
      <c r="BZ82" s="230">
        <v>165.86666712909937</v>
      </c>
      <c r="CA82" s="230">
        <v>165.86666712909937</v>
      </c>
      <c r="CB82" s="230">
        <v>165.86666712909937</v>
      </c>
      <c r="CC82" s="230">
        <v>165.86666712909937</v>
      </c>
      <c r="CD82" s="230">
        <v>165.86666712909937</v>
      </c>
      <c r="CE82" s="230">
        <v>165.86666712909937</v>
      </c>
      <c r="CF82" s="230">
        <v>165.86666712909937</v>
      </c>
      <c r="CG82" s="230">
        <v>165.86666712909937</v>
      </c>
      <c r="CH82" s="230">
        <v>165.86666712909937</v>
      </c>
      <c r="CI82" s="230">
        <v>165.86666712909937</v>
      </c>
      <c r="CJ82" s="230">
        <v>165.86666712909937</v>
      </c>
      <c r="CK82" s="231"/>
      <c r="CL82" s="231"/>
      <c r="CM82" s="240">
        <v>5971.2000166475773</v>
      </c>
      <c r="CN82" s="231"/>
      <c r="CO82" s="231"/>
      <c r="CP82" s="231"/>
      <c r="CQ82" s="231"/>
      <c r="CR82" s="231"/>
      <c r="CS82" s="231"/>
      <c r="CT82" s="231"/>
      <c r="CU82" s="231"/>
      <c r="CV82" s="231"/>
      <c r="CW82" s="231"/>
      <c r="CX82" s="231"/>
      <c r="CY82" s="231"/>
      <c r="CZ82" s="231"/>
      <c r="DA82" s="231"/>
    </row>
    <row r="83" spans="1:105" s="42" customFormat="1" x14ac:dyDescent="0.25">
      <c r="A83" s="232" t="s">
        <v>442</v>
      </c>
      <c r="B83" s="152" t="s">
        <v>114</v>
      </c>
      <c r="C83" s="152" t="s">
        <v>58</v>
      </c>
      <c r="D83" s="152" t="s">
        <v>326</v>
      </c>
      <c r="E83" s="152" t="s">
        <v>60</v>
      </c>
      <c r="F83" s="152" t="s">
        <v>300</v>
      </c>
      <c r="G83" s="152">
        <v>2006</v>
      </c>
      <c r="H83" s="152"/>
      <c r="I83" s="207">
        <v>1520</v>
      </c>
      <c r="J83" s="152"/>
      <c r="K83" s="152" t="s">
        <v>65</v>
      </c>
      <c r="L83" s="152" t="s">
        <v>66</v>
      </c>
      <c r="M83" s="233" t="b">
        <f t="shared" ref="M83:M114" si="147">E83=K82</f>
        <v>1</v>
      </c>
      <c r="N83" s="233" t="b">
        <f t="shared" ref="N83:N114" si="148">I83=L82</f>
        <v>1</v>
      </c>
      <c r="O83" s="233" t="b">
        <f t="shared" ref="O83:O114" si="149">L83=G82</f>
        <v>1</v>
      </c>
      <c r="P83" s="233" t="b">
        <f t="shared" ref="P83:P114" si="150">G83=I82</f>
        <v>1</v>
      </c>
      <c r="Q83" s="152"/>
      <c r="R83" s="207">
        <v>221.39999938011169</v>
      </c>
      <c r="S83" s="207">
        <v>124.7000013589859</v>
      </c>
      <c r="T83" s="207">
        <v>165.86666712909937</v>
      </c>
      <c r="U83" s="235">
        <v>500</v>
      </c>
      <c r="V83" s="236">
        <v>850</v>
      </c>
      <c r="W83" s="236">
        <v>850</v>
      </c>
      <c r="X83" s="236">
        <v>850</v>
      </c>
      <c r="Y83" s="236">
        <v>850</v>
      </c>
      <c r="Z83" s="236">
        <v>850</v>
      </c>
      <c r="AA83" s="238"/>
      <c r="AB83" s="238"/>
      <c r="AC83" s="238"/>
      <c r="AD83" s="238"/>
      <c r="AE83" s="238"/>
      <c r="AF83" s="238"/>
      <c r="AG83" s="238"/>
      <c r="AH83" s="238"/>
      <c r="AI83" s="238"/>
      <c r="AJ83" s="238"/>
      <c r="AK83" s="238"/>
      <c r="AL83" s="238"/>
      <c r="AM83" s="238"/>
      <c r="AN83" s="238"/>
      <c r="AO83" s="238"/>
      <c r="AP83" s="238"/>
      <c r="AQ83" s="238"/>
      <c r="AR83" s="238"/>
      <c r="AS83" s="238"/>
      <c r="AT83" s="238"/>
      <c r="AU83" s="238"/>
      <c r="AV83" s="238"/>
      <c r="AW83" s="238"/>
      <c r="AX83" s="238"/>
      <c r="AY83" s="238"/>
      <c r="AZ83" s="238"/>
      <c r="BA83" s="238"/>
      <c r="BB83" s="238"/>
      <c r="BC83" s="238"/>
      <c r="BD83" s="238"/>
      <c r="BE83" s="238"/>
      <c r="BF83" s="238"/>
      <c r="BG83" s="238"/>
      <c r="BH83" s="238"/>
      <c r="BI83" s="238"/>
      <c r="BJ83" s="238"/>
      <c r="BK83" s="238"/>
      <c r="BL83" s="238"/>
      <c r="BM83" s="238"/>
      <c r="BN83" s="238"/>
      <c r="BO83" s="238"/>
      <c r="BP83" s="238"/>
      <c r="BQ83" s="238"/>
      <c r="BR83" s="238"/>
      <c r="BS83" s="238"/>
      <c r="BT83" s="238"/>
      <c r="BU83" s="238"/>
      <c r="BV83" s="238"/>
      <c r="BW83" s="238"/>
      <c r="BX83" s="238"/>
      <c r="BY83" s="238"/>
      <c r="BZ83" s="238"/>
      <c r="CA83" s="238"/>
      <c r="CB83" s="238"/>
      <c r="CC83" s="238"/>
      <c r="CD83" s="238"/>
      <c r="CE83" s="238"/>
      <c r="CF83" s="238"/>
      <c r="CG83" s="238"/>
      <c r="CH83" s="238"/>
      <c r="CI83" s="238"/>
      <c r="CJ83" s="238"/>
      <c r="CK83" s="238"/>
      <c r="CL83" s="238"/>
      <c r="CM83" s="238"/>
      <c r="CN83" s="238"/>
      <c r="CO83" s="238"/>
      <c r="CP83" s="238"/>
      <c r="CQ83" s="238"/>
      <c r="CR83" s="238"/>
      <c r="CS83" s="238"/>
      <c r="CT83" s="238"/>
      <c r="CU83" s="238"/>
      <c r="CV83" s="238"/>
      <c r="CW83" s="238"/>
      <c r="CX83" s="238"/>
      <c r="CY83" s="238"/>
      <c r="CZ83" s="238"/>
      <c r="DA83" s="238"/>
    </row>
    <row r="84" spans="1:105" s="48" customFormat="1" x14ac:dyDescent="0.25">
      <c r="A84" s="48" t="s">
        <v>443</v>
      </c>
      <c r="B84" s="48" t="s">
        <v>96</v>
      </c>
      <c r="C84" s="48" t="s">
        <v>58</v>
      </c>
      <c r="D84" s="48" t="s">
        <v>54</v>
      </c>
      <c r="E84" s="48" t="s">
        <v>444</v>
      </c>
      <c r="F84" s="48" t="s">
        <v>445</v>
      </c>
      <c r="G84" s="48" t="s">
        <v>98</v>
      </c>
      <c r="H84" s="48" t="s">
        <v>300</v>
      </c>
      <c r="I84" s="48">
        <v>1996</v>
      </c>
      <c r="K84" s="48" t="s">
        <v>60</v>
      </c>
      <c r="L84" s="49">
        <v>350</v>
      </c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>
        <v>323.10000419616699</v>
      </c>
      <c r="AI84" s="49">
        <v>571.49999618530273</v>
      </c>
      <c r="AJ84" s="49">
        <v>654.70001220703125</v>
      </c>
      <c r="AK84" s="49">
        <v>629.29999351501465</v>
      </c>
      <c r="AL84" s="49">
        <v>596.10000419616699</v>
      </c>
      <c r="AM84" s="49">
        <v>570.5</v>
      </c>
      <c r="AN84" s="49">
        <v>601.89998912811279</v>
      </c>
      <c r="AO84" s="49">
        <v>307.5</v>
      </c>
      <c r="AP84" s="49">
        <v>523.59999561309814</v>
      </c>
      <c r="AQ84" s="49">
        <v>478.70000314712524</v>
      </c>
      <c r="AR84" s="49">
        <v>585.70000076293945</v>
      </c>
      <c r="AS84" s="49">
        <v>517.19999980926514</v>
      </c>
      <c r="AT84" s="49">
        <v>485.69999980926514</v>
      </c>
      <c r="AU84" s="49">
        <v>340.80000114440918</v>
      </c>
      <c r="AV84" s="49">
        <v>325.79999732971191</v>
      </c>
      <c r="AW84" s="49">
        <v>345.69999980926514</v>
      </c>
      <c r="AX84" s="49">
        <v>280.70000076293945</v>
      </c>
      <c r="AY84" s="49">
        <v>347.70000457763672</v>
      </c>
      <c r="AZ84" s="49">
        <v>311.53333568572998</v>
      </c>
      <c r="BA84" s="230">
        <v>312.14503166131806</v>
      </c>
      <c r="BB84" s="230">
        <v>312.75672763690613</v>
      </c>
      <c r="BC84" s="230">
        <v>313.36842361249421</v>
      </c>
      <c r="BD84" s="230">
        <v>313.98011958808229</v>
      </c>
      <c r="BE84" s="230">
        <v>314.59181556367037</v>
      </c>
      <c r="BF84" s="230">
        <v>315.20351153925844</v>
      </c>
      <c r="BG84" s="230">
        <v>315.81520751484652</v>
      </c>
      <c r="BH84" s="230">
        <v>316.4269034904346</v>
      </c>
      <c r="BI84" s="230">
        <v>317.03859946602267</v>
      </c>
      <c r="BJ84" s="230">
        <v>317.65029544161075</v>
      </c>
      <c r="BK84" s="230">
        <v>318.26199141719883</v>
      </c>
      <c r="BL84" s="230">
        <v>318.87368739278691</v>
      </c>
      <c r="BM84" s="230">
        <v>319.48538336837498</v>
      </c>
      <c r="BN84" s="230">
        <v>320.09707934396306</v>
      </c>
      <c r="BO84" s="230">
        <v>320.70877531955114</v>
      </c>
      <c r="BP84" s="230">
        <v>321.32047129513921</v>
      </c>
      <c r="BQ84" s="230">
        <v>321.93216727072729</v>
      </c>
      <c r="BR84" s="230">
        <v>322.54386324631537</v>
      </c>
      <c r="BS84" s="230">
        <v>323.15555922190345</v>
      </c>
      <c r="BT84" s="230">
        <v>323.76725519749152</v>
      </c>
      <c r="BU84" s="230">
        <v>324.3789511730796</v>
      </c>
      <c r="BV84" s="230">
        <v>324.99064714866768</v>
      </c>
      <c r="BW84" s="230">
        <v>325.60234312425575</v>
      </c>
      <c r="BX84" s="230">
        <v>326.21403909984383</v>
      </c>
      <c r="BY84" s="230">
        <v>326.82573507543191</v>
      </c>
      <c r="BZ84" s="230">
        <v>327.43743105101998</v>
      </c>
      <c r="CA84" s="230">
        <v>328.04912702660806</v>
      </c>
      <c r="CB84" s="230">
        <v>328.66082300219614</v>
      </c>
      <c r="CC84" s="230">
        <v>329.27251897778422</v>
      </c>
      <c r="CD84" s="230">
        <v>329.88421495337229</v>
      </c>
      <c r="CE84" s="230">
        <v>330.49591092896037</v>
      </c>
      <c r="CF84" s="230">
        <v>331.10760690454845</v>
      </c>
      <c r="CG84" s="230">
        <v>331.71930288013652</v>
      </c>
      <c r="CH84" s="230">
        <v>332.3309988557246</v>
      </c>
      <c r="CI84" s="230">
        <v>332.94269483131268</v>
      </c>
      <c r="CJ84" s="230">
        <v>333.55439080690076</v>
      </c>
      <c r="CK84" s="231"/>
      <c r="CL84" s="231"/>
      <c r="CM84" s="240">
        <v>11622.589604427938</v>
      </c>
      <c r="CN84" s="231"/>
      <c r="CO84" s="231"/>
      <c r="CP84" s="231"/>
      <c r="CQ84" s="231"/>
      <c r="CR84" s="231"/>
      <c r="CS84" s="231"/>
      <c r="CT84" s="231"/>
      <c r="CU84" s="231"/>
      <c r="CV84" s="231"/>
      <c r="CW84" s="231"/>
      <c r="CX84" s="231"/>
      <c r="CY84" s="231"/>
      <c r="CZ84" s="231"/>
      <c r="DA84" s="231"/>
    </row>
    <row r="85" spans="1:105" s="42" customFormat="1" x14ac:dyDescent="0.25">
      <c r="A85" s="232" t="s">
        <v>446</v>
      </c>
      <c r="B85" s="152" t="s">
        <v>96</v>
      </c>
      <c r="C85" s="152" t="s">
        <v>58</v>
      </c>
      <c r="D85" s="152" t="s">
        <v>97</v>
      </c>
      <c r="E85" s="152" t="s">
        <v>60</v>
      </c>
      <c r="F85" s="152" t="s">
        <v>300</v>
      </c>
      <c r="G85" s="152">
        <v>1996</v>
      </c>
      <c r="H85" s="152"/>
      <c r="I85" s="207">
        <v>350</v>
      </c>
      <c r="J85" s="152"/>
      <c r="K85" s="152" t="s">
        <v>65</v>
      </c>
      <c r="L85" s="152" t="s">
        <v>98</v>
      </c>
      <c r="M85" s="233" t="b">
        <f t="shared" ref="M85:M131" si="151">E85=K84</f>
        <v>1</v>
      </c>
      <c r="N85" s="233" t="b">
        <f t="shared" ref="N85:N131" si="152">I85=L84</f>
        <v>1</v>
      </c>
      <c r="O85" s="233" t="b">
        <f t="shared" ref="O85:O131" si="153">L85=G84</f>
        <v>1</v>
      </c>
      <c r="P85" s="233" t="b">
        <f t="shared" ref="P85:P131" si="154">G85=I84</f>
        <v>1</v>
      </c>
      <c r="Q85" s="152"/>
      <c r="R85" s="207">
        <v>280.70000076293945</v>
      </c>
      <c r="S85" s="207">
        <v>347.70000457763672</v>
      </c>
      <c r="T85" s="207">
        <v>311.53333568572998</v>
      </c>
      <c r="U85" s="235">
        <v>312.14503166131806</v>
      </c>
      <c r="V85" s="236">
        <v>315.20351153925844</v>
      </c>
      <c r="W85" s="236">
        <v>318.26199141719883</v>
      </c>
      <c r="X85" s="236">
        <v>321.32047129513921</v>
      </c>
      <c r="Y85" s="236">
        <v>324.3789511730796</v>
      </c>
      <c r="Z85" s="236">
        <v>327.43743105101998</v>
      </c>
    </row>
    <row r="86" spans="1:105" s="48" customFormat="1" x14ac:dyDescent="0.25">
      <c r="A86" s="48" t="s">
        <v>447</v>
      </c>
      <c r="B86" s="48" t="s">
        <v>94</v>
      </c>
      <c r="C86" s="48" t="s">
        <v>58</v>
      </c>
      <c r="D86" s="48" t="s">
        <v>54</v>
      </c>
      <c r="E86" s="48" t="s">
        <v>444</v>
      </c>
      <c r="F86" s="48" t="s">
        <v>448</v>
      </c>
      <c r="G86" s="48" t="s">
        <v>66</v>
      </c>
      <c r="H86" s="48" t="s">
        <v>68</v>
      </c>
      <c r="I86" s="48">
        <v>2010</v>
      </c>
      <c r="J86" s="48">
        <v>2034</v>
      </c>
      <c r="K86" s="48" t="s">
        <v>60</v>
      </c>
      <c r="L86" s="49">
        <v>340</v>
      </c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M86" s="49"/>
      <c r="AN86" s="49"/>
      <c r="AO86" s="49"/>
      <c r="AP86" s="49"/>
      <c r="AQ86" s="49"/>
      <c r="AR86" s="49"/>
      <c r="AS86" s="49"/>
      <c r="AT86" s="49"/>
      <c r="AU86" s="49"/>
      <c r="AV86" s="49">
        <v>79.100000262260437</v>
      </c>
      <c r="AW86" s="49">
        <v>97.69999885559082</v>
      </c>
      <c r="AX86" s="49">
        <v>0</v>
      </c>
      <c r="AY86" s="49">
        <v>0</v>
      </c>
      <c r="AZ86" s="49">
        <v>0</v>
      </c>
      <c r="BA86" s="247">
        <v>229.92901346793946</v>
      </c>
      <c r="BB86" s="247">
        <v>234.24245779086579</v>
      </c>
      <c r="BC86" s="247">
        <v>237.97893321928518</v>
      </c>
      <c r="BD86" s="247">
        <v>241.2747381230221</v>
      </c>
      <c r="BE86" s="247">
        <v>244.2229360721594</v>
      </c>
      <c r="BF86" s="247">
        <v>246.88990552344401</v>
      </c>
      <c r="BG86" s="247">
        <v>249.32465787436783</v>
      </c>
      <c r="BH86" s="247">
        <v>251.56441292048873</v>
      </c>
      <c r="BI86" s="247">
        <v>253.63810219729419</v>
      </c>
      <c r="BJ86" s="247">
        <v>255.56866072724205</v>
      </c>
      <c r="BK86" s="247">
        <v>257.37457762571358</v>
      </c>
      <c r="BL86" s="247">
        <v>259.07097579338108</v>
      </c>
      <c r="BM86" s="247">
        <v>260.67038252945048</v>
      </c>
      <c r="BN86" s="247">
        <v>262.18329151503536</v>
      </c>
      <c r="BO86" s="247">
        <v>263.61858047858777</v>
      </c>
      <c r="BP86" s="247">
        <v>264.98382685237681</v>
      </c>
      <c r="BQ86" s="247">
        <v>266.28554992987239</v>
      </c>
      <c r="BR86" s="247">
        <v>267.52939915012945</v>
      </c>
      <c r="BS86" s="247">
        <v>268.7203022807962</v>
      </c>
      <c r="BT86" s="247">
        <v>269.86258333146196</v>
      </c>
      <c r="BU86" s="247">
        <v>270.96005732691714</v>
      </c>
      <c r="BV86" s="247">
        <v>272.01610718453315</v>
      </c>
      <c r="BW86" s="247">
        <v>273.03374660372253</v>
      </c>
      <c r="BX86" s="247">
        <v>274.01567191468155</v>
      </c>
      <c r="BY86" s="247">
        <v>274.96430513367045</v>
      </c>
      <c r="BZ86" s="247">
        <v>275.88182995590336</v>
      </c>
      <c r="CA86" s="247">
        <v>276.77022203214193</v>
      </c>
      <c r="CB86" s="247">
        <v>277.63127458495507</v>
      </c>
      <c r="CC86" s="247">
        <v>278.46662019980943</v>
      </c>
      <c r="CD86" s="247">
        <v>279.27774945659678</v>
      </c>
      <c r="CE86" s="247">
        <v>280.06602693587888</v>
      </c>
      <c r="CF86" s="247">
        <v>280.83270503161071</v>
      </c>
      <c r="CG86" s="247">
        <v>281.57893592146371</v>
      </c>
      <c r="CH86" s="247">
        <v>282.30578198199976</v>
      </c>
      <c r="CI86" s="247">
        <v>283.01422488501618</v>
      </c>
      <c r="CJ86" s="247">
        <v>283.70517357051995</v>
      </c>
      <c r="CK86" s="231"/>
      <c r="CL86" s="231"/>
      <c r="CM86" s="240">
        <v>9529.4537201223357</v>
      </c>
      <c r="CN86" s="231"/>
      <c r="CO86" s="231"/>
      <c r="CP86" s="231"/>
      <c r="CQ86" s="231"/>
      <c r="CR86" s="231"/>
      <c r="CS86" s="231"/>
      <c r="CT86" s="231"/>
      <c r="CU86" s="231"/>
      <c r="CV86" s="231"/>
      <c r="CW86" s="231"/>
      <c r="CX86" s="231"/>
      <c r="CY86" s="231"/>
      <c r="CZ86" s="231"/>
      <c r="DA86" s="231"/>
    </row>
    <row r="87" spans="1:105" s="42" customFormat="1" x14ac:dyDescent="0.25">
      <c r="A87" s="232" t="s">
        <v>449</v>
      </c>
      <c r="B87" s="152" t="s">
        <v>94</v>
      </c>
      <c r="C87" s="152" t="s">
        <v>58</v>
      </c>
      <c r="D87" s="152" t="s">
        <v>95</v>
      </c>
      <c r="E87" s="152" t="s">
        <v>60</v>
      </c>
      <c r="F87" s="152" t="s">
        <v>68</v>
      </c>
      <c r="G87" s="152">
        <v>2010</v>
      </c>
      <c r="H87" s="152">
        <v>2034</v>
      </c>
      <c r="I87" s="207">
        <v>340</v>
      </c>
      <c r="J87" s="152"/>
      <c r="K87" s="152" t="s">
        <v>65</v>
      </c>
      <c r="L87" s="152" t="s">
        <v>66</v>
      </c>
      <c r="M87" s="233" t="b">
        <f t="shared" ref="M87:M131" si="155">E87=K86</f>
        <v>1</v>
      </c>
      <c r="N87" s="233" t="b">
        <f t="shared" ref="N87:N131" si="156">I87=L86</f>
        <v>1</v>
      </c>
      <c r="O87" s="233" t="b">
        <f t="shared" ref="O87:O131" si="157">L87=G86</f>
        <v>1</v>
      </c>
      <c r="P87" s="233" t="b">
        <f t="shared" ref="P87:P131" si="158">G87=I86</f>
        <v>1</v>
      </c>
      <c r="Q87" s="152"/>
      <c r="R87" s="207">
        <v>0</v>
      </c>
      <c r="S87" s="207">
        <v>0</v>
      </c>
      <c r="T87" s="207">
        <v>0</v>
      </c>
      <c r="U87" s="235">
        <v>229.92901346793946</v>
      </c>
      <c r="V87" s="236">
        <v>246.88990552344401</v>
      </c>
      <c r="W87" s="236">
        <v>257.37457762571358</v>
      </c>
      <c r="X87" s="236">
        <v>264.98382685237681</v>
      </c>
      <c r="Y87" s="236">
        <v>270.96005732691714</v>
      </c>
      <c r="Z87" s="236">
        <v>275.88182995590336</v>
      </c>
    </row>
    <row r="88" spans="1:105" s="231" customFormat="1" x14ac:dyDescent="0.25">
      <c r="A88" s="48" t="s">
        <v>450</v>
      </c>
      <c r="B88" s="48" t="s">
        <v>86</v>
      </c>
      <c r="C88" s="48" t="s">
        <v>58</v>
      </c>
      <c r="D88" s="48" t="s">
        <v>54</v>
      </c>
      <c r="E88" s="48" t="s">
        <v>354</v>
      </c>
      <c r="F88" s="48" t="s">
        <v>451</v>
      </c>
      <c r="G88" s="48" t="s">
        <v>66</v>
      </c>
      <c r="H88" s="48" t="s">
        <v>300</v>
      </c>
      <c r="I88" s="48">
        <v>2005</v>
      </c>
      <c r="J88" s="48"/>
      <c r="K88" s="48" t="s">
        <v>60</v>
      </c>
      <c r="L88" s="49">
        <v>100</v>
      </c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>
        <v>37.400000095367432</v>
      </c>
      <c r="AR88" s="49">
        <v>68.099999904632568</v>
      </c>
      <c r="AS88" s="49">
        <v>30</v>
      </c>
      <c r="AT88" s="49">
        <v>0</v>
      </c>
      <c r="AU88" s="49">
        <v>0</v>
      </c>
      <c r="AV88" s="49">
        <v>0</v>
      </c>
      <c r="AW88" s="49">
        <v>0</v>
      </c>
      <c r="AX88" s="49">
        <v>0</v>
      </c>
      <c r="AY88" s="49">
        <v>0</v>
      </c>
      <c r="AZ88" s="49">
        <v>0</v>
      </c>
      <c r="BA88" s="230">
        <v>0</v>
      </c>
      <c r="BB88" s="230">
        <v>0</v>
      </c>
      <c r="BC88" s="230">
        <v>0</v>
      </c>
      <c r="BD88" s="230">
        <v>0</v>
      </c>
      <c r="BE88" s="230">
        <v>0</v>
      </c>
      <c r="BF88" s="230">
        <v>0</v>
      </c>
      <c r="BG88" s="230">
        <v>0</v>
      </c>
      <c r="BH88" s="230">
        <v>0</v>
      </c>
      <c r="BI88" s="230">
        <v>0</v>
      </c>
      <c r="BJ88" s="230">
        <v>0</v>
      </c>
      <c r="BK88" s="230">
        <v>0</v>
      </c>
      <c r="BL88" s="230">
        <v>0</v>
      </c>
      <c r="BM88" s="230">
        <v>0</v>
      </c>
      <c r="BN88" s="230">
        <v>0</v>
      </c>
      <c r="BO88" s="230">
        <v>0</v>
      </c>
      <c r="BP88" s="230">
        <v>0</v>
      </c>
      <c r="BQ88" s="230">
        <v>0</v>
      </c>
      <c r="BR88" s="230">
        <v>0</v>
      </c>
      <c r="BS88" s="230">
        <v>0</v>
      </c>
      <c r="BT88" s="230">
        <v>0</v>
      </c>
      <c r="BU88" s="230">
        <v>0</v>
      </c>
      <c r="BV88" s="230">
        <v>0</v>
      </c>
      <c r="BW88" s="230">
        <v>0</v>
      </c>
      <c r="BX88" s="230">
        <v>0</v>
      </c>
      <c r="BY88" s="230">
        <v>0</v>
      </c>
      <c r="BZ88" s="230">
        <v>0</v>
      </c>
      <c r="CA88" s="230">
        <v>0</v>
      </c>
      <c r="CB88" s="230">
        <v>0</v>
      </c>
      <c r="CC88" s="230">
        <v>0</v>
      </c>
      <c r="CD88" s="230">
        <v>0</v>
      </c>
      <c r="CE88" s="230">
        <v>0</v>
      </c>
      <c r="CF88" s="230">
        <v>0</v>
      </c>
      <c r="CG88" s="230">
        <v>0</v>
      </c>
      <c r="CH88" s="230">
        <v>0</v>
      </c>
      <c r="CI88" s="230">
        <v>0</v>
      </c>
      <c r="CJ88" s="230">
        <v>0</v>
      </c>
      <c r="CM88" s="240">
        <v>0</v>
      </c>
    </row>
    <row r="89" spans="1:105" s="232" customFormat="1" x14ac:dyDescent="0.25">
      <c r="A89" s="232" t="s">
        <v>452</v>
      </c>
      <c r="B89" s="152" t="s">
        <v>86</v>
      </c>
      <c r="C89" s="152" t="s">
        <v>58</v>
      </c>
      <c r="D89" s="152" t="s">
        <v>87</v>
      </c>
      <c r="E89" s="152" t="s">
        <v>60</v>
      </c>
      <c r="F89" s="152" t="s">
        <v>300</v>
      </c>
      <c r="G89" s="152">
        <v>2005</v>
      </c>
      <c r="H89" s="152"/>
      <c r="I89" s="207">
        <v>100</v>
      </c>
      <c r="J89" s="152"/>
      <c r="K89" s="152" t="s">
        <v>65</v>
      </c>
      <c r="L89" s="152" t="s">
        <v>66</v>
      </c>
      <c r="M89" s="233" t="b">
        <f t="shared" ref="M89:M131" si="159">E89=K88</f>
        <v>1</v>
      </c>
      <c r="N89" s="233" t="b">
        <f t="shared" ref="N89:N131" si="160">I89=L88</f>
        <v>1</v>
      </c>
      <c r="O89" s="233" t="b">
        <f t="shared" ref="O89:O131" si="161">L89=G88</f>
        <v>1</v>
      </c>
      <c r="P89" s="233" t="b">
        <f t="shared" ref="P89:P131" si="162">G89=I88</f>
        <v>1</v>
      </c>
      <c r="Q89" s="152"/>
      <c r="R89" s="207">
        <v>0</v>
      </c>
      <c r="S89" s="207">
        <v>0</v>
      </c>
      <c r="T89" s="207">
        <v>0</v>
      </c>
      <c r="U89" s="235">
        <v>0</v>
      </c>
      <c r="V89" s="236">
        <v>0</v>
      </c>
      <c r="W89" s="236">
        <v>0</v>
      </c>
      <c r="X89" s="236">
        <v>0</v>
      </c>
      <c r="Y89" s="236">
        <v>0</v>
      </c>
      <c r="Z89" s="236">
        <v>0</v>
      </c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</row>
    <row r="90" spans="1:105" s="231" customFormat="1" x14ac:dyDescent="0.25">
      <c r="A90" s="48" t="s">
        <v>453</v>
      </c>
      <c r="B90" s="48" t="s">
        <v>102</v>
      </c>
      <c r="C90" s="48" t="s">
        <v>58</v>
      </c>
      <c r="D90" s="48" t="s">
        <v>54</v>
      </c>
      <c r="E90" s="48" t="s">
        <v>103</v>
      </c>
      <c r="F90" s="48" t="s">
        <v>103</v>
      </c>
      <c r="G90" s="48" t="s">
        <v>63</v>
      </c>
      <c r="H90" s="48" t="s">
        <v>300</v>
      </c>
      <c r="I90" s="48">
        <v>1997</v>
      </c>
      <c r="J90" s="48"/>
      <c r="K90" s="48" t="s">
        <v>60</v>
      </c>
      <c r="L90" s="49">
        <v>500</v>
      </c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>
        <v>279.89999961853027</v>
      </c>
      <c r="AJ90" s="49">
        <v>319.30000114440918</v>
      </c>
      <c r="AK90" s="49">
        <v>297.10000038146973</v>
      </c>
      <c r="AL90" s="49">
        <v>310.29999923706055</v>
      </c>
      <c r="AM90" s="49">
        <v>332.30000114440918</v>
      </c>
      <c r="AN90" s="49">
        <v>336.39999961853027</v>
      </c>
      <c r="AO90" s="49">
        <v>373.99999809265137</v>
      </c>
      <c r="AP90" s="49">
        <v>373.39999580383301</v>
      </c>
      <c r="AQ90" s="49">
        <v>416.70000267028809</v>
      </c>
      <c r="AR90" s="49">
        <v>387.39999771118164</v>
      </c>
      <c r="AS90" s="49">
        <v>385.30000686645508</v>
      </c>
      <c r="AT90" s="49">
        <v>402.00000381469727</v>
      </c>
      <c r="AU90" s="49">
        <v>395.90000152587891</v>
      </c>
      <c r="AV90" s="49">
        <v>392.5</v>
      </c>
      <c r="AW90" s="49">
        <v>396.09999847412109</v>
      </c>
      <c r="AX90" s="49">
        <v>308.90000152587891</v>
      </c>
      <c r="AY90" s="49">
        <v>300.39999961853027</v>
      </c>
      <c r="AZ90" s="49">
        <v>307.59999847412109</v>
      </c>
      <c r="BA90" s="230">
        <v>308.44073913715505</v>
      </c>
      <c r="BB90" s="230">
        <v>309.281479800189</v>
      </c>
      <c r="BC90" s="230">
        <v>310.12222046322296</v>
      </c>
      <c r="BD90" s="230">
        <v>310.96296112625691</v>
      </c>
      <c r="BE90" s="230">
        <v>311.80370178929087</v>
      </c>
      <c r="BF90" s="230">
        <v>312.64444245232482</v>
      </c>
      <c r="BG90" s="230">
        <v>313.48518311535878</v>
      </c>
      <c r="BH90" s="230">
        <v>314.32592377839273</v>
      </c>
      <c r="BI90" s="230">
        <v>315.16666444142669</v>
      </c>
      <c r="BJ90" s="230">
        <v>316.00740510446064</v>
      </c>
      <c r="BK90" s="230">
        <v>316.8481457674946</v>
      </c>
      <c r="BL90" s="230">
        <v>317.68888643052856</v>
      </c>
      <c r="BM90" s="230">
        <v>318.52962709356251</v>
      </c>
      <c r="BN90" s="230">
        <v>319.37036775659647</v>
      </c>
      <c r="BO90" s="230">
        <v>320.21110841963042</v>
      </c>
      <c r="BP90" s="230">
        <v>321.05184908266438</v>
      </c>
      <c r="BQ90" s="230">
        <v>321.89258974569833</v>
      </c>
      <c r="BR90" s="230">
        <v>322.73333040873229</v>
      </c>
      <c r="BS90" s="230">
        <v>323.57407107176624</v>
      </c>
      <c r="BT90" s="230">
        <v>324.4148117348002</v>
      </c>
      <c r="BU90" s="230">
        <v>325.25555239783415</v>
      </c>
      <c r="BV90" s="230">
        <v>326.09629306086811</v>
      </c>
      <c r="BW90" s="230">
        <v>326.93703372390206</v>
      </c>
      <c r="BX90" s="230">
        <v>327.77777438693602</v>
      </c>
      <c r="BY90" s="230">
        <v>328.61851504996997</v>
      </c>
      <c r="BZ90" s="230">
        <v>329.45925571300393</v>
      </c>
      <c r="CA90" s="230">
        <v>330.29999637603788</v>
      </c>
      <c r="CB90" s="230">
        <v>331.14073703907184</v>
      </c>
      <c r="CC90" s="230">
        <v>331.98147770210579</v>
      </c>
      <c r="CD90" s="230">
        <v>332.82221836513975</v>
      </c>
      <c r="CE90" s="230">
        <v>333.6629590281737</v>
      </c>
      <c r="CF90" s="230">
        <v>334.50369969120766</v>
      </c>
      <c r="CG90" s="230">
        <v>335.34444035424161</v>
      </c>
      <c r="CH90" s="230">
        <v>336.18518101727557</v>
      </c>
      <c r="CI90" s="230">
        <v>337.02592168030952</v>
      </c>
      <c r="CJ90" s="230">
        <v>337.86666234334348</v>
      </c>
    </row>
    <row r="91" spans="1:105" s="42" customFormat="1" x14ac:dyDescent="0.25">
      <c r="A91" s="232" t="s">
        <v>454</v>
      </c>
      <c r="B91" s="152" t="s">
        <v>102</v>
      </c>
      <c r="C91" s="152" t="s">
        <v>62</v>
      </c>
      <c r="D91" s="152" t="s">
        <v>103</v>
      </c>
      <c r="E91" s="152" t="s">
        <v>60</v>
      </c>
      <c r="F91" s="152" t="s">
        <v>300</v>
      </c>
      <c r="G91" s="152">
        <v>1997</v>
      </c>
      <c r="H91" s="152"/>
      <c r="I91" s="207">
        <v>500</v>
      </c>
      <c r="J91" s="152"/>
      <c r="K91" s="152" t="s">
        <v>62</v>
      </c>
      <c r="L91" s="152" t="s">
        <v>63</v>
      </c>
      <c r="M91" s="233" t="b">
        <f t="shared" ref="M91:M131" si="163">E91=K90</f>
        <v>1</v>
      </c>
      <c r="N91" s="233" t="b">
        <f t="shared" ref="N91:N131" si="164">I91=L90</f>
        <v>1</v>
      </c>
      <c r="O91" s="233" t="b">
        <f t="shared" ref="O91:O131" si="165">L91=G90</f>
        <v>1</v>
      </c>
      <c r="P91" s="233" t="b">
        <f t="shared" ref="P91:P131" si="166">G91=I90</f>
        <v>1</v>
      </c>
      <c r="Q91" s="152"/>
      <c r="R91" s="207">
        <v>308.90000152587891</v>
      </c>
      <c r="S91" s="207">
        <v>300.39999961853027</v>
      </c>
      <c r="T91" s="207">
        <v>307.59999847412109</v>
      </c>
      <c r="U91" s="235">
        <v>308.44073913715505</v>
      </c>
      <c r="V91" s="236">
        <v>312.64444245232482</v>
      </c>
      <c r="W91" s="236">
        <v>316.8481457674946</v>
      </c>
      <c r="X91" s="236">
        <v>321.05184908266438</v>
      </c>
      <c r="Y91" s="236">
        <v>325.25555239783415</v>
      </c>
      <c r="Z91" s="236">
        <v>329.45925571300393</v>
      </c>
    </row>
    <row r="92" spans="1:105" x14ac:dyDescent="0.25">
      <c r="A92" s="48" t="s">
        <v>455</v>
      </c>
      <c r="B92" s="48" t="s">
        <v>71</v>
      </c>
      <c r="C92" s="48" t="s">
        <v>58</v>
      </c>
      <c r="D92" s="48" t="s">
        <v>54</v>
      </c>
      <c r="E92" s="48" t="s">
        <v>72</v>
      </c>
      <c r="F92" s="48" t="s">
        <v>72</v>
      </c>
      <c r="G92" s="48" t="s">
        <v>63</v>
      </c>
      <c r="H92" s="48" t="s">
        <v>300</v>
      </c>
      <c r="I92" s="48">
        <v>1997</v>
      </c>
      <c r="J92" s="48"/>
      <c r="K92" s="48" t="s">
        <v>60</v>
      </c>
      <c r="L92" s="49">
        <v>308</v>
      </c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>
        <v>224.00000190734863</v>
      </c>
      <c r="AJ92" s="49">
        <v>227.60000228881836</v>
      </c>
      <c r="AK92" s="49">
        <v>208.60000133514404</v>
      </c>
      <c r="AL92" s="49">
        <v>244.70000076293945</v>
      </c>
      <c r="AM92" s="49">
        <v>255.39999961853027</v>
      </c>
      <c r="AN92" s="49">
        <v>249.69999885559082</v>
      </c>
      <c r="AO92" s="49">
        <v>252.60000038146973</v>
      </c>
      <c r="AP92" s="49">
        <v>251.00000381469727</v>
      </c>
      <c r="AQ92" s="49">
        <v>254.89999961853027</v>
      </c>
      <c r="AR92" s="49">
        <v>240.10000038146973</v>
      </c>
      <c r="AS92" s="49">
        <v>234.10000038146973</v>
      </c>
      <c r="AT92" s="49">
        <v>218.10000038146973</v>
      </c>
      <c r="AU92" s="49">
        <v>191.39999961853027</v>
      </c>
      <c r="AV92" s="49">
        <v>182.89999961853027</v>
      </c>
      <c r="AW92" s="49">
        <v>184.00000095367432</v>
      </c>
      <c r="AX92" s="49">
        <v>178.10000038146973</v>
      </c>
      <c r="AY92" s="49">
        <v>172.69999980926514</v>
      </c>
      <c r="AZ92" s="49">
        <v>172.16666603088379</v>
      </c>
      <c r="BA92" s="230">
        <v>172.16666603088379</v>
      </c>
      <c r="BB92" s="230">
        <v>172.16666603088379</v>
      </c>
      <c r="BC92" s="230">
        <v>172.16666603088379</v>
      </c>
      <c r="BD92" s="230">
        <v>172.16666603088379</v>
      </c>
      <c r="BE92" s="230">
        <v>172.16666603088379</v>
      </c>
      <c r="BF92" s="230">
        <v>172.16666603088379</v>
      </c>
      <c r="BG92" s="230">
        <v>172.16666603088379</v>
      </c>
      <c r="BH92" s="230">
        <v>172.16666603088379</v>
      </c>
      <c r="BI92" s="230">
        <v>172.16666603088379</v>
      </c>
      <c r="BJ92" s="230">
        <v>172.16666603088379</v>
      </c>
      <c r="BK92" s="230">
        <v>172.16666603088379</v>
      </c>
      <c r="BL92" s="230">
        <v>172.16666603088379</v>
      </c>
      <c r="BM92" s="230">
        <v>172.16666603088379</v>
      </c>
      <c r="BN92" s="230">
        <v>172.16666603088379</v>
      </c>
      <c r="BO92" s="230">
        <v>172.16666603088379</v>
      </c>
      <c r="BP92" s="230">
        <v>172.16666603088379</v>
      </c>
      <c r="BQ92" s="230">
        <v>172.16666603088379</v>
      </c>
      <c r="BR92" s="230">
        <v>172.16666603088379</v>
      </c>
      <c r="BS92" s="230">
        <v>172.16666603088379</v>
      </c>
      <c r="BT92" s="230">
        <v>172.16666603088379</v>
      </c>
      <c r="BU92" s="230">
        <v>172.16666603088379</v>
      </c>
      <c r="BV92" s="230">
        <v>172.16666603088379</v>
      </c>
      <c r="BW92" s="230">
        <v>172.16666603088379</v>
      </c>
      <c r="BX92" s="230">
        <v>172.16666603088379</v>
      </c>
      <c r="BY92" s="230">
        <v>172.16666603088379</v>
      </c>
      <c r="BZ92" s="230">
        <v>172.16666603088379</v>
      </c>
      <c r="CA92" s="230">
        <v>172.16666603088379</v>
      </c>
      <c r="CB92" s="230">
        <v>172.16666603088379</v>
      </c>
      <c r="CC92" s="230">
        <v>172.16666603088379</v>
      </c>
      <c r="CD92" s="230">
        <v>172.16666603088379</v>
      </c>
      <c r="CE92" s="230">
        <v>172.16666603088379</v>
      </c>
      <c r="CF92" s="230">
        <v>172.16666603088379</v>
      </c>
      <c r="CG92" s="230">
        <v>172.16666603088379</v>
      </c>
      <c r="CH92" s="230">
        <v>172.16666603088379</v>
      </c>
      <c r="CI92" s="230">
        <v>172.16666603088379</v>
      </c>
      <c r="CJ92" s="230">
        <v>172.16666603088379</v>
      </c>
      <c r="CK92" s="231"/>
      <c r="CL92" s="231"/>
      <c r="CM92" s="231"/>
      <c r="CN92" s="231"/>
      <c r="CO92" s="231"/>
      <c r="CP92" s="231"/>
      <c r="CQ92" s="231"/>
      <c r="CR92" s="231"/>
      <c r="CS92" s="231"/>
      <c r="CT92" s="231"/>
      <c r="CU92" s="231"/>
      <c r="CV92" s="231"/>
      <c r="CW92" s="231"/>
      <c r="CX92" s="231"/>
      <c r="CY92" s="231"/>
      <c r="CZ92" s="231"/>
      <c r="DA92" s="231"/>
    </row>
    <row r="93" spans="1:105" s="42" customFormat="1" x14ac:dyDescent="0.25">
      <c r="A93" s="232" t="s">
        <v>456</v>
      </c>
      <c r="B93" s="152" t="s">
        <v>71</v>
      </c>
      <c r="C93" s="152" t="s">
        <v>58</v>
      </c>
      <c r="D93" s="152" t="s">
        <v>72</v>
      </c>
      <c r="E93" s="152" t="s">
        <v>60</v>
      </c>
      <c r="F93" s="152" t="s">
        <v>300</v>
      </c>
      <c r="G93" s="152">
        <v>1997</v>
      </c>
      <c r="H93" s="152"/>
      <c r="I93" s="207">
        <v>308</v>
      </c>
      <c r="J93" s="152"/>
      <c r="K93" s="152" t="s">
        <v>62</v>
      </c>
      <c r="L93" s="152" t="s">
        <v>63</v>
      </c>
      <c r="M93" s="233" t="b">
        <f t="shared" ref="M93:M131" si="167">E93=K92</f>
        <v>1</v>
      </c>
      <c r="N93" s="233" t="b">
        <f t="shared" ref="N93:N131" si="168">I93=L92</f>
        <v>1</v>
      </c>
      <c r="O93" s="233" t="b">
        <f t="shared" ref="O93:O131" si="169">L93=G92</f>
        <v>1</v>
      </c>
      <c r="P93" s="233" t="b">
        <f t="shared" ref="P93:P131" si="170">G93=I92</f>
        <v>1</v>
      </c>
      <c r="Q93" s="152"/>
      <c r="R93" s="207">
        <v>178.10000038146973</v>
      </c>
      <c r="S93" s="207">
        <v>172.69999980926514</v>
      </c>
      <c r="T93" s="207">
        <v>172.16666603088379</v>
      </c>
      <c r="U93" s="235">
        <v>172.16666603088379</v>
      </c>
      <c r="V93" s="236">
        <v>172.16666603088379</v>
      </c>
      <c r="W93" s="236">
        <v>172.16666603088379</v>
      </c>
      <c r="X93" s="236">
        <v>172.16666603088379</v>
      </c>
      <c r="Y93" s="236">
        <v>172.16666603088379</v>
      </c>
      <c r="Z93" s="236">
        <v>172.16666603088379</v>
      </c>
    </row>
    <row r="94" spans="1:105" s="48" customFormat="1" x14ac:dyDescent="0.25">
      <c r="A94" s="48" t="s">
        <v>457</v>
      </c>
      <c r="B94" s="48" t="s">
        <v>57</v>
      </c>
      <c r="C94" s="48" t="s">
        <v>58</v>
      </c>
      <c r="D94" s="48" t="s">
        <v>54</v>
      </c>
      <c r="E94" s="48" t="s">
        <v>59</v>
      </c>
      <c r="F94" s="48" t="s">
        <v>59</v>
      </c>
      <c r="G94" s="48" t="s">
        <v>63</v>
      </c>
      <c r="H94" s="48" t="s">
        <v>300</v>
      </c>
      <c r="I94" s="48">
        <v>1997</v>
      </c>
      <c r="K94" s="48" t="s">
        <v>60</v>
      </c>
      <c r="L94" s="49">
        <v>1020</v>
      </c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>
        <v>3790</v>
      </c>
      <c r="AJ94" s="49">
        <v>3940</v>
      </c>
      <c r="AK94" s="49">
        <v>3656</v>
      </c>
      <c r="AL94" s="49">
        <v>3674</v>
      </c>
      <c r="AM94" s="49">
        <v>3216</v>
      </c>
      <c r="AN94" s="49">
        <v>3323</v>
      </c>
      <c r="AO94" s="49">
        <v>2388</v>
      </c>
      <c r="AP94" s="49">
        <v>1003</v>
      </c>
      <c r="AQ94" s="49">
        <v>1014</v>
      </c>
      <c r="AR94" s="49">
        <v>1132</v>
      </c>
      <c r="AS94" s="49">
        <v>985</v>
      </c>
      <c r="AT94" s="49">
        <v>977.24655914306641</v>
      </c>
      <c r="AU94" s="49">
        <v>850.84848403930664</v>
      </c>
      <c r="AV94" s="49">
        <v>818.640625</v>
      </c>
      <c r="AW94" s="49">
        <v>950.65000915527344</v>
      </c>
      <c r="AX94" s="49">
        <v>850.29999542236328</v>
      </c>
      <c r="AY94" s="49">
        <v>879.5</v>
      </c>
      <c r="AZ94" s="49">
        <v>839.05333709716797</v>
      </c>
      <c r="BA94" s="230">
        <v>839.22307883368603</v>
      </c>
      <c r="BB94" s="230">
        <v>839.39282057020409</v>
      </c>
      <c r="BC94" s="230">
        <v>839.56256230672216</v>
      </c>
      <c r="BD94" s="230">
        <v>839.73230404324022</v>
      </c>
      <c r="BE94" s="230">
        <v>839.90204577975828</v>
      </c>
      <c r="BF94" s="230">
        <v>840.07178751627634</v>
      </c>
      <c r="BG94" s="230">
        <v>840.24152925279441</v>
      </c>
      <c r="BH94" s="230">
        <v>840.41127098931247</v>
      </c>
      <c r="BI94" s="230">
        <v>840.58101272583053</v>
      </c>
      <c r="BJ94" s="230">
        <v>840.7507544623486</v>
      </c>
      <c r="BK94" s="230">
        <v>840.92049619886666</v>
      </c>
      <c r="BL94" s="230">
        <v>841.09023793538472</v>
      </c>
      <c r="BM94" s="230">
        <v>841.25997967190278</v>
      </c>
      <c r="BN94" s="230">
        <v>841.42972140842085</v>
      </c>
      <c r="BO94" s="230">
        <v>841.59946314493891</v>
      </c>
      <c r="BP94" s="230">
        <v>841.76920488145697</v>
      </c>
      <c r="BQ94" s="230">
        <v>841.93894661797503</v>
      </c>
      <c r="BR94" s="230">
        <v>842.1086883544931</v>
      </c>
      <c r="BS94" s="230">
        <v>842.27843009101116</v>
      </c>
      <c r="BT94" s="230">
        <v>842.44817182752922</v>
      </c>
      <c r="BU94" s="230">
        <v>842.61791356404729</v>
      </c>
      <c r="BV94" s="230">
        <v>842.78765530056535</v>
      </c>
      <c r="BW94" s="230">
        <v>842.95739703708341</v>
      </c>
      <c r="BX94" s="230">
        <v>843.12713877360147</v>
      </c>
      <c r="BY94" s="230">
        <v>843.29688051011954</v>
      </c>
      <c r="BZ94" s="230">
        <v>843.4666222466376</v>
      </c>
      <c r="CA94" s="230">
        <v>843.63636398315566</v>
      </c>
      <c r="CB94" s="230">
        <v>843.80610571967372</v>
      </c>
      <c r="CC94" s="230">
        <v>843.97584745619179</v>
      </c>
      <c r="CD94" s="230">
        <v>844.14558919270985</v>
      </c>
      <c r="CE94" s="230">
        <v>844.31533092922791</v>
      </c>
      <c r="CF94" s="230">
        <v>844.48507266574597</v>
      </c>
      <c r="CG94" s="230">
        <v>844.65481440226404</v>
      </c>
      <c r="CH94" s="230">
        <v>844.8245561387821</v>
      </c>
      <c r="CI94" s="230">
        <v>844.99429787530016</v>
      </c>
      <c r="CJ94" s="230">
        <v>845.16403961181823</v>
      </c>
      <c r="CK94" s="231"/>
      <c r="CL94" s="231"/>
      <c r="CM94" s="231"/>
      <c r="CN94" s="231"/>
      <c r="CO94" s="231"/>
      <c r="CP94" s="231"/>
      <c r="CQ94" s="231"/>
      <c r="CR94" s="231"/>
      <c r="CS94" s="231"/>
      <c r="CT94" s="231"/>
      <c r="CU94" s="231"/>
      <c r="CV94" s="231"/>
      <c r="CW94" s="231"/>
      <c r="CX94" s="231"/>
      <c r="CY94" s="231"/>
      <c r="CZ94" s="231"/>
      <c r="DA94" s="231"/>
    </row>
    <row r="95" spans="1:105" s="42" customFormat="1" x14ac:dyDescent="0.25">
      <c r="A95" s="232" t="s">
        <v>458</v>
      </c>
      <c r="B95" s="249" t="s">
        <v>57</v>
      </c>
      <c r="C95" s="249" t="s">
        <v>58</v>
      </c>
      <c r="D95" s="249" t="s">
        <v>59</v>
      </c>
      <c r="E95" s="249" t="s">
        <v>60</v>
      </c>
      <c r="F95" s="249" t="s">
        <v>300</v>
      </c>
      <c r="G95" s="249">
        <v>1997</v>
      </c>
      <c r="H95" s="249"/>
      <c r="I95" s="250">
        <v>1020</v>
      </c>
      <c r="K95" s="232" t="s">
        <v>62</v>
      </c>
      <c r="L95" s="232" t="s">
        <v>63</v>
      </c>
      <c r="M95" s="233" t="b">
        <f t="shared" ref="M95:M131" si="171">E95=K94</f>
        <v>1</v>
      </c>
      <c r="N95" s="233" t="b">
        <f t="shared" ref="N95:N131" si="172">I95=L94</f>
        <v>1</v>
      </c>
      <c r="O95" s="233" t="b">
        <f t="shared" ref="O95:O131" si="173">L95=G94</f>
        <v>1</v>
      </c>
      <c r="P95" s="233" t="b">
        <f t="shared" ref="P95:P131" si="174">G95=I94</f>
        <v>1</v>
      </c>
      <c r="Q95" s="232"/>
      <c r="R95" s="251">
        <v>850.29999542236328</v>
      </c>
      <c r="S95" s="251">
        <v>879.5</v>
      </c>
      <c r="T95" s="251">
        <v>839.05333709716797</v>
      </c>
      <c r="U95" s="235">
        <v>839.22307883368603</v>
      </c>
      <c r="V95" s="236">
        <v>840.07178751627634</v>
      </c>
      <c r="W95" s="236">
        <v>840.92049619886666</v>
      </c>
      <c r="X95" s="236">
        <v>841.76920488145697</v>
      </c>
      <c r="Y95" s="236">
        <v>842.61791356404729</v>
      </c>
      <c r="Z95" s="236">
        <v>843.4666222466376</v>
      </c>
    </row>
    <row r="96" spans="1:105" s="48" customFormat="1" x14ac:dyDescent="0.25">
      <c r="A96" s="48" t="s">
        <v>459</v>
      </c>
      <c r="B96" s="48" t="s">
        <v>64</v>
      </c>
      <c r="C96" s="48" t="s">
        <v>58</v>
      </c>
      <c r="D96" s="48" t="s">
        <v>54</v>
      </c>
      <c r="E96" s="48" t="s">
        <v>59</v>
      </c>
      <c r="F96" s="48" t="s">
        <v>59</v>
      </c>
      <c r="G96" s="48" t="s">
        <v>66</v>
      </c>
      <c r="H96" s="48" t="s">
        <v>300</v>
      </c>
      <c r="I96" s="48">
        <v>1997</v>
      </c>
      <c r="K96" s="48" t="s">
        <v>60</v>
      </c>
      <c r="L96" s="49">
        <v>680</v>
      </c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>
        <v>486</v>
      </c>
      <c r="AJ96" s="49">
        <v>308.5</v>
      </c>
      <c r="AK96" s="49">
        <v>597.70000076293945</v>
      </c>
      <c r="AL96" s="49">
        <v>665</v>
      </c>
      <c r="AM96" s="49">
        <v>721</v>
      </c>
      <c r="AN96" s="49">
        <v>698</v>
      </c>
      <c r="AO96" s="49">
        <v>573</v>
      </c>
      <c r="AP96" s="49">
        <v>709</v>
      </c>
      <c r="AQ96" s="49">
        <v>733</v>
      </c>
      <c r="AR96" s="49">
        <v>691</v>
      </c>
      <c r="AS96" s="49">
        <v>708</v>
      </c>
      <c r="AT96" s="49">
        <v>552.71738243103027</v>
      </c>
      <c r="AU96" s="49">
        <v>545.78065204620361</v>
      </c>
      <c r="AV96" s="49">
        <v>363.91460084915161</v>
      </c>
      <c r="AW96" s="49">
        <v>333.057950258255</v>
      </c>
      <c r="AX96" s="49">
        <v>392.40000057220459</v>
      </c>
      <c r="AY96" s="49">
        <v>424.09999847412109</v>
      </c>
      <c r="AZ96" s="49">
        <v>472.17910671234131</v>
      </c>
      <c r="BA96" s="230">
        <v>479.79141724992684</v>
      </c>
      <c r="BB96" s="230">
        <v>487.40372778751237</v>
      </c>
      <c r="BC96" s="230">
        <v>495.0160383250979</v>
      </c>
      <c r="BD96" s="230">
        <v>502.62834886268342</v>
      </c>
      <c r="BE96" s="230">
        <v>510.24065940026895</v>
      </c>
      <c r="BF96" s="230">
        <v>517.85296993785448</v>
      </c>
      <c r="BG96" s="230">
        <v>525.46528047543995</v>
      </c>
      <c r="BH96" s="230">
        <v>533.07759101302543</v>
      </c>
      <c r="BI96" s="230">
        <v>540.6899015506109</v>
      </c>
      <c r="BJ96" s="230">
        <v>548.30221208819637</v>
      </c>
      <c r="BK96" s="230">
        <v>555.91452262578184</v>
      </c>
      <c r="BL96" s="230">
        <v>563.52683316336731</v>
      </c>
      <c r="BM96" s="230">
        <v>571.13914370095279</v>
      </c>
      <c r="BN96" s="230">
        <v>578.75145423853826</v>
      </c>
      <c r="BO96" s="230">
        <v>586.36376477612373</v>
      </c>
      <c r="BP96" s="230">
        <v>593.9760753137092</v>
      </c>
      <c r="BQ96" s="230">
        <v>601.58838585129467</v>
      </c>
      <c r="BR96" s="230">
        <v>609.20069638888015</v>
      </c>
      <c r="BS96" s="230">
        <v>616.81300692646562</v>
      </c>
      <c r="BT96" s="230">
        <v>624.42531746405109</v>
      </c>
      <c r="BU96" s="230">
        <v>632.03762800163656</v>
      </c>
      <c r="BV96" s="230">
        <v>639.64993853922203</v>
      </c>
      <c r="BW96" s="230">
        <v>647.26224907680751</v>
      </c>
      <c r="BX96" s="230">
        <v>654.87455961439298</v>
      </c>
      <c r="BY96" s="230">
        <v>662.48687015197845</v>
      </c>
      <c r="BZ96" s="230">
        <v>670.09918068956392</v>
      </c>
      <c r="CA96" s="230">
        <v>677.71149122714939</v>
      </c>
      <c r="CB96" s="230">
        <v>680</v>
      </c>
      <c r="CC96" s="230">
        <v>680</v>
      </c>
      <c r="CD96" s="230">
        <v>680</v>
      </c>
      <c r="CE96" s="230">
        <v>680</v>
      </c>
      <c r="CF96" s="230">
        <v>680</v>
      </c>
      <c r="CG96" s="230">
        <v>680</v>
      </c>
      <c r="CH96" s="230">
        <v>680</v>
      </c>
      <c r="CI96" s="230">
        <v>680</v>
      </c>
      <c r="CJ96" s="230">
        <v>680</v>
      </c>
      <c r="CK96" s="231"/>
      <c r="CL96" s="231"/>
      <c r="CM96" s="240">
        <v>21746.289264440533</v>
      </c>
      <c r="CN96" s="231"/>
      <c r="CO96" s="231"/>
      <c r="CP96" s="231"/>
      <c r="CQ96" s="231"/>
      <c r="CR96" s="231"/>
      <c r="CS96" s="231"/>
      <c r="CT96" s="231"/>
      <c r="CU96" s="231"/>
      <c r="CV96" s="231"/>
      <c r="CW96" s="231"/>
      <c r="CX96" s="231"/>
      <c r="CY96" s="231"/>
      <c r="CZ96" s="231"/>
      <c r="DA96" s="231"/>
    </row>
    <row r="97" spans="1:105" s="42" customFormat="1" x14ac:dyDescent="0.25">
      <c r="A97" s="232" t="s">
        <v>460</v>
      </c>
      <c r="B97" s="249" t="s">
        <v>64</v>
      </c>
      <c r="C97" s="249" t="s">
        <v>58</v>
      </c>
      <c r="D97" s="249" t="s">
        <v>59</v>
      </c>
      <c r="E97" s="249" t="s">
        <v>60</v>
      </c>
      <c r="F97" s="249" t="s">
        <v>300</v>
      </c>
      <c r="G97" s="249">
        <v>1997</v>
      </c>
      <c r="H97" s="249"/>
      <c r="I97" s="250">
        <v>680</v>
      </c>
      <c r="J97" s="249"/>
      <c r="K97" s="152" t="s">
        <v>65</v>
      </c>
      <c r="L97" s="152" t="s">
        <v>66</v>
      </c>
      <c r="M97" s="233" t="b">
        <f t="shared" ref="M97:M131" si="175">E97=K96</f>
        <v>1</v>
      </c>
      <c r="N97" s="233" t="b">
        <f t="shared" ref="N97:N131" si="176">I97=L96</f>
        <v>1</v>
      </c>
      <c r="O97" s="233" t="b">
        <f t="shared" ref="O97:O131" si="177">L97=G96</f>
        <v>1</v>
      </c>
      <c r="P97" s="233" t="b">
        <f t="shared" ref="P97:P131" si="178">G97=I96</f>
        <v>1</v>
      </c>
      <c r="Q97" s="152"/>
      <c r="R97" s="251">
        <v>392.40000057220459</v>
      </c>
      <c r="S97" s="251">
        <v>424.09999847412109</v>
      </c>
      <c r="T97" s="251">
        <v>472.17910671234131</v>
      </c>
      <c r="U97" s="235">
        <v>479.79141724992684</v>
      </c>
      <c r="V97" s="236">
        <v>517.85296993785448</v>
      </c>
      <c r="W97" s="236">
        <v>555.91452262578184</v>
      </c>
      <c r="X97" s="236">
        <v>593.9760753137092</v>
      </c>
      <c r="Y97" s="236">
        <v>632.03762800163656</v>
      </c>
      <c r="Z97" s="236">
        <v>670.09918068956392</v>
      </c>
    </row>
    <row r="98" spans="1:105" s="48" customFormat="1" x14ac:dyDescent="0.25">
      <c r="A98" s="48" t="s">
        <v>461</v>
      </c>
      <c r="B98" s="48" t="s">
        <v>175</v>
      </c>
      <c r="C98" s="48" t="s">
        <v>156</v>
      </c>
      <c r="D98" s="252" t="s">
        <v>54</v>
      </c>
      <c r="E98" s="89" t="s">
        <v>209</v>
      </c>
      <c r="F98" s="48" t="s">
        <v>251</v>
      </c>
      <c r="G98" s="48" t="s">
        <v>66</v>
      </c>
      <c r="H98" s="48" t="s">
        <v>300</v>
      </c>
      <c r="I98" s="48">
        <v>2015</v>
      </c>
      <c r="K98" s="89" t="s">
        <v>60</v>
      </c>
      <c r="L98" s="233">
        <v>500</v>
      </c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9"/>
      <c r="AL98" s="49"/>
      <c r="AM98" s="49"/>
      <c r="AN98" s="49"/>
      <c r="AO98" s="49"/>
      <c r="AP98" s="49"/>
      <c r="AQ98" s="49"/>
      <c r="AR98" s="49"/>
      <c r="AS98" s="49"/>
      <c r="AT98" s="49"/>
      <c r="AU98" s="49"/>
      <c r="AV98" s="49"/>
      <c r="AW98" s="49"/>
      <c r="AX98" s="49"/>
      <c r="AY98" s="49"/>
      <c r="AZ98" s="49"/>
      <c r="BA98" s="230">
        <v>0</v>
      </c>
      <c r="BB98" s="230">
        <v>0</v>
      </c>
      <c r="BC98" s="230">
        <v>0</v>
      </c>
      <c r="BD98" s="230">
        <v>0</v>
      </c>
      <c r="BE98" s="230">
        <v>0</v>
      </c>
      <c r="BF98" s="230">
        <v>0</v>
      </c>
      <c r="BG98" s="230">
        <v>0</v>
      </c>
      <c r="BH98" s="230">
        <v>0</v>
      </c>
      <c r="BI98" s="230">
        <v>0</v>
      </c>
      <c r="BJ98" s="230">
        <v>0</v>
      </c>
      <c r="BK98" s="230">
        <v>0</v>
      </c>
      <c r="BL98" s="230">
        <v>0</v>
      </c>
      <c r="BM98" s="230">
        <v>0</v>
      </c>
      <c r="BN98" s="230">
        <v>0</v>
      </c>
      <c r="BO98" s="230">
        <v>0</v>
      </c>
      <c r="BP98" s="230">
        <v>0</v>
      </c>
      <c r="BQ98" s="230">
        <v>0</v>
      </c>
      <c r="BR98" s="230">
        <v>0</v>
      </c>
      <c r="BS98" s="230">
        <v>0</v>
      </c>
      <c r="BT98" s="230">
        <v>0</v>
      </c>
      <c r="BU98" s="230">
        <v>0</v>
      </c>
      <c r="BV98" s="230">
        <v>0</v>
      </c>
      <c r="BW98" s="230">
        <v>0</v>
      </c>
      <c r="BX98" s="230">
        <v>0</v>
      </c>
      <c r="BY98" s="230">
        <v>0</v>
      </c>
      <c r="BZ98" s="230">
        <v>0</v>
      </c>
      <c r="CA98" s="230">
        <v>0</v>
      </c>
      <c r="CB98" s="230">
        <v>0</v>
      </c>
      <c r="CC98" s="230">
        <v>0</v>
      </c>
      <c r="CD98" s="230">
        <v>0</v>
      </c>
      <c r="CE98" s="230">
        <v>0</v>
      </c>
      <c r="CF98" s="230">
        <v>0</v>
      </c>
      <c r="CG98" s="230">
        <v>0</v>
      </c>
      <c r="CH98" s="230">
        <v>0</v>
      </c>
      <c r="CI98" s="230">
        <v>0</v>
      </c>
      <c r="CJ98" s="230">
        <v>0</v>
      </c>
      <c r="CK98" s="231"/>
      <c r="CL98" s="231"/>
      <c r="CM98" s="231"/>
      <c r="CN98" s="231"/>
      <c r="CO98" s="231"/>
      <c r="CP98" s="231"/>
      <c r="CQ98" s="231"/>
      <c r="CR98" s="231"/>
      <c r="CS98" s="231"/>
      <c r="CT98" s="231"/>
      <c r="CU98" s="231"/>
      <c r="CV98" s="231"/>
      <c r="CW98" s="231"/>
      <c r="CX98" s="231"/>
      <c r="CY98" s="231"/>
      <c r="CZ98" s="231"/>
      <c r="DA98" s="231"/>
    </row>
    <row r="99" spans="1:105" s="42" customFormat="1" x14ac:dyDescent="0.25">
      <c r="A99" s="232" t="s">
        <v>462</v>
      </c>
      <c r="B99" s="152" t="s">
        <v>175</v>
      </c>
      <c r="C99" s="152" t="s">
        <v>156</v>
      </c>
      <c r="D99" s="152" t="s">
        <v>313</v>
      </c>
      <c r="E99" s="152" t="s">
        <v>60</v>
      </c>
      <c r="F99" s="152" t="s">
        <v>300</v>
      </c>
      <c r="G99" s="152">
        <v>2015</v>
      </c>
      <c r="H99" s="152"/>
      <c r="I99" s="152">
        <v>500</v>
      </c>
      <c r="J99" s="152"/>
      <c r="K99" s="152"/>
      <c r="L99" s="152" t="s">
        <v>66</v>
      </c>
      <c r="M99" s="233" t="b">
        <f t="shared" ref="M99:M131" si="179">E99=K98</f>
        <v>1</v>
      </c>
      <c r="N99" s="233" t="b">
        <f t="shared" ref="N99:N131" si="180">I99=L98</f>
        <v>1</v>
      </c>
      <c r="O99" s="233" t="b">
        <f>L99=G98</f>
        <v>1</v>
      </c>
      <c r="P99" s="233" t="b">
        <f t="shared" ref="P99:P131" si="181">G99=I98</f>
        <v>1</v>
      </c>
      <c r="Q99" s="152"/>
      <c r="R99" s="207"/>
      <c r="S99" s="207"/>
      <c r="T99" s="207"/>
      <c r="U99" s="235">
        <v>500</v>
      </c>
      <c r="V99" s="236">
        <v>500</v>
      </c>
      <c r="W99" s="236">
        <v>500</v>
      </c>
      <c r="X99" s="236">
        <v>500</v>
      </c>
      <c r="Y99" s="236">
        <v>500</v>
      </c>
      <c r="Z99" s="236">
        <v>500</v>
      </c>
      <c r="AA99" s="232"/>
      <c r="AB99" s="232"/>
      <c r="AC99" s="232"/>
      <c r="AD99" s="232"/>
      <c r="AE99" s="232"/>
      <c r="AF99" s="232"/>
      <c r="AG99" s="232"/>
      <c r="AH99" s="232"/>
      <c r="AI99" s="232"/>
      <c r="AJ99" s="232"/>
      <c r="AK99" s="232"/>
      <c r="AL99" s="232"/>
      <c r="AM99" s="232"/>
      <c r="AN99" s="232"/>
      <c r="AO99" s="232"/>
      <c r="AP99" s="232"/>
      <c r="AQ99" s="232"/>
      <c r="AR99" s="232"/>
      <c r="AS99" s="232"/>
      <c r="AT99" s="232"/>
      <c r="AU99" s="232"/>
      <c r="AV99" s="232"/>
      <c r="AW99" s="232"/>
      <c r="AX99" s="232"/>
      <c r="AY99" s="232"/>
      <c r="AZ99" s="232"/>
      <c r="BA99" s="232"/>
      <c r="BB99" s="232"/>
      <c r="BC99" s="232"/>
      <c r="BD99" s="232"/>
      <c r="BE99" s="232"/>
      <c r="BF99" s="232"/>
      <c r="BG99" s="232"/>
      <c r="BH99" s="232"/>
      <c r="BI99" s="232"/>
      <c r="BJ99" s="232"/>
      <c r="BK99" s="232"/>
      <c r="BL99" s="232"/>
      <c r="BM99" s="232"/>
      <c r="BN99" s="232"/>
      <c r="BO99" s="232"/>
      <c r="BP99" s="232"/>
      <c r="BQ99" s="232"/>
      <c r="BR99" s="232"/>
      <c r="BS99" s="232"/>
      <c r="BT99" s="232"/>
      <c r="BU99" s="232"/>
      <c r="BV99" s="232"/>
      <c r="BW99" s="232"/>
      <c r="BX99" s="238"/>
      <c r="BY99" s="238"/>
      <c r="BZ99" s="238"/>
      <c r="CA99" s="238"/>
      <c r="CB99" s="238"/>
      <c r="CC99" s="238"/>
      <c r="CD99" s="238"/>
      <c r="CE99" s="238"/>
      <c r="CF99" s="238"/>
      <c r="CG99" s="238"/>
      <c r="CH99" s="238"/>
      <c r="CI99" s="238"/>
      <c r="CJ99" s="238"/>
      <c r="CK99" s="238"/>
      <c r="CL99" s="238"/>
      <c r="CM99" s="238"/>
      <c r="CN99" s="238"/>
      <c r="CO99" s="238"/>
      <c r="CP99" s="238"/>
      <c r="CQ99" s="238"/>
      <c r="CR99" s="238"/>
      <c r="CS99" s="238"/>
      <c r="CT99" s="238"/>
      <c r="CU99" s="238"/>
      <c r="CV99" s="238"/>
      <c r="CW99" s="238"/>
      <c r="CX99" s="238"/>
      <c r="CY99" s="238"/>
      <c r="CZ99" s="238"/>
      <c r="DA99" s="238"/>
    </row>
    <row r="100" spans="1:105" s="48" customFormat="1" x14ac:dyDescent="0.25">
      <c r="A100" s="48" t="s">
        <v>463</v>
      </c>
      <c r="B100" s="89" t="s">
        <v>178</v>
      </c>
      <c r="C100" s="89" t="s">
        <v>179</v>
      </c>
      <c r="D100" s="89" t="s">
        <v>54</v>
      </c>
      <c r="E100" s="89" t="s">
        <v>180</v>
      </c>
      <c r="F100" s="231"/>
      <c r="G100" s="89" t="s">
        <v>66</v>
      </c>
      <c r="H100" s="89" t="s">
        <v>182</v>
      </c>
      <c r="I100" s="253">
        <v>2015</v>
      </c>
      <c r="J100" s="231"/>
      <c r="K100" s="89" t="s">
        <v>181</v>
      </c>
      <c r="L100" s="254">
        <v>56000</v>
      </c>
      <c r="M100" s="49"/>
      <c r="N100" s="49"/>
      <c r="O100" s="49"/>
      <c r="P100" s="49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  <c r="AG100" s="255"/>
      <c r="AH100" s="255"/>
      <c r="AI100" s="255"/>
      <c r="AJ100" s="255"/>
      <c r="AK100" s="255"/>
      <c r="AL100" s="255"/>
      <c r="AM100" s="255"/>
      <c r="AN100" s="255"/>
      <c r="AO100" s="255"/>
      <c r="AP100" s="255"/>
      <c r="AQ100" s="255"/>
      <c r="AR100" s="255"/>
      <c r="AS100" s="255"/>
      <c r="AT100" s="255"/>
      <c r="AU100" s="255"/>
      <c r="AV100" s="255"/>
      <c r="AW100" s="255"/>
      <c r="AX100" s="255"/>
      <c r="AY100" s="255"/>
      <c r="AZ100" s="255"/>
      <c r="BA100" s="256">
        <v>52000</v>
      </c>
      <c r="BB100" s="256">
        <v>52000</v>
      </c>
      <c r="BC100" s="256">
        <v>52000</v>
      </c>
      <c r="BD100" s="256">
        <v>52000</v>
      </c>
      <c r="BE100" s="256">
        <v>52000</v>
      </c>
      <c r="BF100" s="256">
        <v>52000</v>
      </c>
      <c r="BG100" s="256">
        <v>52000</v>
      </c>
      <c r="BH100" s="256">
        <v>52000</v>
      </c>
      <c r="BI100" s="256">
        <v>52000</v>
      </c>
      <c r="BJ100" s="256">
        <v>52000</v>
      </c>
      <c r="BK100" s="256">
        <v>52000</v>
      </c>
      <c r="BL100" s="256">
        <v>52000</v>
      </c>
      <c r="BM100" s="256">
        <v>52000</v>
      </c>
      <c r="BN100" s="256">
        <v>52000</v>
      </c>
      <c r="BO100" s="256">
        <v>52000</v>
      </c>
      <c r="BP100" s="256">
        <v>52000</v>
      </c>
      <c r="BQ100" s="256">
        <v>52000</v>
      </c>
      <c r="BR100" s="256">
        <v>52000</v>
      </c>
      <c r="BS100" s="256">
        <v>52000</v>
      </c>
      <c r="BT100" s="256">
        <v>52000</v>
      </c>
      <c r="BU100" s="256">
        <v>52000</v>
      </c>
      <c r="BV100" s="256">
        <v>52000</v>
      </c>
      <c r="BW100" s="256">
        <v>52000</v>
      </c>
      <c r="BX100" s="256">
        <v>52000</v>
      </c>
      <c r="BY100" s="256">
        <v>52000</v>
      </c>
      <c r="BZ100" s="256">
        <v>52000</v>
      </c>
      <c r="CA100" s="256">
        <v>52000</v>
      </c>
      <c r="CB100" s="256">
        <v>52000</v>
      </c>
      <c r="CC100" s="256">
        <v>52000</v>
      </c>
      <c r="CD100" s="256">
        <v>52000</v>
      </c>
      <c r="CE100" s="256">
        <v>52000</v>
      </c>
      <c r="CF100" s="256">
        <v>52000</v>
      </c>
      <c r="CG100" s="256">
        <v>52000</v>
      </c>
      <c r="CH100" s="256">
        <v>52000</v>
      </c>
      <c r="CI100" s="256">
        <v>52000</v>
      </c>
      <c r="CJ100" s="256">
        <v>52000</v>
      </c>
      <c r="CK100" s="257"/>
      <c r="CL100" s="231"/>
      <c r="CM100" s="231"/>
      <c r="CN100" s="231"/>
      <c r="CO100" s="231"/>
      <c r="CP100" s="231"/>
      <c r="CQ100" s="231"/>
      <c r="CR100" s="231"/>
      <c r="CS100" s="231"/>
      <c r="CT100" s="231"/>
      <c r="CU100" s="231"/>
      <c r="CV100" s="231"/>
      <c r="CW100" s="231"/>
      <c r="CX100" s="231"/>
      <c r="CY100" s="231"/>
      <c r="CZ100" s="231"/>
      <c r="DA100" s="231"/>
    </row>
    <row r="101" spans="1:105" s="42" customFormat="1" x14ac:dyDescent="0.25">
      <c r="A101" s="232" t="s">
        <v>464</v>
      </c>
      <c r="B101" s="152" t="s">
        <v>178</v>
      </c>
      <c r="C101" s="152" t="s">
        <v>179</v>
      </c>
      <c r="D101" s="152" t="s">
        <v>180</v>
      </c>
      <c r="E101" s="152" t="s">
        <v>181</v>
      </c>
      <c r="F101" s="152" t="s">
        <v>182</v>
      </c>
      <c r="G101" s="152">
        <v>2015</v>
      </c>
      <c r="H101" s="152"/>
      <c r="I101" s="207">
        <v>56000</v>
      </c>
      <c r="J101" s="152"/>
      <c r="K101" s="152" t="s">
        <v>198</v>
      </c>
      <c r="L101" s="152" t="s">
        <v>66</v>
      </c>
      <c r="M101" s="233" t="b">
        <f t="shared" ref="M101:M131" si="182">E101=K100</f>
        <v>1</v>
      </c>
      <c r="N101" s="233" t="b">
        <f t="shared" ref="N101:N131" si="183">I101=L100</f>
        <v>1</v>
      </c>
      <c r="O101" s="233" t="b">
        <f t="shared" ref="O101:O131" si="184">L101=G100</f>
        <v>1</v>
      </c>
      <c r="P101" s="233" t="b">
        <f t="shared" ref="P101:P131" si="185">G101=I100</f>
        <v>1</v>
      </c>
      <c r="Q101" s="152"/>
      <c r="R101" s="258"/>
      <c r="S101" s="258"/>
      <c r="T101" s="258"/>
      <c r="U101" s="235">
        <v>56000</v>
      </c>
      <c r="V101" s="236">
        <v>56000</v>
      </c>
      <c r="W101" s="236">
        <v>56000</v>
      </c>
      <c r="X101" s="236">
        <v>56000</v>
      </c>
      <c r="Y101" s="236">
        <v>56000</v>
      </c>
      <c r="Z101" s="236">
        <v>56000</v>
      </c>
    </row>
    <row r="102" spans="1:105" s="48" customFormat="1" x14ac:dyDescent="0.25">
      <c r="A102" s="48" t="s">
        <v>465</v>
      </c>
      <c r="B102" s="89" t="s">
        <v>183</v>
      </c>
      <c r="C102" s="89" t="s">
        <v>179</v>
      </c>
      <c r="D102" s="89" t="s">
        <v>54</v>
      </c>
      <c r="E102" s="89" t="s">
        <v>184</v>
      </c>
      <c r="F102" s="231"/>
      <c r="G102" s="89" t="s">
        <v>66</v>
      </c>
      <c r="H102" s="89" t="s">
        <v>185</v>
      </c>
      <c r="I102" s="253">
        <v>2035</v>
      </c>
      <c r="J102" s="231"/>
      <c r="K102" s="89" t="s">
        <v>137</v>
      </c>
      <c r="L102" s="254">
        <v>56000</v>
      </c>
      <c r="M102" s="49"/>
      <c r="N102" s="49"/>
      <c r="O102" s="49"/>
      <c r="P102" s="49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  <c r="AG102" s="255"/>
      <c r="AH102" s="255"/>
      <c r="AI102" s="255"/>
      <c r="AJ102" s="255"/>
      <c r="AK102" s="255"/>
      <c r="AL102" s="255"/>
      <c r="AM102" s="255"/>
      <c r="AN102" s="255"/>
      <c r="AO102" s="255"/>
      <c r="AP102" s="255"/>
      <c r="AQ102" s="255"/>
      <c r="AR102" s="255"/>
      <c r="AS102" s="255"/>
      <c r="AT102" s="255"/>
      <c r="AU102" s="255"/>
      <c r="AV102" s="255"/>
      <c r="AW102" s="255"/>
      <c r="AX102" s="255"/>
      <c r="AY102" s="255"/>
      <c r="AZ102" s="255"/>
      <c r="BA102" s="231"/>
      <c r="BB102" s="257"/>
      <c r="BC102" s="257"/>
      <c r="BD102" s="257"/>
      <c r="BE102" s="257"/>
      <c r="BF102" s="257"/>
      <c r="BG102" s="257"/>
      <c r="BH102" s="257"/>
      <c r="BI102" s="257"/>
      <c r="BJ102" s="257"/>
      <c r="BK102" s="257"/>
      <c r="BL102" s="257"/>
      <c r="BM102" s="257"/>
      <c r="BN102" s="257"/>
      <c r="BO102" s="257"/>
      <c r="BP102" s="257"/>
      <c r="BQ102" s="257"/>
      <c r="BR102" s="257"/>
      <c r="BS102" s="257"/>
      <c r="BT102" s="257"/>
      <c r="BU102" s="256">
        <v>52000</v>
      </c>
      <c r="BV102" s="256">
        <v>52000</v>
      </c>
      <c r="BW102" s="256">
        <v>52000</v>
      </c>
      <c r="BX102" s="256">
        <v>52000</v>
      </c>
      <c r="BY102" s="256">
        <v>52000</v>
      </c>
      <c r="BZ102" s="256">
        <v>52000</v>
      </c>
      <c r="CA102" s="256">
        <v>52000</v>
      </c>
      <c r="CB102" s="256">
        <v>52000</v>
      </c>
      <c r="CC102" s="256">
        <v>52000</v>
      </c>
      <c r="CD102" s="256">
        <v>52000</v>
      </c>
      <c r="CE102" s="256">
        <v>52000</v>
      </c>
      <c r="CF102" s="256">
        <v>52000</v>
      </c>
      <c r="CG102" s="256">
        <v>52000</v>
      </c>
      <c r="CH102" s="256">
        <v>52000</v>
      </c>
      <c r="CI102" s="256">
        <v>52000</v>
      </c>
      <c r="CJ102" s="256">
        <v>52000</v>
      </c>
      <c r="CK102" s="257"/>
      <c r="CL102" s="231"/>
      <c r="CM102" s="231"/>
      <c r="CN102" s="231"/>
      <c r="CO102" s="231"/>
      <c r="CP102" s="231"/>
      <c r="CQ102" s="231"/>
      <c r="CR102" s="231"/>
      <c r="CS102" s="231"/>
      <c r="CT102" s="231"/>
      <c r="CU102" s="231"/>
      <c r="CV102" s="231"/>
      <c r="CW102" s="231"/>
      <c r="CX102" s="231"/>
      <c r="CY102" s="231"/>
      <c r="CZ102" s="231"/>
      <c r="DA102" s="231"/>
    </row>
    <row r="103" spans="1:105" s="238" customFormat="1" x14ac:dyDescent="0.25">
      <c r="A103" s="232" t="s">
        <v>466</v>
      </c>
      <c r="B103" s="152" t="s">
        <v>183</v>
      </c>
      <c r="C103" s="152" t="s">
        <v>179</v>
      </c>
      <c r="D103" s="152" t="s">
        <v>184</v>
      </c>
      <c r="E103" s="152" t="s">
        <v>137</v>
      </c>
      <c r="F103" s="152" t="s">
        <v>185</v>
      </c>
      <c r="G103" s="152">
        <v>2035</v>
      </c>
      <c r="H103" s="152"/>
      <c r="I103" s="207">
        <v>56000</v>
      </c>
      <c r="J103" s="152"/>
      <c r="K103" s="152" t="s">
        <v>198</v>
      </c>
      <c r="L103" s="152" t="s">
        <v>66</v>
      </c>
      <c r="M103" s="233" t="b">
        <f t="shared" ref="M103:M131" si="186">E103=K102</f>
        <v>1</v>
      </c>
      <c r="N103" s="233" t="b">
        <f t="shared" ref="N103:N131" si="187">I103=L102</f>
        <v>1</v>
      </c>
      <c r="O103" s="233" t="b">
        <f t="shared" ref="O103:O131" si="188">L103=G102</f>
        <v>1</v>
      </c>
      <c r="P103" s="233" t="b">
        <f t="shared" ref="P103:P131" si="189">G103=I102</f>
        <v>1</v>
      </c>
      <c r="Q103" s="152"/>
      <c r="R103" s="258"/>
      <c r="S103" s="258"/>
      <c r="T103" s="258"/>
      <c r="U103" s="235"/>
      <c r="V103" s="236"/>
      <c r="W103" s="236"/>
      <c r="X103" s="236"/>
      <c r="Y103" s="236">
        <v>56000</v>
      </c>
      <c r="Z103" s="236">
        <v>56000</v>
      </c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</row>
    <row r="104" spans="1:105" s="48" customFormat="1" x14ac:dyDescent="0.25">
      <c r="A104" s="48" t="s">
        <v>467</v>
      </c>
      <c r="B104" s="89" t="s">
        <v>186</v>
      </c>
      <c r="C104" s="89" t="s">
        <v>179</v>
      </c>
      <c r="D104" s="89" t="s">
        <v>54</v>
      </c>
      <c r="E104" s="231" t="s">
        <v>203</v>
      </c>
      <c r="F104" s="231"/>
      <c r="G104" s="89" t="s">
        <v>66</v>
      </c>
      <c r="H104" s="89" t="s">
        <v>185</v>
      </c>
      <c r="I104" s="239">
        <v>2025</v>
      </c>
      <c r="J104" s="231"/>
      <c r="K104" s="231" t="s">
        <v>119</v>
      </c>
      <c r="L104" s="254">
        <v>28000</v>
      </c>
      <c r="M104" s="49"/>
      <c r="N104" s="49"/>
      <c r="O104" s="49"/>
      <c r="P104" s="49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  <c r="AG104" s="255"/>
      <c r="AH104" s="255"/>
      <c r="AI104" s="255"/>
      <c r="AJ104" s="255"/>
      <c r="AK104" s="255"/>
      <c r="AL104" s="255"/>
      <c r="AM104" s="255"/>
      <c r="AN104" s="255"/>
      <c r="AO104" s="255"/>
      <c r="AP104" s="255"/>
      <c r="AQ104" s="255"/>
      <c r="AR104" s="255"/>
      <c r="AS104" s="255"/>
      <c r="AT104" s="255"/>
      <c r="AU104" s="255"/>
      <c r="AV104" s="255"/>
      <c r="AW104" s="255"/>
      <c r="AX104" s="255"/>
      <c r="AY104" s="255"/>
      <c r="AZ104" s="255"/>
      <c r="BA104" s="231"/>
      <c r="BB104" s="257"/>
      <c r="BC104" s="257"/>
      <c r="BD104" s="257"/>
      <c r="BE104" s="257"/>
      <c r="BF104" s="257"/>
      <c r="BG104" s="257"/>
      <c r="BH104" s="257"/>
      <c r="BI104" s="257"/>
      <c r="BJ104" s="257"/>
      <c r="BK104" s="256">
        <v>26000</v>
      </c>
      <c r="BL104" s="256">
        <v>26000</v>
      </c>
      <c r="BM104" s="256">
        <v>26000</v>
      </c>
      <c r="BN104" s="256">
        <v>26000</v>
      </c>
      <c r="BO104" s="256">
        <v>26000</v>
      </c>
      <c r="BP104" s="256">
        <v>26000</v>
      </c>
      <c r="BQ104" s="256">
        <v>26000</v>
      </c>
      <c r="BR104" s="256">
        <v>26000</v>
      </c>
      <c r="BS104" s="256">
        <v>26000</v>
      </c>
      <c r="BT104" s="256">
        <v>26000</v>
      </c>
      <c r="BU104" s="256">
        <v>26000</v>
      </c>
      <c r="BV104" s="256">
        <v>26000</v>
      </c>
      <c r="BW104" s="256">
        <v>26000</v>
      </c>
      <c r="BX104" s="256">
        <v>26000</v>
      </c>
      <c r="BY104" s="256">
        <v>26000</v>
      </c>
      <c r="BZ104" s="256">
        <v>26000</v>
      </c>
      <c r="CA104" s="256">
        <v>26000</v>
      </c>
      <c r="CB104" s="256">
        <v>26000</v>
      </c>
      <c r="CC104" s="256">
        <v>26000</v>
      </c>
      <c r="CD104" s="256">
        <v>26000</v>
      </c>
      <c r="CE104" s="256">
        <v>26000</v>
      </c>
      <c r="CF104" s="256">
        <v>26000</v>
      </c>
      <c r="CG104" s="256">
        <v>26000</v>
      </c>
      <c r="CH104" s="256">
        <v>26000</v>
      </c>
      <c r="CI104" s="256">
        <v>26000</v>
      </c>
      <c r="CJ104" s="256">
        <v>26000</v>
      </c>
      <c r="CK104" s="257"/>
      <c r="CL104" s="231"/>
      <c r="CM104" s="231"/>
      <c r="CN104" s="231"/>
      <c r="CO104" s="231"/>
      <c r="CP104" s="231"/>
      <c r="CQ104" s="231"/>
      <c r="CR104" s="231"/>
      <c r="CS104" s="231"/>
      <c r="CT104" s="231"/>
      <c r="CU104" s="231"/>
      <c r="CV104" s="231"/>
      <c r="CW104" s="231"/>
      <c r="CX104" s="231"/>
      <c r="CY104" s="231"/>
      <c r="CZ104" s="231"/>
      <c r="DA104" s="231"/>
    </row>
    <row r="105" spans="1:105" s="42" customFormat="1" x14ac:dyDescent="0.25">
      <c r="A105" s="232" t="s">
        <v>468</v>
      </c>
      <c r="B105" s="152" t="s">
        <v>186</v>
      </c>
      <c r="C105" s="152" t="s">
        <v>179</v>
      </c>
      <c r="D105" s="152" t="s">
        <v>203</v>
      </c>
      <c r="E105" s="152" t="s">
        <v>119</v>
      </c>
      <c r="F105" s="152" t="s">
        <v>185</v>
      </c>
      <c r="G105" s="152">
        <v>2025</v>
      </c>
      <c r="H105" s="152"/>
      <c r="I105" s="207">
        <v>28000</v>
      </c>
      <c r="J105" s="152"/>
      <c r="K105" s="152" t="s">
        <v>198</v>
      </c>
      <c r="L105" s="152" t="s">
        <v>66</v>
      </c>
      <c r="M105" s="233" t="b">
        <f t="shared" ref="M105:M131" si="190">E105=K104</f>
        <v>1</v>
      </c>
      <c r="N105" s="233" t="b">
        <f t="shared" ref="N105:N131" si="191">I105=L104</f>
        <v>1</v>
      </c>
      <c r="O105" s="233" t="b">
        <f t="shared" ref="O105:O131" si="192">L105=G104</f>
        <v>1</v>
      </c>
      <c r="P105" s="233" t="b">
        <f t="shared" ref="P105:P131" si="193">G105=I104</f>
        <v>1</v>
      </c>
      <c r="Q105" s="152"/>
      <c r="R105" s="258"/>
      <c r="S105" s="258"/>
      <c r="T105" s="258"/>
      <c r="U105" s="235"/>
      <c r="V105" s="236"/>
      <c r="W105" s="236">
        <v>28000</v>
      </c>
      <c r="X105" s="236">
        <v>28000</v>
      </c>
      <c r="Y105" s="236">
        <v>28000</v>
      </c>
      <c r="Z105" s="236">
        <v>28000</v>
      </c>
    </row>
    <row r="106" spans="1:105" s="48" customFormat="1" x14ac:dyDescent="0.25">
      <c r="A106" s="48" t="s">
        <v>469</v>
      </c>
      <c r="B106" s="48" t="s">
        <v>128</v>
      </c>
      <c r="C106" s="48" t="s">
        <v>58</v>
      </c>
      <c r="D106" s="48" t="s">
        <v>54</v>
      </c>
      <c r="E106" s="48" t="s">
        <v>422</v>
      </c>
      <c r="F106" s="48" t="s">
        <v>423</v>
      </c>
      <c r="G106" s="48" t="s">
        <v>66</v>
      </c>
      <c r="H106" s="48" t="s">
        <v>300</v>
      </c>
      <c r="I106" s="244">
        <v>2015</v>
      </c>
      <c r="K106" s="48" t="s">
        <v>119</v>
      </c>
      <c r="L106" s="49">
        <v>3000</v>
      </c>
      <c r="M106" s="49"/>
      <c r="N106" s="49"/>
      <c r="O106" s="49"/>
      <c r="P106" s="49"/>
      <c r="Q106" s="49"/>
      <c r="R106" s="49"/>
      <c r="S106" s="49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9"/>
      <c r="AL106" s="49"/>
      <c r="AM106" s="49"/>
      <c r="AN106" s="49"/>
      <c r="AO106" s="49"/>
      <c r="AP106" s="49"/>
      <c r="AQ106" s="49"/>
      <c r="AR106" s="49"/>
      <c r="AS106" s="49"/>
      <c r="AT106" s="49"/>
      <c r="AU106" s="49"/>
      <c r="AV106" s="49"/>
      <c r="AW106" s="49"/>
      <c r="AX106" s="49"/>
      <c r="AY106" s="49"/>
      <c r="AZ106" s="49"/>
      <c r="BA106" s="230">
        <v>1074.6000000000001</v>
      </c>
      <c r="BB106" s="230">
        <v>1322.8853200765725</v>
      </c>
      <c r="BC106" s="230">
        <v>1468.1229218009171</v>
      </c>
      <c r="BD106" s="230">
        <v>1571.1706401531449</v>
      </c>
      <c r="BE106" s="230">
        <v>1651.1006602338948</v>
      </c>
      <c r="BF106" s="230">
        <v>1716.4082418774892</v>
      </c>
      <c r="BG106" s="230">
        <v>1771.6250153916133</v>
      </c>
      <c r="BH106" s="230">
        <v>1819.4559602297172</v>
      </c>
      <c r="BI106" s="230">
        <v>1861.6458436018338</v>
      </c>
      <c r="BJ106" s="230">
        <v>1899.3859803104674</v>
      </c>
      <c r="BK106" s="230">
        <v>1933.5260867163765</v>
      </c>
      <c r="BL106" s="230">
        <v>1964.6935619540618</v>
      </c>
      <c r="BM106" s="230">
        <v>1993.3648598427226</v>
      </c>
      <c r="BN106" s="230">
        <v>2019.9103354681856</v>
      </c>
      <c r="BO106" s="230">
        <v>2044.6235820348118</v>
      </c>
      <c r="BP106" s="230">
        <v>2067.7412803062898</v>
      </c>
      <c r="BQ106" s="230">
        <v>2089.4570198409369</v>
      </c>
      <c r="BR106" s="230">
        <v>2109.9311636784064</v>
      </c>
      <c r="BS106" s="230">
        <v>2129.2980423374188</v>
      </c>
      <c r="BT106" s="230">
        <v>2147.67130038704</v>
      </c>
      <c r="BU106" s="230">
        <v>2165.1479371925302</v>
      </c>
      <c r="BV106" s="230">
        <v>2181.8114067929491</v>
      </c>
      <c r="BW106" s="230">
        <v>2197.7340281458214</v>
      </c>
      <c r="BX106" s="230">
        <v>2212.9788820306344</v>
      </c>
      <c r="BY106" s="230">
        <v>2227.6013204677897</v>
      </c>
      <c r="BZ106" s="230">
        <v>2241.6501799192952</v>
      </c>
      <c r="CA106" s="230">
        <v>2255.168765402751</v>
      </c>
      <c r="CB106" s="230">
        <v>2268.1956555447582</v>
      </c>
      <c r="CC106" s="230">
        <v>2280.7653663011552</v>
      </c>
      <c r="CD106" s="230">
        <v>2292.9089021113841</v>
      </c>
      <c r="CE106" s="230">
        <v>2304.6542166465797</v>
      </c>
      <c r="CF106" s="230">
        <v>2316.0266003828619</v>
      </c>
      <c r="CG106" s="230">
        <v>2327.0490085172933</v>
      </c>
      <c r="CH106" s="230">
        <v>2337.7423399175095</v>
      </c>
      <c r="CI106" s="230">
        <v>2348.1256756255079</v>
      </c>
      <c r="CJ106" s="230">
        <v>2358.2164837549785</v>
      </c>
      <c r="CK106" s="231"/>
      <c r="CL106" s="231"/>
      <c r="CM106" s="231"/>
      <c r="CN106" s="231"/>
      <c r="CO106" s="231"/>
      <c r="CP106" s="231"/>
      <c r="CQ106" s="231"/>
      <c r="CR106" s="231"/>
      <c r="CS106" s="231"/>
      <c r="CT106" s="231"/>
      <c r="CU106" s="231"/>
      <c r="CV106" s="231"/>
      <c r="CW106" s="231"/>
      <c r="CX106" s="231"/>
      <c r="CY106" s="231"/>
      <c r="CZ106" s="231"/>
      <c r="DA106" s="231"/>
    </row>
    <row r="107" spans="1:105" s="42" customFormat="1" x14ac:dyDescent="0.25">
      <c r="A107" s="232" t="s">
        <v>470</v>
      </c>
      <c r="B107" s="152" t="s">
        <v>128</v>
      </c>
      <c r="C107" s="152" t="s">
        <v>58</v>
      </c>
      <c r="D107" s="152" t="s">
        <v>101</v>
      </c>
      <c r="E107" s="152" t="s">
        <v>119</v>
      </c>
      <c r="F107" s="152" t="s">
        <v>300</v>
      </c>
      <c r="G107" s="152">
        <v>2015</v>
      </c>
      <c r="H107" s="152"/>
      <c r="I107" s="207">
        <v>3000</v>
      </c>
      <c r="J107" s="152"/>
      <c r="K107" s="152" t="s">
        <v>65</v>
      </c>
      <c r="L107" s="152" t="s">
        <v>66</v>
      </c>
      <c r="M107" s="233" t="b">
        <f t="shared" ref="M107:M131" si="194">E107=K106</f>
        <v>1</v>
      </c>
      <c r="N107" s="233" t="b">
        <f t="shared" ref="N107:N131" si="195">I107=L106</f>
        <v>1</v>
      </c>
      <c r="O107" s="233" t="b">
        <f t="shared" ref="O107:O131" si="196">L107=G106</f>
        <v>1</v>
      </c>
      <c r="P107" s="233" t="b">
        <f t="shared" ref="P107:P131" si="197">G107=I106</f>
        <v>1</v>
      </c>
      <c r="Q107" s="152"/>
      <c r="R107" s="207"/>
      <c r="S107" s="207"/>
      <c r="T107" s="207"/>
      <c r="U107" s="235">
        <v>1074.6000000000001</v>
      </c>
      <c r="V107" s="236">
        <v>1716.4082418774892</v>
      </c>
      <c r="W107" s="236">
        <v>1933.5260867163765</v>
      </c>
      <c r="X107" s="236">
        <v>2067.7412803062898</v>
      </c>
      <c r="Y107" s="236">
        <v>2165.1479371925302</v>
      </c>
      <c r="Z107" s="236">
        <v>2241.6501799192952</v>
      </c>
    </row>
    <row r="108" spans="1:105" s="48" customFormat="1" x14ac:dyDescent="0.25">
      <c r="A108" s="48" t="s">
        <v>471</v>
      </c>
      <c r="B108" s="48" t="s">
        <v>176</v>
      </c>
      <c r="C108" s="48" t="s">
        <v>156</v>
      </c>
      <c r="D108" s="48" t="s">
        <v>54</v>
      </c>
      <c r="E108" s="48" t="s">
        <v>252</v>
      </c>
      <c r="F108" s="48" t="s">
        <v>252</v>
      </c>
      <c r="G108" s="48" t="s">
        <v>66</v>
      </c>
      <c r="H108" s="48" t="s">
        <v>300</v>
      </c>
      <c r="I108" s="48">
        <v>2025</v>
      </c>
      <c r="K108" s="48" t="s">
        <v>119</v>
      </c>
      <c r="L108" s="48">
        <v>3900</v>
      </c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9"/>
      <c r="AL108" s="49"/>
      <c r="AM108" s="49"/>
      <c r="AN108" s="49"/>
      <c r="AO108" s="49"/>
      <c r="AP108" s="49"/>
      <c r="AQ108" s="49"/>
      <c r="AR108" s="49"/>
      <c r="AS108" s="49"/>
      <c r="AT108" s="49"/>
      <c r="AU108" s="49"/>
      <c r="AV108" s="49"/>
      <c r="AW108" s="49"/>
      <c r="AX108" s="49"/>
      <c r="AY108" s="49"/>
      <c r="AZ108" s="49"/>
      <c r="BA108" s="230">
        <v>0</v>
      </c>
      <c r="BB108" s="230">
        <v>0</v>
      </c>
      <c r="BC108" s="230">
        <v>0</v>
      </c>
      <c r="BD108" s="230">
        <v>0</v>
      </c>
      <c r="BE108" s="230">
        <v>0</v>
      </c>
      <c r="BF108" s="230">
        <v>1831.05</v>
      </c>
      <c r="BG108" s="230">
        <v>2277.090210690325</v>
      </c>
      <c r="BH108" s="230">
        <v>2538.0070077579285</v>
      </c>
      <c r="BI108" s="230">
        <v>2723.1304213806493</v>
      </c>
      <c r="BJ108" s="230">
        <v>2866.7232966513434</v>
      </c>
      <c r="BK108" s="230">
        <v>2984.0472184482533</v>
      </c>
      <c r="BL108" s="230">
        <v>3083.2431809170939</v>
      </c>
      <c r="BM108" s="230">
        <v>3169.1706320709741</v>
      </c>
      <c r="BN108" s="230">
        <v>3244.9640155158572</v>
      </c>
      <c r="BO108" s="230">
        <v>3312.7635073416686</v>
      </c>
      <c r="BP108" s="230">
        <v>3374.0956080457513</v>
      </c>
      <c r="BQ108" s="230">
        <v>3430.0874291385785</v>
      </c>
      <c r="BR108" s="230">
        <v>3481.5949115264989</v>
      </c>
      <c r="BS108" s="230">
        <v>3529.2833916074192</v>
      </c>
      <c r="BT108" s="230">
        <v>3573.6803044092721</v>
      </c>
      <c r="BU108" s="230">
        <v>3615.2108427612993</v>
      </c>
      <c r="BV108" s="230">
        <v>3654.2227869001749</v>
      </c>
      <c r="BW108" s="230">
        <v>3691.0042262061816</v>
      </c>
      <c r="BX108" s="230">
        <v>3725.7964830936044</v>
      </c>
      <c r="BY108" s="230">
        <v>3758.803718031993</v>
      </c>
      <c r="BZ108" s="230">
        <v>3790.2001886750227</v>
      </c>
      <c r="CA108" s="230">
        <v>3820.1358187360761</v>
      </c>
      <c r="CB108" s="230">
        <v>3848.7405279504078</v>
      </c>
      <c r="CC108" s="230">
        <v>3876.1276398289028</v>
      </c>
      <c r="CD108" s="230">
        <v>3900</v>
      </c>
      <c r="CE108" s="230">
        <v>3900</v>
      </c>
      <c r="CF108" s="230">
        <v>3900</v>
      </c>
      <c r="CG108" s="230">
        <v>3900</v>
      </c>
      <c r="CH108" s="230">
        <v>3900</v>
      </c>
      <c r="CI108" s="230">
        <v>3900</v>
      </c>
      <c r="CJ108" s="230">
        <v>3900</v>
      </c>
      <c r="CK108" s="231"/>
      <c r="CL108" s="231"/>
      <c r="CM108" s="231"/>
      <c r="CN108" s="231"/>
      <c r="CO108" s="231"/>
      <c r="CP108" s="231"/>
      <c r="CQ108" s="231"/>
      <c r="CR108" s="231"/>
      <c r="CS108" s="231"/>
      <c r="CT108" s="231"/>
      <c r="CU108" s="231"/>
      <c r="CV108" s="231"/>
      <c r="CW108" s="231"/>
      <c r="CX108" s="231"/>
      <c r="CY108" s="231"/>
      <c r="CZ108" s="231"/>
      <c r="DA108" s="231"/>
    </row>
    <row r="109" spans="1:105" s="42" customFormat="1" x14ac:dyDescent="0.25">
      <c r="A109" s="232" t="s">
        <v>472</v>
      </c>
      <c r="B109" s="152" t="s">
        <v>176</v>
      </c>
      <c r="C109" s="152" t="s">
        <v>156</v>
      </c>
      <c r="D109" s="152" t="s">
        <v>252</v>
      </c>
      <c r="E109" s="152" t="s">
        <v>119</v>
      </c>
      <c r="F109" s="152" t="s">
        <v>300</v>
      </c>
      <c r="G109" s="152">
        <v>2025</v>
      </c>
      <c r="H109" s="152"/>
      <c r="I109" s="152">
        <v>3900</v>
      </c>
      <c r="J109" s="152"/>
      <c r="K109" s="152" t="s">
        <v>198</v>
      </c>
      <c r="L109" s="152" t="s">
        <v>66</v>
      </c>
      <c r="M109" s="233" t="b">
        <f t="shared" ref="M109:M131" si="198">E109=K108</f>
        <v>1</v>
      </c>
      <c r="N109" s="233" t="b">
        <f t="shared" ref="N109:N131" si="199">I109=L108</f>
        <v>1</v>
      </c>
      <c r="O109" s="233" t="b">
        <f t="shared" ref="O109:O131" si="200">L109=G108</f>
        <v>1</v>
      </c>
      <c r="P109" s="233" t="b">
        <f t="shared" ref="P109:P131" si="201">G109=I108</f>
        <v>1</v>
      </c>
      <c r="Q109" s="152"/>
      <c r="R109" s="207"/>
      <c r="S109" s="207"/>
      <c r="T109" s="207"/>
      <c r="U109" s="235">
        <v>0</v>
      </c>
      <c r="V109" s="236">
        <v>0</v>
      </c>
      <c r="W109" s="236">
        <v>1831</v>
      </c>
      <c r="X109" s="236">
        <v>2984</v>
      </c>
      <c r="Y109" s="236">
        <v>3374</v>
      </c>
      <c r="Z109" s="236">
        <v>3615</v>
      </c>
      <c r="AA109" s="232"/>
      <c r="AB109" s="232"/>
      <c r="AC109" s="232"/>
      <c r="AD109" s="232"/>
      <c r="AE109" s="232"/>
      <c r="AF109" s="232"/>
      <c r="AG109" s="232"/>
      <c r="AH109" s="232"/>
      <c r="AI109" s="232"/>
      <c r="AJ109" s="232"/>
      <c r="AK109" s="232"/>
      <c r="AL109" s="232"/>
      <c r="AM109" s="232"/>
      <c r="AN109" s="232"/>
      <c r="AO109" s="232"/>
      <c r="AP109" s="232"/>
      <c r="AQ109" s="232"/>
      <c r="AR109" s="232"/>
      <c r="AS109" s="232"/>
      <c r="AT109" s="232"/>
      <c r="AU109" s="232"/>
      <c r="AV109" s="232"/>
      <c r="AW109" s="232"/>
      <c r="AX109" s="232"/>
      <c r="AY109" s="232"/>
      <c r="AZ109" s="232"/>
      <c r="BA109" s="232"/>
      <c r="BB109" s="232"/>
      <c r="BC109" s="232"/>
      <c r="BD109" s="232"/>
      <c r="BE109" s="232"/>
      <c r="BF109" s="232"/>
      <c r="BG109" s="232"/>
      <c r="BH109" s="232"/>
      <c r="BI109" s="232"/>
      <c r="BJ109" s="232"/>
      <c r="BK109" s="232"/>
      <c r="BL109" s="232"/>
      <c r="BM109" s="232"/>
      <c r="BN109" s="232"/>
      <c r="BO109" s="232"/>
      <c r="BP109" s="232"/>
      <c r="BQ109" s="232"/>
      <c r="BR109" s="232"/>
      <c r="BS109" s="232"/>
      <c r="BT109" s="232"/>
      <c r="BU109" s="232"/>
      <c r="BV109" s="232"/>
      <c r="BW109" s="232"/>
    </row>
    <row r="110" spans="1:105" s="48" customFormat="1" x14ac:dyDescent="0.25">
      <c r="A110" s="48" t="s">
        <v>473</v>
      </c>
      <c r="B110" s="48" t="s">
        <v>177</v>
      </c>
      <c r="C110" s="48" t="s">
        <v>156</v>
      </c>
      <c r="D110" s="48" t="s">
        <v>54</v>
      </c>
      <c r="E110" s="89" t="s">
        <v>196</v>
      </c>
      <c r="F110" s="48" t="s">
        <v>253</v>
      </c>
      <c r="G110" s="48" t="s">
        <v>66</v>
      </c>
      <c r="H110" s="48" t="s">
        <v>300</v>
      </c>
      <c r="I110" s="48">
        <v>2015</v>
      </c>
      <c r="K110" s="48" t="s">
        <v>137</v>
      </c>
      <c r="L110" s="89">
        <v>1500</v>
      </c>
      <c r="M110" s="49"/>
      <c r="N110" s="49"/>
      <c r="O110" s="49"/>
      <c r="P110" s="49"/>
      <c r="Q110" s="49"/>
      <c r="R110" s="49"/>
      <c r="S110" s="49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9"/>
      <c r="AL110" s="49"/>
      <c r="AM110" s="49"/>
      <c r="AN110" s="49"/>
      <c r="AO110" s="49"/>
      <c r="AP110" s="49"/>
      <c r="AQ110" s="49"/>
      <c r="AR110" s="49"/>
      <c r="AS110" s="49"/>
      <c r="AT110" s="49"/>
      <c r="AU110" s="49"/>
      <c r="AV110" s="49"/>
      <c r="AW110" s="49"/>
      <c r="AX110" s="49"/>
      <c r="AY110" s="49"/>
      <c r="AZ110" s="49"/>
      <c r="BA110" s="230">
        <v>704.25</v>
      </c>
      <c r="BB110" s="230">
        <v>875.8039271885865</v>
      </c>
      <c r="BC110" s="230">
        <v>976.15654144535711</v>
      </c>
      <c r="BD110" s="230">
        <v>1047.3578543771728</v>
      </c>
      <c r="BE110" s="230">
        <v>1102.5858833274397</v>
      </c>
      <c r="BF110" s="230">
        <v>1147.7104686339435</v>
      </c>
      <c r="BG110" s="230">
        <v>1185.8627618911898</v>
      </c>
      <c r="BH110" s="230">
        <v>1218.9117815657594</v>
      </c>
      <c r="BI110" s="230">
        <v>1248.0630828907144</v>
      </c>
      <c r="BJ110" s="230">
        <v>1274.1398105160263</v>
      </c>
      <c r="BK110" s="230">
        <v>1297.7290800175967</v>
      </c>
      <c r="BL110" s="230">
        <v>1319.2643958225301</v>
      </c>
      <c r="BM110" s="230">
        <v>1339.0749659717303</v>
      </c>
      <c r="BN110" s="230">
        <v>1357.4166890797765</v>
      </c>
      <c r="BO110" s="230">
        <v>1374.492424772797</v>
      </c>
      <c r="BP110" s="230">
        <v>1390.465708754346</v>
      </c>
      <c r="BQ110" s="230">
        <v>1405.4703026539134</v>
      </c>
      <c r="BR110" s="230">
        <v>1419.6170100793006</v>
      </c>
      <c r="BS110" s="230">
        <v>1432.9986473436938</v>
      </c>
      <c r="BT110" s="230">
        <v>1445.6937377046127</v>
      </c>
      <c r="BU110" s="230">
        <v>1457.7693033365472</v>
      </c>
      <c r="BV110" s="230">
        <v>1469.2830072061831</v>
      </c>
      <c r="BW110" s="230">
        <v>1480.2848184424645</v>
      </c>
      <c r="BX110" s="230">
        <v>1490.8183230111165</v>
      </c>
      <c r="BY110" s="230">
        <v>1500</v>
      </c>
      <c r="BZ110" s="230">
        <v>1500</v>
      </c>
      <c r="CA110" s="230">
        <v>1500</v>
      </c>
      <c r="CB110" s="230">
        <v>1500</v>
      </c>
      <c r="CC110" s="230">
        <v>1500</v>
      </c>
      <c r="CD110" s="230">
        <v>1500</v>
      </c>
      <c r="CE110" s="230">
        <v>1500</v>
      </c>
      <c r="CF110" s="230">
        <v>1500</v>
      </c>
      <c r="CG110" s="230">
        <v>1500</v>
      </c>
      <c r="CH110" s="230">
        <v>1500</v>
      </c>
      <c r="CI110" s="230">
        <v>1500</v>
      </c>
      <c r="CJ110" s="230">
        <v>1500</v>
      </c>
      <c r="CK110" s="231"/>
      <c r="CL110" s="231"/>
      <c r="CM110" s="231"/>
      <c r="CN110" s="231"/>
      <c r="CO110" s="231"/>
      <c r="CP110" s="231"/>
      <c r="CQ110" s="231"/>
      <c r="CR110" s="231"/>
      <c r="CS110" s="231"/>
      <c r="CT110" s="231"/>
      <c r="CU110" s="231"/>
      <c r="CV110" s="231"/>
      <c r="CW110" s="231"/>
      <c r="CX110" s="231"/>
      <c r="CY110" s="231"/>
      <c r="CZ110" s="231"/>
      <c r="DA110" s="231"/>
    </row>
    <row r="111" spans="1:105" s="42" customFormat="1" x14ac:dyDescent="0.25">
      <c r="A111" s="232" t="s">
        <v>474</v>
      </c>
      <c r="B111" s="152" t="s">
        <v>177</v>
      </c>
      <c r="C111" s="152" t="s">
        <v>156</v>
      </c>
      <c r="D111" s="152" t="s">
        <v>312</v>
      </c>
      <c r="E111" s="152" t="s">
        <v>137</v>
      </c>
      <c r="F111" s="152" t="s">
        <v>300</v>
      </c>
      <c r="G111" s="152">
        <v>2015</v>
      </c>
      <c r="H111" s="152"/>
      <c r="I111" s="152">
        <v>1500</v>
      </c>
      <c r="J111" s="152"/>
      <c r="K111" s="152"/>
      <c r="L111" s="152" t="s">
        <v>66</v>
      </c>
      <c r="M111" s="233" t="b">
        <f t="shared" ref="M111:M131" si="202">E111=K110</f>
        <v>1</v>
      </c>
      <c r="N111" s="233" t="b">
        <f t="shared" ref="N111:N131" si="203">I111=L110</f>
        <v>1</v>
      </c>
      <c r="O111" s="233" t="b">
        <f t="shared" ref="O111:O131" si="204">L111=G110</f>
        <v>1</v>
      </c>
      <c r="P111" s="233" t="b">
        <f t="shared" ref="P111:P131" si="205">G111=I110</f>
        <v>1</v>
      </c>
      <c r="Q111" s="152"/>
      <c r="R111" s="207"/>
      <c r="S111" s="207"/>
      <c r="T111" s="207"/>
      <c r="U111" s="235">
        <v>704.25</v>
      </c>
      <c r="V111" s="236">
        <v>1147.7104686339435</v>
      </c>
      <c r="W111" s="236">
        <v>1297.7290800175967</v>
      </c>
      <c r="X111" s="236">
        <v>1390.465708754346</v>
      </c>
      <c r="Y111" s="236">
        <v>1457.7693033365472</v>
      </c>
      <c r="Z111" s="236">
        <v>1500</v>
      </c>
      <c r="AA111" s="232"/>
      <c r="AB111" s="232"/>
      <c r="AC111" s="232"/>
      <c r="AD111" s="232"/>
      <c r="AE111" s="232"/>
      <c r="AF111" s="232"/>
      <c r="AG111" s="232"/>
      <c r="AH111" s="232"/>
      <c r="AI111" s="232"/>
      <c r="AJ111" s="232"/>
      <c r="AK111" s="232"/>
      <c r="AL111" s="232"/>
      <c r="AM111" s="232"/>
      <c r="AN111" s="232"/>
      <c r="AO111" s="232"/>
      <c r="AP111" s="232"/>
      <c r="AQ111" s="232"/>
      <c r="AR111" s="232"/>
      <c r="AS111" s="232"/>
      <c r="AT111" s="232"/>
      <c r="AU111" s="232"/>
      <c r="AV111" s="232"/>
      <c r="AW111" s="232"/>
      <c r="AX111" s="232"/>
      <c r="AY111" s="232"/>
      <c r="AZ111" s="232"/>
      <c r="BA111" s="232"/>
      <c r="BB111" s="232"/>
      <c r="BC111" s="232"/>
      <c r="BD111" s="232"/>
      <c r="BE111" s="232"/>
      <c r="BF111" s="232"/>
      <c r="BG111" s="232"/>
      <c r="BH111" s="232"/>
      <c r="BI111" s="232"/>
      <c r="BJ111" s="232"/>
      <c r="BK111" s="232"/>
      <c r="BL111" s="232"/>
      <c r="BM111" s="232"/>
      <c r="BN111" s="232"/>
      <c r="BO111" s="232"/>
      <c r="BP111" s="232"/>
      <c r="BQ111" s="232"/>
      <c r="BR111" s="232"/>
      <c r="BS111" s="232"/>
      <c r="BT111" s="232"/>
      <c r="BU111" s="232"/>
      <c r="BV111" s="232"/>
      <c r="BW111" s="232"/>
    </row>
    <row r="112" spans="1:105" s="48" customFormat="1" ht="15.75" customHeight="1" x14ac:dyDescent="0.25">
      <c r="A112" s="48" t="s">
        <v>475</v>
      </c>
      <c r="B112" s="48" t="s">
        <v>77</v>
      </c>
      <c r="C112" s="48" t="s">
        <v>58</v>
      </c>
      <c r="D112" s="48" t="s">
        <v>54</v>
      </c>
      <c r="E112" s="48" t="s">
        <v>76</v>
      </c>
      <c r="F112" s="48" t="s">
        <v>476</v>
      </c>
      <c r="G112" s="48" t="s">
        <v>66</v>
      </c>
      <c r="H112" s="48" t="s">
        <v>300</v>
      </c>
      <c r="I112" s="48">
        <v>2009</v>
      </c>
      <c r="K112" s="48" t="s">
        <v>60</v>
      </c>
      <c r="L112" s="49">
        <v>750</v>
      </c>
      <c r="M112" s="49"/>
      <c r="N112" s="49"/>
      <c r="O112" s="49"/>
      <c r="P112" s="49"/>
      <c r="Q112" s="49"/>
      <c r="R112" s="49"/>
      <c r="S112" s="49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9"/>
      <c r="AL112" s="49"/>
      <c r="AM112" s="49"/>
      <c r="AN112" s="49"/>
      <c r="AO112" s="49"/>
      <c r="AP112" s="49"/>
      <c r="AQ112" s="49"/>
      <c r="AR112" s="49"/>
      <c r="AS112" s="49"/>
      <c r="AT112" s="49"/>
      <c r="AU112" s="49">
        <v>304.00000762939453</v>
      </c>
      <c r="AV112" s="49">
        <v>249.99999904632568</v>
      </c>
      <c r="AW112" s="49">
        <v>410.20000076293945</v>
      </c>
      <c r="AX112" s="49">
        <v>400.90000534057617</v>
      </c>
      <c r="AY112" s="49">
        <v>423.60000228881836</v>
      </c>
      <c r="AZ112" s="49">
        <v>443.79999542236328</v>
      </c>
      <c r="BA112" s="230">
        <v>464.71666065851849</v>
      </c>
      <c r="BB112" s="230">
        <v>485.6333258946737</v>
      </c>
      <c r="BC112" s="230">
        <v>506.54999113082891</v>
      </c>
      <c r="BD112" s="230">
        <v>527.46665636698413</v>
      </c>
      <c r="BE112" s="230">
        <v>548.38332160313928</v>
      </c>
      <c r="BF112" s="230">
        <v>569.29998683929443</v>
      </c>
      <c r="BG112" s="230">
        <v>590.21665207544959</v>
      </c>
      <c r="BH112" s="230">
        <v>611.13331731160474</v>
      </c>
      <c r="BI112" s="230">
        <v>632.0499825477599</v>
      </c>
      <c r="BJ112" s="230">
        <v>652.96664778391505</v>
      </c>
      <c r="BK112" s="230">
        <v>673.8833130200702</v>
      </c>
      <c r="BL112" s="230">
        <v>694.79997825622536</v>
      </c>
      <c r="BM112" s="230">
        <v>715.71664349238051</v>
      </c>
      <c r="BN112" s="230">
        <v>736.63330872853567</v>
      </c>
      <c r="BO112" s="230">
        <v>750</v>
      </c>
      <c r="BP112" s="230">
        <v>750</v>
      </c>
      <c r="BQ112" s="230">
        <v>750</v>
      </c>
      <c r="BR112" s="230">
        <v>750</v>
      </c>
      <c r="BS112" s="230">
        <v>750</v>
      </c>
      <c r="BT112" s="230">
        <v>750</v>
      </c>
      <c r="BU112" s="230">
        <v>750</v>
      </c>
      <c r="BV112" s="230">
        <v>750</v>
      </c>
      <c r="BW112" s="230">
        <v>750</v>
      </c>
      <c r="BX112" s="230">
        <v>750</v>
      </c>
      <c r="BY112" s="230">
        <v>750</v>
      </c>
      <c r="BZ112" s="230">
        <v>750</v>
      </c>
      <c r="CA112" s="230">
        <v>750</v>
      </c>
      <c r="CB112" s="230">
        <v>750</v>
      </c>
      <c r="CC112" s="230">
        <v>750</v>
      </c>
      <c r="CD112" s="230">
        <v>750</v>
      </c>
      <c r="CE112" s="230">
        <v>750</v>
      </c>
      <c r="CF112" s="230">
        <v>750</v>
      </c>
      <c r="CG112" s="230">
        <v>750</v>
      </c>
      <c r="CH112" s="230">
        <v>750</v>
      </c>
      <c r="CI112" s="230">
        <v>750</v>
      </c>
      <c r="CJ112" s="230">
        <v>750</v>
      </c>
      <c r="CK112" s="231"/>
      <c r="CL112" s="231"/>
      <c r="CM112" s="240">
        <v>24909.449785709381</v>
      </c>
      <c r="CN112" s="231"/>
      <c r="CO112" s="231"/>
      <c r="CP112" s="231"/>
      <c r="CQ112" s="231"/>
      <c r="CR112" s="231"/>
      <c r="CS112" s="231"/>
      <c r="CT112" s="231"/>
      <c r="CU112" s="231"/>
      <c r="CV112" s="231"/>
      <c r="CW112" s="231"/>
      <c r="CX112" s="231"/>
      <c r="CY112" s="231"/>
      <c r="CZ112" s="231"/>
      <c r="DA112" s="231"/>
    </row>
    <row r="113" spans="1:106" s="42" customFormat="1" x14ac:dyDescent="0.25">
      <c r="A113" s="232" t="s">
        <v>477</v>
      </c>
      <c r="B113" s="152" t="s">
        <v>77</v>
      </c>
      <c r="C113" s="152" t="s">
        <v>58</v>
      </c>
      <c r="D113" s="152" t="s">
        <v>78</v>
      </c>
      <c r="E113" s="152" t="s">
        <v>60</v>
      </c>
      <c r="F113" s="152" t="s">
        <v>300</v>
      </c>
      <c r="G113" s="152">
        <v>2009</v>
      </c>
      <c r="H113" s="152"/>
      <c r="I113" s="207">
        <v>750</v>
      </c>
      <c r="J113" s="152"/>
      <c r="K113" s="152" t="s">
        <v>65</v>
      </c>
      <c r="L113" s="152" t="s">
        <v>66</v>
      </c>
      <c r="M113" s="233" t="b">
        <f t="shared" ref="M113:M131" si="206">E113=K112</f>
        <v>1</v>
      </c>
      <c r="N113" s="233" t="b">
        <f t="shared" ref="N113:N131" si="207">I113=L112</f>
        <v>1</v>
      </c>
      <c r="O113" s="233" t="b">
        <f t="shared" ref="O113:O131" si="208">L113=G112</f>
        <v>1</v>
      </c>
      <c r="P113" s="233" t="b">
        <f t="shared" ref="P113:P131" si="209">G113=I112</f>
        <v>1</v>
      </c>
      <c r="Q113" s="152"/>
      <c r="R113" s="207">
        <v>400.90000534057617</v>
      </c>
      <c r="S113" s="207">
        <v>423.60000228881836</v>
      </c>
      <c r="T113" s="207">
        <v>443.79999542236328</v>
      </c>
      <c r="U113" s="235">
        <v>464.71666065851849</v>
      </c>
      <c r="V113" s="236">
        <v>569.29998683929443</v>
      </c>
      <c r="W113" s="236">
        <v>673.8833130200702</v>
      </c>
      <c r="X113" s="236">
        <v>750</v>
      </c>
      <c r="Y113" s="236">
        <v>750</v>
      </c>
      <c r="Z113" s="236">
        <v>750</v>
      </c>
    </row>
    <row r="114" spans="1:106" s="231" customFormat="1" x14ac:dyDescent="0.25">
      <c r="A114" s="48" t="s">
        <v>478</v>
      </c>
      <c r="B114" s="48" t="s">
        <v>129</v>
      </c>
      <c r="C114" s="48" t="s">
        <v>58</v>
      </c>
      <c r="D114" s="48" t="s">
        <v>54</v>
      </c>
      <c r="E114" s="48" t="s">
        <v>479</v>
      </c>
      <c r="F114" s="48" t="s">
        <v>480</v>
      </c>
      <c r="G114" s="48" t="s">
        <v>66</v>
      </c>
      <c r="H114" s="48" t="s">
        <v>300</v>
      </c>
      <c r="I114" s="48">
        <v>2020</v>
      </c>
      <c r="J114" s="48"/>
      <c r="K114" s="89" t="s">
        <v>181</v>
      </c>
      <c r="L114" s="90">
        <v>196.22400000000005</v>
      </c>
      <c r="M114" s="49"/>
      <c r="N114" s="49"/>
      <c r="O114" s="49"/>
      <c r="P114" s="49"/>
      <c r="Q114" s="49"/>
      <c r="R114" s="49"/>
      <c r="S114" s="49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9"/>
      <c r="AL114" s="49"/>
      <c r="AM114" s="49"/>
      <c r="AN114" s="49"/>
      <c r="AO114" s="49"/>
      <c r="AP114" s="49"/>
      <c r="AQ114" s="49"/>
      <c r="AR114" s="49"/>
      <c r="AS114" s="49"/>
      <c r="AT114" s="49"/>
      <c r="AU114" s="49"/>
      <c r="AV114" s="49"/>
      <c r="AW114" s="49"/>
      <c r="AX114" s="49"/>
      <c r="AY114" s="49"/>
      <c r="AZ114" s="49"/>
      <c r="BA114" s="230">
        <v>0</v>
      </c>
      <c r="BB114" s="230">
        <v>0</v>
      </c>
      <c r="BC114" s="230">
        <v>0</v>
      </c>
      <c r="BD114" s="230">
        <v>0</v>
      </c>
      <c r="BE114" s="230">
        <v>0</v>
      </c>
      <c r="BF114" s="230">
        <v>103.7632512</v>
      </c>
      <c r="BG114" s="230">
        <v>114.95704804707943</v>
      </c>
      <c r="BH114" s="230">
        <v>121.5049994433116</v>
      </c>
      <c r="BI114" s="230">
        <v>126.15084489415885</v>
      </c>
      <c r="BJ114" s="230">
        <v>129.75444258769528</v>
      </c>
      <c r="BK114" s="230">
        <v>132.69879629039102</v>
      </c>
      <c r="BL114" s="230">
        <v>135.1882118751613</v>
      </c>
      <c r="BM114" s="230">
        <v>137.34464174123826</v>
      </c>
      <c r="BN114" s="230">
        <v>139.24674768662319</v>
      </c>
      <c r="BO114" s="230">
        <v>140.94823943477471</v>
      </c>
      <c r="BP114" s="230">
        <v>142.48742594538905</v>
      </c>
      <c r="BQ114" s="230">
        <v>143.89259313747044</v>
      </c>
      <c r="BR114" s="230">
        <v>145.18522164973524</v>
      </c>
      <c r="BS114" s="230">
        <v>146.38200872224073</v>
      </c>
      <c r="BT114" s="230">
        <v>147.49619083100688</v>
      </c>
      <c r="BU114" s="230">
        <v>148.53843858831769</v>
      </c>
      <c r="BV114" s="230">
        <v>149.51747986494235</v>
      </c>
      <c r="BW114" s="230">
        <v>150.44054453370262</v>
      </c>
      <c r="BX114" s="230">
        <v>151.31368880660673</v>
      </c>
      <c r="BY114" s="230">
        <v>152.14203628185413</v>
      </c>
      <c r="BZ114" s="230">
        <v>152.92996011847291</v>
      </c>
      <c r="CA114" s="230">
        <v>153.68122279246847</v>
      </c>
      <c r="CB114" s="230">
        <v>154.39908476127943</v>
      </c>
      <c r="CC114" s="230">
        <v>155.08638998454987</v>
      </c>
      <c r="CD114" s="230">
        <v>155.74563397539058</v>
      </c>
      <c r="CE114" s="230">
        <v>156.37901849681467</v>
      </c>
      <c r="CF114" s="230">
        <v>156.9884959299348</v>
      </c>
      <c r="CG114" s="230">
        <v>157.57580556932015</v>
      </c>
      <c r="CH114" s="230">
        <v>158.14250354643079</v>
      </c>
      <c r="CI114" s="230">
        <v>158.68998767808631</v>
      </c>
      <c r="CJ114" s="230">
        <v>159.21951823902111</v>
      </c>
      <c r="CM114" s="240">
        <v>4477.7904726534689</v>
      </c>
    </row>
    <row r="115" spans="1:106" s="42" customFormat="1" x14ac:dyDescent="0.25">
      <c r="A115" s="232" t="s">
        <v>481</v>
      </c>
      <c r="B115" s="152" t="s">
        <v>129</v>
      </c>
      <c r="C115" s="152" t="s">
        <v>58</v>
      </c>
      <c r="D115" s="152" t="s">
        <v>130</v>
      </c>
      <c r="E115" s="152" t="s">
        <v>181</v>
      </c>
      <c r="F115" s="152" t="s">
        <v>300</v>
      </c>
      <c r="G115" s="152">
        <v>2020</v>
      </c>
      <c r="H115" s="152"/>
      <c r="I115" s="207">
        <v>196.22400000000005</v>
      </c>
      <c r="J115" s="152"/>
      <c r="K115" s="152" t="s">
        <v>65</v>
      </c>
      <c r="L115" s="152" t="s">
        <v>66</v>
      </c>
      <c r="M115" s="233" t="b">
        <f t="shared" ref="M115:M131" si="210">E115=K114</f>
        <v>1</v>
      </c>
      <c r="N115" s="233" t="b">
        <f t="shared" ref="N115:N131" si="211">I115=L114</f>
        <v>1</v>
      </c>
      <c r="O115" s="233" t="b">
        <f t="shared" ref="O115:O131" si="212">L115=G114</f>
        <v>1</v>
      </c>
      <c r="P115" s="233" t="b">
        <f t="shared" ref="P115:P131" si="213">G115=I114</f>
        <v>1</v>
      </c>
      <c r="Q115" s="152"/>
      <c r="R115" s="207"/>
      <c r="S115" s="207"/>
      <c r="T115" s="207"/>
      <c r="U115" s="235">
        <v>0</v>
      </c>
      <c r="V115" s="236">
        <v>103.7632512</v>
      </c>
      <c r="W115" s="236">
        <v>132.69879629039102</v>
      </c>
      <c r="X115" s="236">
        <v>142.48742594538905</v>
      </c>
      <c r="Y115" s="236">
        <v>148.53843858831769</v>
      </c>
      <c r="Z115" s="236">
        <v>152.92996011847291</v>
      </c>
    </row>
    <row r="116" spans="1:106" s="259" customFormat="1" x14ac:dyDescent="0.25">
      <c r="A116" s="48" t="s">
        <v>482</v>
      </c>
      <c r="B116" s="48" t="s">
        <v>153</v>
      </c>
      <c r="C116" s="48" t="s">
        <v>58</v>
      </c>
      <c r="D116" s="48" t="s">
        <v>54</v>
      </c>
      <c r="E116" s="48" t="s">
        <v>479</v>
      </c>
      <c r="F116" s="89" t="s">
        <v>223</v>
      </c>
      <c r="G116" s="89" t="s">
        <v>66</v>
      </c>
      <c r="H116" s="48" t="s">
        <v>300</v>
      </c>
      <c r="I116" s="89">
        <v>2020</v>
      </c>
      <c r="J116" s="48"/>
      <c r="K116" s="48" t="s">
        <v>137</v>
      </c>
      <c r="L116" s="90">
        <v>179.20000000000002</v>
      </c>
      <c r="M116" s="49"/>
      <c r="N116" s="49"/>
      <c r="O116" s="49"/>
      <c r="P116" s="49"/>
      <c r="Q116" s="49"/>
      <c r="R116" s="49"/>
      <c r="S116" s="49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9"/>
      <c r="AL116" s="49"/>
      <c r="AM116" s="49"/>
      <c r="AN116" s="49"/>
      <c r="AO116" s="49"/>
      <c r="AP116" s="49"/>
      <c r="AQ116" s="49"/>
      <c r="AR116" s="49"/>
      <c r="AS116" s="49"/>
      <c r="AT116" s="49"/>
      <c r="AU116" s="49"/>
      <c r="AV116" s="49"/>
      <c r="AW116" s="49"/>
      <c r="AX116" s="49"/>
      <c r="AY116" s="49"/>
      <c r="AZ116" s="49"/>
      <c r="BA116" s="230">
        <v>0</v>
      </c>
      <c r="BB116" s="230">
        <v>0</v>
      </c>
      <c r="BC116" s="230">
        <v>0</v>
      </c>
      <c r="BD116" s="230">
        <v>0</v>
      </c>
      <c r="BE116" s="230">
        <v>0</v>
      </c>
      <c r="BF116" s="230">
        <v>94.760959999999997</v>
      </c>
      <c r="BG116" s="230">
        <v>104.98360552244696</v>
      </c>
      <c r="BH116" s="230">
        <v>110.96346981124347</v>
      </c>
      <c r="BI116" s="230">
        <v>115.20625104489392</v>
      </c>
      <c r="BJ116" s="230">
        <v>118.4972078426441</v>
      </c>
      <c r="BK116" s="230">
        <v>121.18611533369042</v>
      </c>
      <c r="BL116" s="230">
        <v>123.4595542238916</v>
      </c>
      <c r="BM116" s="230">
        <v>125.42889656734089</v>
      </c>
      <c r="BN116" s="230">
        <v>127.16597962248693</v>
      </c>
      <c r="BO116" s="230">
        <v>128.71985336509107</v>
      </c>
      <c r="BP116" s="230">
        <v>130.12550314647402</v>
      </c>
      <c r="BQ116" s="230">
        <v>131.40876085613741</v>
      </c>
      <c r="BR116" s="230">
        <v>132.58924351573995</v>
      </c>
      <c r="BS116" s="230">
        <v>133.68219974633857</v>
      </c>
      <c r="BT116" s="230">
        <v>134.69971765388757</v>
      </c>
      <c r="BU116" s="230">
        <v>135.65154208978785</v>
      </c>
      <c r="BV116" s="230">
        <v>136.54564371227613</v>
      </c>
      <c r="BW116" s="230">
        <v>137.38862514493388</v>
      </c>
      <c r="BX116" s="230">
        <v>138.18601717498333</v>
      </c>
      <c r="BY116" s="230">
        <v>138.94249888753802</v>
      </c>
      <c r="BZ116" s="230">
        <v>139.66206403513507</v>
      </c>
      <c r="CA116" s="230">
        <v>140.34814866892097</v>
      </c>
      <c r="CB116" s="230">
        <v>141.00373037559766</v>
      </c>
      <c r="CC116" s="230">
        <v>141.63140637858436</v>
      </c>
      <c r="CD116" s="230">
        <v>142.23345568528819</v>
      </c>
      <c r="CE116" s="230">
        <v>142.81188903818691</v>
      </c>
      <c r="CF116" s="230">
        <v>143.36848943373039</v>
      </c>
      <c r="CG116" s="230">
        <v>143.90484526878552</v>
      </c>
      <c r="CH116" s="230">
        <v>144.42237766797331</v>
      </c>
      <c r="CI116" s="230">
        <v>144.92236317633453</v>
      </c>
      <c r="CJ116" s="230">
        <v>145.40595272969966</v>
      </c>
      <c r="CK116" s="231"/>
      <c r="CL116" s="231"/>
      <c r="CM116" s="231"/>
      <c r="CN116" s="231"/>
      <c r="CO116" s="231"/>
      <c r="CP116" s="231"/>
      <c r="CQ116" s="231"/>
      <c r="CR116" s="231"/>
      <c r="CS116" s="231"/>
      <c r="CT116" s="231"/>
      <c r="CU116" s="231"/>
      <c r="CV116" s="231"/>
      <c r="CW116" s="231"/>
      <c r="CX116" s="231"/>
      <c r="CY116" s="231"/>
      <c r="CZ116" s="231"/>
      <c r="DA116" s="231"/>
    </row>
    <row r="117" spans="1:106" s="42" customFormat="1" x14ac:dyDescent="0.25">
      <c r="A117" s="232" t="s">
        <v>483</v>
      </c>
      <c r="B117" s="152" t="s">
        <v>153</v>
      </c>
      <c r="C117" s="152" t="s">
        <v>58</v>
      </c>
      <c r="D117" s="152" t="s">
        <v>311</v>
      </c>
      <c r="E117" s="152" t="s">
        <v>137</v>
      </c>
      <c r="F117" s="152" t="s">
        <v>300</v>
      </c>
      <c r="G117" s="152">
        <v>2020</v>
      </c>
      <c r="H117" s="152"/>
      <c r="I117" s="207">
        <v>179.20000000000002</v>
      </c>
      <c r="J117" s="152"/>
      <c r="K117" s="152" t="s">
        <v>65</v>
      </c>
      <c r="L117" s="152" t="s">
        <v>66</v>
      </c>
      <c r="M117" s="233" t="b">
        <f t="shared" ref="M117:M131" si="214">E117=K116</f>
        <v>1</v>
      </c>
      <c r="N117" s="233" t="b">
        <f t="shared" ref="N117:N131" si="215">I117=L116</f>
        <v>1</v>
      </c>
      <c r="O117" s="233" t="b">
        <f t="shared" ref="O117:O131" si="216">L117=G116</f>
        <v>1</v>
      </c>
      <c r="P117" s="233" t="b">
        <f t="shared" ref="P117:P131" si="217">G117=I116</f>
        <v>1</v>
      </c>
      <c r="Q117" s="152"/>
      <c r="R117" s="207"/>
      <c r="S117" s="207"/>
      <c r="T117" s="207"/>
      <c r="U117" s="235">
        <v>0</v>
      </c>
      <c r="V117" s="236">
        <v>94.760959999999997</v>
      </c>
      <c r="W117" s="236">
        <v>121.18611533369042</v>
      </c>
      <c r="X117" s="236">
        <v>130.12550314647402</v>
      </c>
      <c r="Y117" s="236">
        <v>135.65154208978785</v>
      </c>
      <c r="Z117" s="236">
        <v>139.66206403513507</v>
      </c>
    </row>
    <row r="118" spans="1:106" s="48" customFormat="1" x14ac:dyDescent="0.25">
      <c r="A118" s="48" t="s">
        <v>484</v>
      </c>
      <c r="B118" s="48" t="s">
        <v>90</v>
      </c>
      <c r="C118" s="48" t="s">
        <v>58</v>
      </c>
      <c r="D118" s="48" t="s">
        <v>54</v>
      </c>
      <c r="E118" s="48" t="s">
        <v>396</v>
      </c>
      <c r="F118" s="48" t="s">
        <v>485</v>
      </c>
      <c r="G118" s="48" t="s">
        <v>66</v>
      </c>
      <c r="H118" s="48" t="s">
        <v>300</v>
      </c>
      <c r="I118" s="48">
        <v>1998</v>
      </c>
      <c r="K118" s="48" t="s">
        <v>60</v>
      </c>
      <c r="L118" s="49">
        <v>65</v>
      </c>
      <c r="M118" s="49"/>
      <c r="N118" s="49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>
        <v>65</v>
      </c>
      <c r="AK118" s="49">
        <v>65</v>
      </c>
      <c r="AL118" s="49">
        <v>65</v>
      </c>
      <c r="AM118" s="49">
        <v>65</v>
      </c>
      <c r="AN118" s="49">
        <v>65</v>
      </c>
      <c r="AO118" s="49">
        <v>65</v>
      </c>
      <c r="AP118" s="49">
        <v>65</v>
      </c>
      <c r="AQ118" s="49">
        <v>65</v>
      </c>
      <c r="AR118" s="49">
        <v>65</v>
      </c>
      <c r="AS118" s="49">
        <v>65</v>
      </c>
      <c r="AT118" s="49">
        <v>65</v>
      </c>
      <c r="AU118" s="49">
        <v>65</v>
      </c>
      <c r="AV118" s="49">
        <v>65</v>
      </c>
      <c r="AW118" s="49">
        <v>65</v>
      </c>
      <c r="AX118" s="49">
        <v>65</v>
      </c>
      <c r="AY118" s="49">
        <v>65</v>
      </c>
      <c r="AZ118" s="49">
        <v>65</v>
      </c>
      <c r="BA118" s="230">
        <v>65</v>
      </c>
      <c r="BB118" s="230">
        <v>65</v>
      </c>
      <c r="BC118" s="230">
        <v>65</v>
      </c>
      <c r="BD118" s="230">
        <v>65</v>
      </c>
      <c r="BE118" s="230">
        <v>65</v>
      </c>
      <c r="BF118" s="230">
        <v>65</v>
      </c>
      <c r="BG118" s="230">
        <v>65</v>
      </c>
      <c r="BH118" s="230">
        <v>65</v>
      </c>
      <c r="BI118" s="230">
        <v>65</v>
      </c>
      <c r="BJ118" s="230">
        <v>65</v>
      </c>
      <c r="BK118" s="230">
        <v>65</v>
      </c>
      <c r="BL118" s="230">
        <v>65</v>
      </c>
      <c r="BM118" s="230">
        <v>65</v>
      </c>
      <c r="BN118" s="230">
        <v>65</v>
      </c>
      <c r="BO118" s="230">
        <v>65</v>
      </c>
      <c r="BP118" s="230">
        <v>65</v>
      </c>
      <c r="BQ118" s="230">
        <v>65</v>
      </c>
      <c r="BR118" s="230">
        <v>65</v>
      </c>
      <c r="BS118" s="230">
        <v>65</v>
      </c>
      <c r="BT118" s="230">
        <v>65</v>
      </c>
      <c r="BU118" s="230">
        <v>65</v>
      </c>
      <c r="BV118" s="230">
        <v>65</v>
      </c>
      <c r="BW118" s="230">
        <v>65</v>
      </c>
      <c r="BX118" s="230">
        <v>65</v>
      </c>
      <c r="BY118" s="230">
        <v>65</v>
      </c>
      <c r="BZ118" s="230">
        <v>65</v>
      </c>
      <c r="CA118" s="230">
        <v>65</v>
      </c>
      <c r="CB118" s="230">
        <v>65</v>
      </c>
      <c r="CC118" s="230">
        <v>65</v>
      </c>
      <c r="CD118" s="230">
        <v>65</v>
      </c>
      <c r="CE118" s="230">
        <v>65</v>
      </c>
      <c r="CF118" s="230">
        <v>65</v>
      </c>
      <c r="CG118" s="230">
        <v>65</v>
      </c>
      <c r="CH118" s="230">
        <v>65</v>
      </c>
      <c r="CI118" s="230">
        <v>65</v>
      </c>
      <c r="CJ118" s="230">
        <v>65</v>
      </c>
      <c r="CK118" s="231"/>
      <c r="CL118" s="231"/>
      <c r="CM118" s="240">
        <v>2340</v>
      </c>
      <c r="CN118" s="231"/>
      <c r="CO118" s="231"/>
      <c r="CP118" s="231"/>
      <c r="CQ118" s="231"/>
      <c r="CR118" s="231"/>
      <c r="CS118" s="231"/>
      <c r="CT118" s="231"/>
      <c r="CU118" s="231"/>
      <c r="CV118" s="231"/>
      <c r="CW118" s="231"/>
      <c r="CX118" s="231"/>
      <c r="CY118" s="231"/>
      <c r="CZ118" s="231"/>
      <c r="DA118" s="231"/>
    </row>
    <row r="119" spans="1:106" s="42" customFormat="1" x14ac:dyDescent="0.25">
      <c r="A119" s="232" t="s">
        <v>486</v>
      </c>
      <c r="B119" s="152" t="s">
        <v>90</v>
      </c>
      <c r="C119" s="152" t="s">
        <v>58</v>
      </c>
      <c r="D119" s="152" t="s">
        <v>91</v>
      </c>
      <c r="E119" s="152" t="s">
        <v>60</v>
      </c>
      <c r="F119" s="152" t="s">
        <v>300</v>
      </c>
      <c r="G119" s="152">
        <v>1998</v>
      </c>
      <c r="H119" s="152"/>
      <c r="I119" s="207">
        <v>65</v>
      </c>
      <c r="J119" s="152"/>
      <c r="K119" s="152" t="s">
        <v>65</v>
      </c>
      <c r="L119" s="152" t="s">
        <v>66</v>
      </c>
      <c r="M119" s="233" t="b">
        <f t="shared" ref="M119:M131" si="218">E119=K118</f>
        <v>1</v>
      </c>
      <c r="N119" s="233" t="b">
        <f t="shared" ref="N119:N131" si="219">I119=L118</f>
        <v>1</v>
      </c>
      <c r="O119" s="233" t="b">
        <f t="shared" ref="O119:O131" si="220">L119=G118</f>
        <v>1</v>
      </c>
      <c r="P119" s="233" t="b">
        <f t="shared" ref="P119:P131" si="221">G119=I118</f>
        <v>1</v>
      </c>
      <c r="Q119" s="152"/>
      <c r="R119" s="207">
        <v>65</v>
      </c>
      <c r="S119" s="207">
        <v>65</v>
      </c>
      <c r="T119" s="207">
        <v>65</v>
      </c>
      <c r="U119" s="235">
        <v>65</v>
      </c>
      <c r="V119" s="236">
        <v>65</v>
      </c>
      <c r="W119" s="236">
        <v>65</v>
      </c>
      <c r="X119" s="236">
        <v>65</v>
      </c>
      <c r="Y119" s="236">
        <v>65</v>
      </c>
      <c r="Z119" s="236">
        <v>65</v>
      </c>
    </row>
    <row r="120" spans="1:106" s="48" customFormat="1" x14ac:dyDescent="0.25">
      <c r="A120" s="48" t="s">
        <v>487</v>
      </c>
      <c r="B120" s="48" t="s">
        <v>99</v>
      </c>
      <c r="C120" s="48" t="s">
        <v>58</v>
      </c>
      <c r="D120" s="48" t="s">
        <v>54</v>
      </c>
      <c r="E120" s="48" t="s">
        <v>444</v>
      </c>
      <c r="F120" s="48" t="s">
        <v>445</v>
      </c>
      <c r="G120" s="48" t="s">
        <v>66</v>
      </c>
      <c r="H120" s="48" t="s">
        <v>300</v>
      </c>
      <c r="I120" s="48">
        <v>2003</v>
      </c>
      <c r="K120" s="48" t="s">
        <v>60</v>
      </c>
      <c r="L120" s="49">
        <v>235</v>
      </c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9"/>
      <c r="AL120" s="49"/>
      <c r="AM120" s="49"/>
      <c r="AN120" s="49"/>
      <c r="AO120" s="49">
        <v>322.59999847412109</v>
      </c>
      <c r="AP120" s="49">
        <v>121.89999866485596</v>
      </c>
      <c r="AQ120" s="49">
        <v>281.10000038146973</v>
      </c>
      <c r="AR120" s="49">
        <v>0</v>
      </c>
      <c r="AS120" s="49">
        <v>150.39999949932098</v>
      </c>
      <c r="AT120" s="49">
        <v>127.70000171661377</v>
      </c>
      <c r="AU120" s="49">
        <v>230.20000249147415</v>
      </c>
      <c r="AV120" s="49">
        <v>132.09999942779541</v>
      </c>
      <c r="AW120" s="49">
        <v>142.00000071525574</v>
      </c>
      <c r="AX120" s="49">
        <v>257.29999577999115</v>
      </c>
      <c r="AY120" s="49">
        <v>145.40000081062317</v>
      </c>
      <c r="AZ120" s="49">
        <v>248.23333287239075</v>
      </c>
      <c r="BA120" s="230">
        <v>235</v>
      </c>
      <c r="BB120" s="230">
        <v>235</v>
      </c>
      <c r="BC120" s="230">
        <v>235</v>
      </c>
      <c r="BD120" s="230">
        <v>235</v>
      </c>
      <c r="BE120" s="230">
        <v>235</v>
      </c>
      <c r="BF120" s="230">
        <v>235</v>
      </c>
      <c r="BG120" s="230">
        <v>235</v>
      </c>
      <c r="BH120" s="230">
        <v>235</v>
      </c>
      <c r="BI120" s="230">
        <v>235</v>
      </c>
      <c r="BJ120" s="230">
        <v>235</v>
      </c>
      <c r="BK120" s="230">
        <v>235</v>
      </c>
      <c r="BL120" s="230">
        <v>235</v>
      </c>
      <c r="BM120" s="230">
        <v>235</v>
      </c>
      <c r="BN120" s="230">
        <v>235</v>
      </c>
      <c r="BO120" s="230">
        <v>235</v>
      </c>
      <c r="BP120" s="230">
        <v>235</v>
      </c>
      <c r="BQ120" s="230">
        <v>235</v>
      </c>
      <c r="BR120" s="230">
        <v>235</v>
      </c>
      <c r="BS120" s="230">
        <v>235</v>
      </c>
      <c r="BT120" s="230">
        <v>235</v>
      </c>
      <c r="BU120" s="230">
        <v>235</v>
      </c>
      <c r="BV120" s="230">
        <v>235</v>
      </c>
      <c r="BW120" s="230">
        <v>235</v>
      </c>
      <c r="BX120" s="230">
        <v>235</v>
      </c>
      <c r="BY120" s="230">
        <v>235</v>
      </c>
      <c r="BZ120" s="230">
        <v>235</v>
      </c>
      <c r="CA120" s="230">
        <v>235</v>
      </c>
      <c r="CB120" s="230">
        <v>235</v>
      </c>
      <c r="CC120" s="230">
        <v>235</v>
      </c>
      <c r="CD120" s="230">
        <v>235</v>
      </c>
      <c r="CE120" s="230">
        <v>235</v>
      </c>
      <c r="CF120" s="230">
        <v>235</v>
      </c>
      <c r="CG120" s="230">
        <v>235</v>
      </c>
      <c r="CH120" s="230">
        <v>235</v>
      </c>
      <c r="CI120" s="230">
        <v>235</v>
      </c>
      <c r="CJ120" s="230">
        <v>235</v>
      </c>
      <c r="CK120" s="231"/>
      <c r="CL120" s="231"/>
      <c r="CM120" s="240">
        <v>8460</v>
      </c>
      <c r="CN120" s="231"/>
      <c r="CO120" s="231"/>
      <c r="CP120" s="231"/>
      <c r="CQ120" s="231"/>
      <c r="CR120" s="231"/>
      <c r="CS120" s="231"/>
      <c r="CT120" s="231"/>
      <c r="CU120" s="231"/>
      <c r="CV120" s="231"/>
      <c r="CW120" s="231"/>
      <c r="CX120" s="231"/>
      <c r="CY120" s="231"/>
      <c r="CZ120" s="231"/>
      <c r="DA120" s="231"/>
    </row>
    <row r="121" spans="1:106" s="42" customFormat="1" x14ac:dyDescent="0.25">
      <c r="A121" s="232" t="s">
        <v>488</v>
      </c>
      <c r="B121" s="152" t="s">
        <v>99</v>
      </c>
      <c r="C121" s="152" t="s">
        <v>58</v>
      </c>
      <c r="D121" s="152" t="s">
        <v>97</v>
      </c>
      <c r="E121" s="152" t="s">
        <v>60</v>
      </c>
      <c r="F121" s="152" t="s">
        <v>300</v>
      </c>
      <c r="G121" s="152">
        <v>2003</v>
      </c>
      <c r="H121" s="152"/>
      <c r="I121" s="207">
        <v>235</v>
      </c>
      <c r="J121" s="152"/>
      <c r="K121" s="152" t="s">
        <v>65</v>
      </c>
      <c r="L121" s="152" t="s">
        <v>66</v>
      </c>
      <c r="M121" s="233" t="b">
        <f t="shared" ref="M121:M131" si="222">E121=K120</f>
        <v>1</v>
      </c>
      <c r="N121" s="233" t="b">
        <f t="shared" ref="N121:N131" si="223">I121=L120</f>
        <v>1</v>
      </c>
      <c r="O121" s="233" t="b">
        <f t="shared" ref="O121:O131" si="224">L121=G120</f>
        <v>1</v>
      </c>
      <c r="P121" s="233" t="b">
        <f t="shared" ref="P121:P131" si="225">G121=I120</f>
        <v>1</v>
      </c>
      <c r="Q121" s="152"/>
      <c r="R121" s="207">
        <v>257.29999577999115</v>
      </c>
      <c r="S121" s="207">
        <v>145.40000081062317</v>
      </c>
      <c r="T121" s="207">
        <v>248.23333287239075</v>
      </c>
      <c r="U121" s="235">
        <v>235</v>
      </c>
      <c r="V121" s="236">
        <v>235</v>
      </c>
      <c r="W121" s="236">
        <v>235</v>
      </c>
      <c r="X121" s="236">
        <v>235</v>
      </c>
      <c r="Y121" s="236">
        <v>235</v>
      </c>
      <c r="Z121" s="236">
        <v>235</v>
      </c>
    </row>
    <row r="122" spans="1:106" s="48" customFormat="1" x14ac:dyDescent="0.25">
      <c r="A122" s="48" t="s">
        <v>489</v>
      </c>
      <c r="B122" s="48" t="s">
        <v>131</v>
      </c>
      <c r="C122" s="48" t="s">
        <v>58</v>
      </c>
      <c r="D122" s="48" t="s">
        <v>54</v>
      </c>
      <c r="E122" s="89" t="s">
        <v>214</v>
      </c>
      <c r="F122" s="48" t="s">
        <v>490</v>
      </c>
      <c r="G122" s="48" t="s">
        <v>66</v>
      </c>
      <c r="H122" s="48" t="s">
        <v>300</v>
      </c>
      <c r="I122" s="244">
        <v>2016</v>
      </c>
      <c r="K122" s="48" t="s">
        <v>132</v>
      </c>
      <c r="L122" s="90">
        <v>3314</v>
      </c>
      <c r="M122" s="49"/>
      <c r="N122" s="49"/>
      <c r="O122" s="49"/>
      <c r="P122" s="49"/>
      <c r="Q122" s="49"/>
      <c r="R122" s="49"/>
      <c r="S122" s="49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49"/>
      <c r="AX122" s="49"/>
      <c r="AY122" s="49"/>
      <c r="AZ122" s="49"/>
      <c r="BA122" s="230">
        <v>1187.0748000000001</v>
      </c>
      <c r="BB122" s="230">
        <v>1461.3473169112538</v>
      </c>
      <c r="BC122" s="230">
        <v>1621.7864542827463</v>
      </c>
      <c r="BD122" s="230">
        <v>1735.6198338225072</v>
      </c>
      <c r="BE122" s="230">
        <v>1823.9158626717092</v>
      </c>
      <c r="BF122" s="230">
        <v>1896.0589711939999</v>
      </c>
      <c r="BG122" s="230">
        <v>1957.0551003359353</v>
      </c>
      <c r="BH122" s="230">
        <v>2009.8923507337611</v>
      </c>
      <c r="BI122" s="230">
        <v>2056.4981085654927</v>
      </c>
      <c r="BJ122" s="230">
        <v>2098.1883795829631</v>
      </c>
      <c r="BK122" s="230">
        <v>2135.9018171260241</v>
      </c>
      <c r="BL122" s="230">
        <v>2170.3314881052534</v>
      </c>
      <c r="BM122" s="230">
        <v>2202.0037151729275</v>
      </c>
      <c r="BN122" s="230">
        <v>2231.3276172471892</v>
      </c>
      <c r="BO122" s="230">
        <v>2258.6275169544556</v>
      </c>
      <c r="BP122" s="230">
        <v>2284.1648676450145</v>
      </c>
      <c r="BQ122" s="230">
        <v>2308.1535212509548</v>
      </c>
      <c r="BR122" s="230">
        <v>2330.7706254767463</v>
      </c>
      <c r="BS122" s="230">
        <v>2352.1645707687353</v>
      </c>
      <c r="BT122" s="230">
        <v>2372.4608964942167</v>
      </c>
      <c r="BU122" s="230">
        <v>2391.7667546186817</v>
      </c>
      <c r="BV122" s="230">
        <v>2410.1743340372777</v>
      </c>
      <c r="BW122" s="230">
        <v>2427.7635230917508</v>
      </c>
      <c r="BX122" s="230">
        <v>2444.604005016507</v>
      </c>
      <c r="BY122" s="230">
        <v>2460.7569253434181</v>
      </c>
      <c r="BZ122" s="230">
        <v>2476.2762320841812</v>
      </c>
      <c r="CA122" s="230">
        <v>2491.2097628482388</v>
      </c>
      <c r="CB122" s="230">
        <v>2505.6001341584429</v>
      </c>
      <c r="CC122" s="230">
        <v>2519.4854746406759</v>
      </c>
      <c r="CD122" s="230">
        <v>2532.9000338657092</v>
      </c>
      <c r="CE122" s="230">
        <v>2545.8746913222549</v>
      </c>
      <c r="CF122" s="230">
        <v>2558.4373845562682</v>
      </c>
      <c r="CG122" s="230">
        <v>2570.6134714087698</v>
      </c>
      <c r="CH122" s="230">
        <v>2582.4260381622084</v>
      </c>
      <c r="CI122" s="230">
        <v>2593.8961630076442</v>
      </c>
      <c r="CJ122" s="230">
        <v>2605.043142388</v>
      </c>
      <c r="CK122" s="231"/>
      <c r="CL122" s="231"/>
      <c r="CM122" s="231"/>
      <c r="CN122" s="231"/>
      <c r="CO122" s="231"/>
      <c r="CP122" s="231"/>
      <c r="CQ122" s="231"/>
      <c r="CR122" s="231"/>
      <c r="CS122" s="231"/>
      <c r="CT122" s="231"/>
      <c r="CU122" s="231"/>
      <c r="CV122" s="231"/>
      <c r="CW122" s="231"/>
      <c r="CX122" s="231"/>
      <c r="CY122" s="231"/>
      <c r="CZ122" s="231"/>
      <c r="DA122" s="231"/>
    </row>
    <row r="123" spans="1:106" s="42" customFormat="1" x14ac:dyDescent="0.25">
      <c r="A123" s="232" t="s">
        <v>491</v>
      </c>
      <c r="B123" s="152" t="s">
        <v>131</v>
      </c>
      <c r="C123" s="152" t="s">
        <v>58</v>
      </c>
      <c r="D123" s="152" t="s">
        <v>309</v>
      </c>
      <c r="E123" s="152" t="s">
        <v>132</v>
      </c>
      <c r="F123" s="152" t="s">
        <v>300</v>
      </c>
      <c r="G123" s="152">
        <v>2016</v>
      </c>
      <c r="H123" s="152"/>
      <c r="I123" s="207">
        <v>3314</v>
      </c>
      <c r="J123" s="152"/>
      <c r="K123" s="152" t="s">
        <v>65</v>
      </c>
      <c r="L123" s="152" t="s">
        <v>66</v>
      </c>
      <c r="M123" s="233" t="b">
        <f t="shared" ref="M123:M131" si="226">E123=K122</f>
        <v>1</v>
      </c>
      <c r="N123" s="233" t="b">
        <f t="shared" ref="N123:N131" si="227">I123=L122</f>
        <v>1</v>
      </c>
      <c r="O123" s="233" t="b">
        <f t="shared" ref="O123:O131" si="228">L123=G122</f>
        <v>1</v>
      </c>
      <c r="P123" s="233" t="b">
        <f t="shared" ref="P123:P131" si="229">G123=I122</f>
        <v>1</v>
      </c>
      <c r="Q123" s="152"/>
      <c r="R123" s="207"/>
      <c r="S123" s="207"/>
      <c r="T123" s="207"/>
      <c r="U123" s="235">
        <v>0</v>
      </c>
      <c r="V123" s="236">
        <v>3314</v>
      </c>
      <c r="W123" s="236">
        <v>3314</v>
      </c>
      <c r="X123" s="236">
        <v>3314</v>
      </c>
      <c r="Y123" s="236">
        <v>3314</v>
      </c>
      <c r="Z123" s="236">
        <v>3314</v>
      </c>
    </row>
    <row r="124" spans="1:106" s="48" customFormat="1" x14ac:dyDescent="0.25">
      <c r="A124" s="48" t="s">
        <v>492</v>
      </c>
      <c r="B124" s="48" t="s">
        <v>168</v>
      </c>
      <c r="C124" s="48" t="s">
        <v>156</v>
      </c>
      <c r="D124" s="48" t="s">
        <v>54</v>
      </c>
      <c r="E124" s="48" t="s">
        <v>384</v>
      </c>
      <c r="F124" s="48" t="s">
        <v>493</v>
      </c>
      <c r="G124" s="48" t="s">
        <v>66</v>
      </c>
      <c r="H124" s="48" t="s">
        <v>300</v>
      </c>
      <c r="I124" s="89">
        <v>2025</v>
      </c>
      <c r="K124" s="48" t="s">
        <v>119</v>
      </c>
      <c r="L124" s="48">
        <v>5600</v>
      </c>
      <c r="M124" s="49"/>
      <c r="N124" s="49"/>
      <c r="O124" s="49"/>
      <c r="P124" s="49"/>
      <c r="Q124" s="49"/>
      <c r="R124" s="49"/>
      <c r="S124" s="49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9"/>
      <c r="AL124" s="49"/>
      <c r="AM124" s="49"/>
      <c r="AN124" s="49"/>
      <c r="AO124" s="49"/>
      <c r="AP124" s="49"/>
      <c r="AQ124" s="49"/>
      <c r="AR124" s="49"/>
      <c r="AS124" s="49"/>
      <c r="AT124" s="49"/>
      <c r="AU124" s="49"/>
      <c r="AV124" s="49"/>
      <c r="AW124" s="49"/>
      <c r="AX124" s="49"/>
      <c r="AY124" s="49"/>
      <c r="AZ124" s="49"/>
      <c r="BA124" s="230">
        <v>0</v>
      </c>
      <c r="BB124" s="230">
        <v>0</v>
      </c>
      <c r="BC124" s="230">
        <v>0</v>
      </c>
      <c r="BD124" s="230">
        <v>0</v>
      </c>
      <c r="BE124" s="230">
        <v>0</v>
      </c>
      <c r="BF124" s="230">
        <v>0</v>
      </c>
      <c r="BG124" s="230">
        <v>0</v>
      </c>
      <c r="BH124" s="230">
        <v>0</v>
      </c>
      <c r="BI124" s="230">
        <v>0</v>
      </c>
      <c r="BJ124" s="230">
        <v>0</v>
      </c>
      <c r="BK124" s="230">
        <v>2629.2</v>
      </c>
      <c r="BL124" s="230">
        <v>3269.6679948373894</v>
      </c>
      <c r="BM124" s="230">
        <v>3644.3177547293335</v>
      </c>
      <c r="BN124" s="230">
        <v>3910.1359896747786</v>
      </c>
      <c r="BO124" s="230">
        <v>4116.3206310891082</v>
      </c>
      <c r="BP124" s="230">
        <v>4284.7857495667222</v>
      </c>
      <c r="BQ124" s="230">
        <v>4427.2209777271091</v>
      </c>
      <c r="BR124" s="230">
        <v>4550.6039845121677</v>
      </c>
      <c r="BS124" s="230">
        <v>4659.4355094586672</v>
      </c>
      <c r="BT124" s="230">
        <v>4756.7886259264978</v>
      </c>
      <c r="BU124" s="230">
        <v>4844.8552320656945</v>
      </c>
      <c r="BV124" s="230">
        <v>4925.2537444041127</v>
      </c>
      <c r="BW124" s="230">
        <v>4999.2132062944602</v>
      </c>
      <c r="BX124" s="230">
        <v>5067.6889725644987</v>
      </c>
      <c r="BY124" s="230">
        <v>5131.4383858184419</v>
      </c>
      <c r="BZ124" s="230">
        <v>5191.0719793495582</v>
      </c>
      <c r="CA124" s="230">
        <v>5247.089129907944</v>
      </c>
      <c r="CB124" s="230">
        <v>5299.9035042960559</v>
      </c>
      <c r="CC124" s="230">
        <v>5349.8616167497903</v>
      </c>
      <c r="CD124" s="230">
        <v>5397.2566207638874</v>
      </c>
      <c r="CE124" s="230">
        <v>5442.3387324564428</v>
      </c>
      <c r="CF124" s="230">
        <v>5485.3232269030841</v>
      </c>
      <c r="CG124" s="230">
        <v>5526.3966555185343</v>
      </c>
      <c r="CH124" s="230">
        <v>5565.7217392415014</v>
      </c>
      <c r="CI124" s="230">
        <v>5600</v>
      </c>
      <c r="CJ124" s="230">
        <v>5600</v>
      </c>
      <c r="CK124" s="231"/>
      <c r="CL124" s="231"/>
      <c r="CM124" s="231"/>
      <c r="CN124" s="231"/>
      <c r="CO124" s="231"/>
      <c r="CP124" s="231"/>
      <c r="CQ124" s="231"/>
      <c r="CR124" s="231"/>
      <c r="CS124" s="231"/>
      <c r="CT124" s="231"/>
      <c r="CU124" s="231"/>
      <c r="CV124" s="231"/>
      <c r="CW124" s="231"/>
      <c r="CX124" s="231"/>
      <c r="CY124" s="231"/>
      <c r="CZ124" s="231"/>
      <c r="DA124" s="231"/>
    </row>
    <row r="125" spans="1:106" s="42" customFormat="1" x14ac:dyDescent="0.25">
      <c r="A125" s="232" t="s">
        <v>494</v>
      </c>
      <c r="B125" s="152" t="s">
        <v>168</v>
      </c>
      <c r="C125" s="152" t="s">
        <v>156</v>
      </c>
      <c r="D125" s="152" t="s">
        <v>169</v>
      </c>
      <c r="E125" s="152" t="s">
        <v>119</v>
      </c>
      <c r="F125" s="152" t="s">
        <v>300</v>
      </c>
      <c r="G125" s="152">
        <v>2025</v>
      </c>
      <c r="H125" s="152"/>
      <c r="I125" s="152">
        <v>5600</v>
      </c>
      <c r="J125" s="152"/>
      <c r="K125" s="152"/>
      <c r="L125" s="152" t="s">
        <v>66</v>
      </c>
      <c r="M125" s="233" t="b">
        <f t="shared" ref="M125:M131" si="230">E125=K124</f>
        <v>1</v>
      </c>
      <c r="N125" s="233" t="b">
        <f t="shared" ref="N125:N131" si="231">I125=L124</f>
        <v>1</v>
      </c>
      <c r="O125" s="233" t="b">
        <f t="shared" ref="O125:O131" si="232">L125=G124</f>
        <v>1</v>
      </c>
      <c r="P125" s="233" t="b">
        <f t="shared" ref="P125:P131" si="233">G125=I124</f>
        <v>1</v>
      </c>
      <c r="Q125" s="152"/>
      <c r="R125" s="207"/>
      <c r="S125" s="207"/>
      <c r="T125" s="207"/>
      <c r="U125" s="235">
        <v>0</v>
      </c>
      <c r="V125" s="236">
        <v>0</v>
      </c>
      <c r="W125" s="236">
        <v>2629.2</v>
      </c>
      <c r="X125" s="236">
        <v>4284.7857495667222</v>
      </c>
      <c r="Y125" s="236">
        <v>4844.8552320656945</v>
      </c>
      <c r="Z125" s="236">
        <v>5191.0719793495582</v>
      </c>
      <c r="AA125" s="232"/>
      <c r="AB125" s="232"/>
      <c r="AC125" s="232"/>
      <c r="AD125" s="232"/>
      <c r="AE125" s="232"/>
      <c r="AF125" s="232"/>
      <c r="AG125" s="232"/>
      <c r="AH125" s="232"/>
      <c r="AI125" s="232"/>
      <c r="AJ125" s="232"/>
      <c r="AK125" s="232"/>
      <c r="AL125" s="232"/>
      <c r="AM125" s="232"/>
      <c r="AN125" s="232"/>
      <c r="AO125" s="232"/>
      <c r="AP125" s="232"/>
      <c r="AQ125" s="232"/>
      <c r="AR125" s="232"/>
      <c r="AS125" s="232"/>
      <c r="AT125" s="232"/>
      <c r="AU125" s="232"/>
      <c r="AV125" s="232"/>
      <c r="AW125" s="232"/>
      <c r="AX125" s="232"/>
      <c r="AY125" s="232"/>
      <c r="AZ125" s="232"/>
      <c r="BA125" s="232"/>
      <c r="BB125" s="232"/>
      <c r="BC125" s="232"/>
      <c r="BD125" s="232"/>
      <c r="BE125" s="232"/>
      <c r="BF125" s="232"/>
      <c r="BG125" s="232"/>
      <c r="BH125" s="232"/>
      <c r="BI125" s="232"/>
      <c r="BJ125" s="232"/>
      <c r="BK125" s="232"/>
      <c r="BL125" s="232"/>
      <c r="BM125" s="232"/>
      <c r="BN125" s="232"/>
      <c r="BO125" s="232"/>
      <c r="BP125" s="232"/>
      <c r="BQ125" s="232"/>
      <c r="BR125" s="232"/>
      <c r="BS125" s="232"/>
      <c r="BT125" s="232"/>
      <c r="BU125" s="232"/>
      <c r="BV125" s="232"/>
      <c r="BW125" s="232"/>
    </row>
    <row r="126" spans="1:106" s="259" customFormat="1" x14ac:dyDescent="0.25">
      <c r="A126" s="48" t="s">
        <v>495</v>
      </c>
      <c r="B126" s="89" t="s">
        <v>580</v>
      </c>
      <c r="C126" s="89" t="s">
        <v>58</v>
      </c>
      <c r="D126" s="89" t="s">
        <v>54</v>
      </c>
      <c r="E126" s="89" t="s">
        <v>211</v>
      </c>
      <c r="F126" s="89"/>
      <c r="G126" s="89" t="s">
        <v>63</v>
      </c>
      <c r="H126" s="89" t="s">
        <v>61</v>
      </c>
      <c r="I126" s="89">
        <v>2020</v>
      </c>
      <c r="J126" s="89">
        <v>2025</v>
      </c>
      <c r="K126" s="89" t="s">
        <v>119</v>
      </c>
      <c r="L126" s="90">
        <v>2500</v>
      </c>
      <c r="M126" s="49"/>
      <c r="N126" s="49"/>
      <c r="O126" s="49"/>
      <c r="P126" s="49"/>
      <c r="Q126" s="48"/>
      <c r="R126" s="48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48"/>
      <c r="AK126" s="48"/>
      <c r="AL126" s="48"/>
      <c r="AM126" s="48"/>
      <c r="AN126" s="48"/>
      <c r="AO126" s="48"/>
      <c r="AP126" s="48"/>
      <c r="AQ126" s="48"/>
      <c r="AR126" s="48"/>
      <c r="AS126" s="48"/>
      <c r="AT126" s="48"/>
      <c r="AU126" s="48"/>
      <c r="AV126" s="48"/>
      <c r="AW126" s="48"/>
      <c r="AX126" s="48">
        <v>0</v>
      </c>
      <c r="AY126" s="48">
        <v>0</v>
      </c>
      <c r="AZ126" s="48">
        <v>0</v>
      </c>
      <c r="BA126" s="260"/>
      <c r="BB126" s="260"/>
      <c r="BC126" s="230">
        <v>0</v>
      </c>
      <c r="BD126" s="230">
        <v>0</v>
      </c>
      <c r="BE126" s="230">
        <v>0</v>
      </c>
      <c r="BF126" s="230">
        <v>895.5</v>
      </c>
      <c r="BG126" s="230">
        <v>1102.4044333971437</v>
      </c>
      <c r="BH126" s="230">
        <v>1223.4357681674308</v>
      </c>
      <c r="BI126" s="230">
        <v>1309.3088667942873</v>
      </c>
      <c r="BJ126" s="230">
        <v>1375.9172168615792</v>
      </c>
      <c r="BK126" s="230">
        <v>1430.3402015645745</v>
      </c>
      <c r="BL126" s="230">
        <v>1476.3541794930111</v>
      </c>
      <c r="BM126" s="230">
        <v>1516.213300191431</v>
      </c>
      <c r="BN126" s="230">
        <v>1551.3715363348615</v>
      </c>
      <c r="BO126" s="230">
        <v>1582.8216502587227</v>
      </c>
      <c r="BP126" s="230">
        <v>1611.2717389303139</v>
      </c>
      <c r="BQ126" s="230">
        <v>1637.244634961718</v>
      </c>
      <c r="BR126" s="230">
        <v>1661.1373832022689</v>
      </c>
      <c r="BS126" s="230">
        <v>1683.2586128901546</v>
      </c>
      <c r="BT126" s="230">
        <v>1703.8529850290099</v>
      </c>
      <c r="BU126" s="230">
        <v>1723.1177335885748</v>
      </c>
      <c r="BV126" s="230">
        <v>1741.2141832007808</v>
      </c>
      <c r="BW126" s="230">
        <v>1758.2759697320053</v>
      </c>
      <c r="BX126" s="230">
        <v>1774.4150352811823</v>
      </c>
      <c r="BY126" s="230">
        <v>1789.7260836558664</v>
      </c>
      <c r="BZ126" s="230">
        <v>1804.2899476604418</v>
      </c>
      <c r="CA126" s="230">
        <v>1818.1761723274576</v>
      </c>
      <c r="CB126" s="230">
        <v>1831.4450234548513</v>
      </c>
      <c r="CC126" s="230">
        <v>1844.1490683588618</v>
      </c>
      <c r="CD126" s="230">
        <v>1856.3344337231579</v>
      </c>
      <c r="CE126" s="230">
        <v>1868.0418165994126</v>
      </c>
      <c r="CF126" s="230">
        <v>1879.3073045022923</v>
      </c>
      <c r="CG126" s="230">
        <v>1890.1630462872984</v>
      </c>
      <c r="CH126" s="230">
        <v>1900.6378052509626</v>
      </c>
      <c r="CI126" s="230">
        <v>1910.7574184261537</v>
      </c>
      <c r="CJ126" s="230">
        <v>1920.5451805388163</v>
      </c>
      <c r="CK126" s="231"/>
      <c r="CL126" s="231"/>
      <c r="CM126" s="231"/>
      <c r="CN126" s="231"/>
      <c r="CO126" s="231"/>
      <c r="CP126" s="231"/>
      <c r="CQ126" s="231"/>
      <c r="CR126" s="231"/>
      <c r="CS126" s="231"/>
      <c r="CT126" s="231"/>
      <c r="CU126" s="231"/>
      <c r="CV126" s="231"/>
      <c r="CW126" s="231"/>
      <c r="CX126" s="231"/>
      <c r="CY126" s="231"/>
      <c r="CZ126" s="231"/>
      <c r="DA126" s="231"/>
      <c r="DB126" s="48"/>
    </row>
    <row r="127" spans="1:106" s="238" customFormat="1" x14ac:dyDescent="0.25">
      <c r="A127" s="232" t="s">
        <v>496</v>
      </c>
      <c r="B127" s="152" t="s">
        <v>258</v>
      </c>
      <c r="C127" s="152" t="s">
        <v>58</v>
      </c>
      <c r="D127" s="152" t="s">
        <v>211</v>
      </c>
      <c r="E127" s="152" t="s">
        <v>119</v>
      </c>
      <c r="F127" s="152" t="s">
        <v>61</v>
      </c>
      <c r="G127" s="152">
        <v>2020</v>
      </c>
      <c r="H127" s="152">
        <v>2025</v>
      </c>
      <c r="I127" s="207">
        <v>2500</v>
      </c>
      <c r="J127" s="152"/>
      <c r="K127" s="152"/>
      <c r="L127" s="152" t="s">
        <v>63</v>
      </c>
      <c r="M127" s="233" t="b">
        <f t="shared" ref="M127:M131" si="234">E127=K126</f>
        <v>1</v>
      </c>
      <c r="N127" s="233" t="b">
        <f t="shared" ref="N127:N131" si="235">I127=L126</f>
        <v>1</v>
      </c>
      <c r="O127" s="233" t="b">
        <f t="shared" ref="O127:O131" si="236">L127=G126</f>
        <v>1</v>
      </c>
      <c r="P127" s="233" t="b">
        <f t="shared" ref="P127:P131" si="237">G127=I126</f>
        <v>1</v>
      </c>
      <c r="Q127" s="152"/>
      <c r="R127" s="152">
        <v>0</v>
      </c>
      <c r="S127" s="152">
        <v>0</v>
      </c>
      <c r="T127" s="152">
        <v>0</v>
      </c>
      <c r="U127" s="235"/>
      <c r="V127" s="236">
        <v>895.5</v>
      </c>
      <c r="W127" s="236">
        <v>1430.3402015645745</v>
      </c>
      <c r="X127" s="236">
        <v>1611.2717389303139</v>
      </c>
      <c r="Y127" s="236">
        <v>1723.1177335885748</v>
      </c>
      <c r="Z127" s="236">
        <v>1804.2899476604418</v>
      </c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</row>
    <row r="128" spans="1:106" s="48" customFormat="1" x14ac:dyDescent="0.25">
      <c r="A128" s="48" t="s">
        <v>497</v>
      </c>
      <c r="B128" s="89" t="s">
        <v>581</v>
      </c>
      <c r="C128" s="89" t="s">
        <v>58</v>
      </c>
      <c r="D128" s="89" t="s">
        <v>54</v>
      </c>
      <c r="E128" s="89" t="s">
        <v>228</v>
      </c>
      <c r="F128" s="89"/>
      <c r="G128" s="89" t="s">
        <v>66</v>
      </c>
      <c r="H128" s="89" t="s">
        <v>61</v>
      </c>
      <c r="I128" s="89">
        <v>2030</v>
      </c>
      <c r="J128" s="89"/>
      <c r="K128" s="89" t="s">
        <v>137</v>
      </c>
      <c r="L128" s="90">
        <v>1100</v>
      </c>
      <c r="M128" s="49"/>
      <c r="N128" s="49"/>
      <c r="O128" s="49"/>
      <c r="P128" s="49"/>
      <c r="BA128" s="260"/>
      <c r="BB128" s="260"/>
      <c r="BC128" s="230">
        <v>0</v>
      </c>
      <c r="BD128" s="230">
        <v>0</v>
      </c>
      <c r="BE128" s="230">
        <v>0</v>
      </c>
      <c r="BF128" s="230">
        <v>0</v>
      </c>
      <c r="BG128" s="230">
        <v>0</v>
      </c>
      <c r="BH128" s="230">
        <v>0</v>
      </c>
      <c r="BI128" s="230">
        <v>0</v>
      </c>
      <c r="BJ128" s="230">
        <v>0</v>
      </c>
      <c r="BK128" s="230">
        <v>0</v>
      </c>
      <c r="BL128" s="230">
        <v>0</v>
      </c>
      <c r="BM128" s="230">
        <v>0</v>
      </c>
      <c r="BN128" s="230">
        <v>0</v>
      </c>
      <c r="BO128" s="230">
        <v>0</v>
      </c>
      <c r="BP128" s="230">
        <v>394.02000000000004</v>
      </c>
      <c r="BQ128" s="230">
        <v>485.05795069474323</v>
      </c>
      <c r="BR128" s="230">
        <v>538.31173799366957</v>
      </c>
      <c r="BS128" s="230">
        <v>576.09590138948647</v>
      </c>
      <c r="BT128" s="230">
        <v>605.40357541909475</v>
      </c>
      <c r="BU128" s="230">
        <v>629.3496886884127</v>
      </c>
      <c r="BV128" s="230">
        <v>649.59583897692482</v>
      </c>
      <c r="BW128" s="230">
        <v>667.1338520842296</v>
      </c>
      <c r="BX128" s="230">
        <v>682.60347598733904</v>
      </c>
      <c r="BY128" s="230">
        <v>696.44152611383799</v>
      </c>
      <c r="BZ128" s="230">
        <v>708.9595651293381</v>
      </c>
      <c r="CA128" s="230">
        <v>720.38763938315594</v>
      </c>
      <c r="CB128" s="230">
        <v>730.90044860899832</v>
      </c>
      <c r="CC128" s="230">
        <v>740.63378967166807</v>
      </c>
      <c r="CD128" s="230">
        <v>749.69531341276434</v>
      </c>
      <c r="CE128" s="230">
        <v>758.17180277897285</v>
      </c>
      <c r="CF128" s="230">
        <v>766.13424060834348</v>
      </c>
      <c r="CG128" s="230">
        <v>773.64142668208228</v>
      </c>
      <c r="CH128" s="230">
        <v>780.74261552372025</v>
      </c>
      <c r="CI128" s="230">
        <v>787.47947680858124</v>
      </c>
      <c r="CJ128" s="230">
        <v>793.88757697059441</v>
      </c>
      <c r="CK128" s="231"/>
      <c r="CL128" s="231"/>
      <c r="CM128" s="231"/>
      <c r="CN128" s="231"/>
      <c r="CO128" s="231"/>
      <c r="CP128" s="231"/>
      <c r="CQ128" s="231"/>
      <c r="CR128" s="231"/>
      <c r="CS128" s="231"/>
      <c r="CT128" s="231"/>
      <c r="CU128" s="231"/>
      <c r="CV128" s="231"/>
      <c r="CW128" s="231"/>
      <c r="CX128" s="231"/>
      <c r="CY128" s="231"/>
      <c r="CZ128" s="231"/>
      <c r="DA128" s="231"/>
    </row>
    <row r="129" spans="1:106" s="238" customFormat="1" x14ac:dyDescent="0.25">
      <c r="A129" s="232" t="s">
        <v>498</v>
      </c>
      <c r="B129" s="152" t="s">
        <v>258</v>
      </c>
      <c r="C129" s="152" t="s">
        <v>58</v>
      </c>
      <c r="D129" s="152" t="s">
        <v>228</v>
      </c>
      <c r="E129" s="152" t="s">
        <v>137</v>
      </c>
      <c r="F129" s="152" t="s">
        <v>61</v>
      </c>
      <c r="G129" s="152">
        <v>2030</v>
      </c>
      <c r="H129" s="152"/>
      <c r="I129" s="207">
        <v>1100</v>
      </c>
      <c r="J129" s="152"/>
      <c r="K129" s="152" t="s">
        <v>62</v>
      </c>
      <c r="L129" s="152" t="s">
        <v>66</v>
      </c>
      <c r="M129" s="233" t="b">
        <f t="shared" ref="M129:M131" si="238">E129=K128</f>
        <v>1</v>
      </c>
      <c r="N129" s="233" t="b">
        <f t="shared" ref="N129:N131" si="239">I129=L128</f>
        <v>1</v>
      </c>
      <c r="O129" s="233" t="b">
        <f t="shared" ref="O129:O131" si="240">L129=G128</f>
        <v>1</v>
      </c>
      <c r="P129" s="233" t="b">
        <f t="shared" ref="P129:P131" si="241">G129=I128</f>
        <v>1</v>
      </c>
      <c r="Q129" s="152" t="s">
        <v>229</v>
      </c>
      <c r="R129" s="152"/>
      <c r="S129" s="152"/>
      <c r="T129" s="152"/>
      <c r="U129" s="235"/>
      <c r="V129" s="236">
        <v>0</v>
      </c>
      <c r="W129" s="236">
        <v>0</v>
      </c>
      <c r="X129" s="236">
        <v>394.02000000000004</v>
      </c>
      <c r="Y129" s="236">
        <v>629.3496886884127</v>
      </c>
      <c r="Z129" s="236">
        <v>708.9595651293381</v>
      </c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</row>
    <row r="130" spans="1:106" s="48" customFormat="1" x14ac:dyDescent="0.25">
      <c r="A130" s="48" t="s">
        <v>499</v>
      </c>
      <c r="B130" s="89" t="s">
        <v>582</v>
      </c>
      <c r="C130" s="89" t="s">
        <v>58</v>
      </c>
      <c r="D130" s="89" t="s">
        <v>54</v>
      </c>
      <c r="E130" s="89" t="s">
        <v>226</v>
      </c>
      <c r="F130" s="89"/>
      <c r="G130" s="89" t="s">
        <v>66</v>
      </c>
      <c r="H130" s="89" t="s">
        <v>61</v>
      </c>
      <c r="I130" s="89">
        <v>2020</v>
      </c>
      <c r="J130" s="89"/>
      <c r="K130" s="89" t="s">
        <v>119</v>
      </c>
      <c r="L130" s="90">
        <v>111</v>
      </c>
      <c r="M130" s="49"/>
      <c r="N130" s="49"/>
      <c r="O130" s="49"/>
      <c r="P130" s="49"/>
      <c r="BA130" s="260"/>
      <c r="BB130" s="260"/>
      <c r="BC130" s="230">
        <v>0</v>
      </c>
      <c r="BD130" s="230">
        <v>0</v>
      </c>
      <c r="BE130" s="230">
        <v>0</v>
      </c>
      <c r="BF130" s="230">
        <v>58.696800000000003</v>
      </c>
      <c r="BG130" s="230">
        <v>65.028907438569277</v>
      </c>
      <c r="BH130" s="230">
        <v>68.732952840669782</v>
      </c>
      <c r="BI130" s="230">
        <v>71.361014877138544</v>
      </c>
      <c r="BJ130" s="230">
        <v>73.399498161459235</v>
      </c>
      <c r="BK130" s="230">
        <v>75.065060279239049</v>
      </c>
      <c r="BL130" s="230">
        <v>76.473272984665002</v>
      </c>
      <c r="BM130" s="230">
        <v>77.693122315707811</v>
      </c>
      <c r="BN130" s="230">
        <v>78.769105681339568</v>
      </c>
      <c r="BO130" s="230">
        <v>79.731605600028502</v>
      </c>
      <c r="BP130" s="230">
        <v>80.602292685594961</v>
      </c>
      <c r="BQ130" s="230">
        <v>81.397167717808316</v>
      </c>
      <c r="BR130" s="230">
        <v>82.128381865218387</v>
      </c>
      <c r="BS130" s="230">
        <v>82.805380423234269</v>
      </c>
      <c r="BT130" s="230">
        <v>83.435651002129021</v>
      </c>
      <c r="BU130" s="230">
        <v>84.025229754277078</v>
      </c>
      <c r="BV130" s="230">
        <v>84.579053861956751</v>
      </c>
      <c r="BW130" s="230">
        <v>85.101213119908834</v>
      </c>
      <c r="BX130" s="230">
        <v>85.59513340637919</v>
      </c>
      <c r="BY130" s="230">
        <v>86.063713038597768</v>
      </c>
      <c r="BZ130" s="230">
        <v>86.509425825334787</v>
      </c>
      <c r="CA130" s="230">
        <v>86.934400124164227</v>
      </c>
      <c r="CB130" s="230">
        <v>87.340480310777565</v>
      </c>
      <c r="CC130" s="230">
        <v>87.729275156377597</v>
      </c>
      <c r="CD130" s="230">
        <v>88.102196322918473</v>
      </c>
      <c r="CE130" s="230">
        <v>88.460489303787654</v>
      </c>
      <c r="CF130" s="230">
        <v>88.805258522009353</v>
      </c>
      <c r="CG130" s="230">
        <v>89.13748786180355</v>
      </c>
      <c r="CH130" s="230">
        <v>89.458057595675442</v>
      </c>
      <c r="CI130" s="230">
        <v>89.767758440698287</v>
      </c>
      <c r="CJ130" s="230">
        <v>90.067303309133166</v>
      </c>
      <c r="CK130" s="231"/>
      <c r="CL130" s="231"/>
      <c r="CM130" s="231"/>
      <c r="CN130" s="231"/>
      <c r="CO130" s="231"/>
      <c r="CP130" s="231"/>
      <c r="CQ130" s="231"/>
      <c r="CR130" s="231"/>
      <c r="CS130" s="231"/>
      <c r="CT130" s="231"/>
      <c r="CU130" s="231"/>
      <c r="CV130" s="231"/>
      <c r="CW130" s="231"/>
      <c r="CX130" s="231"/>
      <c r="CY130" s="231"/>
      <c r="CZ130" s="231"/>
      <c r="DA130" s="231"/>
    </row>
    <row r="131" spans="1:106" s="42" customFormat="1" x14ac:dyDescent="0.25">
      <c r="A131" s="232" t="s">
        <v>500</v>
      </c>
      <c r="B131" s="152" t="s">
        <v>258</v>
      </c>
      <c r="C131" s="152" t="s">
        <v>58</v>
      </c>
      <c r="D131" s="152" t="s">
        <v>226</v>
      </c>
      <c r="E131" s="152" t="s">
        <v>119</v>
      </c>
      <c r="F131" s="152" t="s">
        <v>61</v>
      </c>
      <c r="G131" s="152">
        <v>2020</v>
      </c>
      <c r="H131" s="152"/>
      <c r="I131" s="207">
        <v>111</v>
      </c>
      <c r="J131" s="152"/>
      <c r="K131" s="152" t="s">
        <v>65</v>
      </c>
      <c r="L131" s="152" t="s">
        <v>66</v>
      </c>
      <c r="M131" s="233" t="b">
        <f t="shared" ref="M131" si="242">E131=K130</f>
        <v>1</v>
      </c>
      <c r="N131" s="233" t="b">
        <f t="shared" ref="N131" si="243">I131=L130</f>
        <v>1</v>
      </c>
      <c r="O131" s="233" t="b">
        <f t="shared" ref="O131" si="244">L131=G130</f>
        <v>1</v>
      </c>
      <c r="P131" s="233" t="b">
        <f t="shared" ref="P131" si="245">G131=I130</f>
        <v>1</v>
      </c>
      <c r="Q131" s="152" t="s">
        <v>227</v>
      </c>
      <c r="R131" s="152"/>
      <c r="S131" s="152"/>
      <c r="T131" s="152"/>
      <c r="U131" s="235"/>
      <c r="V131" s="236">
        <v>58.696800000000003</v>
      </c>
      <c r="W131" s="236">
        <v>75.065060279239049</v>
      </c>
      <c r="X131" s="236">
        <v>80.602292685594961</v>
      </c>
      <c r="Y131" s="236">
        <v>84.025229754277078</v>
      </c>
      <c r="Z131" s="236">
        <v>86.509425825334787</v>
      </c>
    </row>
    <row r="132" spans="1:106" s="259" customFormat="1" x14ac:dyDescent="0.25">
      <c r="A132" s="15" t="s">
        <v>501</v>
      </c>
      <c r="B132" s="15" t="s">
        <v>502</v>
      </c>
      <c r="C132" s="15" t="s">
        <v>156</v>
      </c>
      <c r="D132" s="15" t="s">
        <v>54</v>
      </c>
      <c r="E132" s="48" t="s">
        <v>384</v>
      </c>
      <c r="F132" s="48" t="s">
        <v>385</v>
      </c>
      <c r="G132" s="48" t="s">
        <v>66</v>
      </c>
      <c r="H132" s="48" t="s">
        <v>503</v>
      </c>
      <c r="I132" s="48">
        <v>2023</v>
      </c>
      <c r="J132" s="48"/>
      <c r="K132" s="48" t="s">
        <v>60</v>
      </c>
      <c r="L132" s="48">
        <v>7800</v>
      </c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9"/>
      <c r="AL132" s="49"/>
      <c r="AM132" s="49"/>
      <c r="AN132" s="49"/>
      <c r="AO132" s="49"/>
      <c r="AP132" s="49"/>
      <c r="AQ132" s="49"/>
      <c r="AR132" s="49"/>
      <c r="AS132" s="49"/>
      <c r="AT132" s="49"/>
      <c r="AU132" s="49"/>
      <c r="AV132" s="49"/>
      <c r="AW132" s="49">
        <v>3184.2999877929687</v>
      </c>
      <c r="AX132" s="49">
        <v>3703.8999786376953</v>
      </c>
      <c r="AY132" s="49">
        <v>537.9000244140625</v>
      </c>
      <c r="AZ132" s="49">
        <v>1752.5333404541016</v>
      </c>
      <c r="BA132" s="230">
        <v>1752.5333404541016</v>
      </c>
      <c r="BB132" s="230">
        <v>1752.5333404541016</v>
      </c>
      <c r="BC132" s="230">
        <v>1752.5333404541016</v>
      </c>
      <c r="BD132" s="230">
        <v>1752.5333404541016</v>
      </c>
      <c r="BE132" s="230">
        <v>1752.5333404541016</v>
      </c>
      <c r="BF132" s="230">
        <v>1752.5333404541016</v>
      </c>
      <c r="BG132" s="230">
        <v>1752.5333404541016</v>
      </c>
      <c r="BH132" s="230">
        <v>1752.5333404541016</v>
      </c>
      <c r="BI132" s="230">
        <v>1752.5333404541016</v>
      </c>
      <c r="BJ132" s="230">
        <v>1752.5333404541016</v>
      </c>
      <c r="BK132" s="230">
        <v>1752.5333404541016</v>
      </c>
      <c r="BL132" s="230">
        <v>1752.5333404541016</v>
      </c>
      <c r="BM132" s="230">
        <v>1752.5333404541016</v>
      </c>
      <c r="BN132" s="230">
        <v>1752.5333404541016</v>
      </c>
      <c r="BO132" s="230">
        <v>1752.5333404541016</v>
      </c>
      <c r="BP132" s="230">
        <v>1752.5333404541016</v>
      </c>
      <c r="BQ132" s="230">
        <v>1752.5333404541016</v>
      </c>
      <c r="BR132" s="230">
        <v>1752.5333404541016</v>
      </c>
      <c r="BS132" s="230">
        <v>1752.5333404541016</v>
      </c>
      <c r="BT132" s="230">
        <v>1752.5333404541016</v>
      </c>
      <c r="BU132" s="230">
        <v>1752.5333404541016</v>
      </c>
      <c r="BV132" s="230">
        <v>1752.5333404541016</v>
      </c>
      <c r="BW132" s="230">
        <v>1752.5333404541016</v>
      </c>
      <c r="BX132" s="230">
        <v>1752.5333404541016</v>
      </c>
      <c r="BY132" s="230">
        <v>1752.5333404541016</v>
      </c>
      <c r="BZ132" s="230">
        <v>1752.5333404541016</v>
      </c>
      <c r="CA132" s="230">
        <v>1752.5333404541016</v>
      </c>
      <c r="CB132" s="230">
        <v>1752.5333404541016</v>
      </c>
      <c r="CC132" s="230">
        <v>1752.5333404541016</v>
      </c>
      <c r="CD132" s="230">
        <v>1752.5333404541016</v>
      </c>
      <c r="CE132" s="230">
        <v>1752.5333404541016</v>
      </c>
      <c r="CF132" s="230">
        <v>1752.5333404541016</v>
      </c>
      <c r="CG132" s="230">
        <v>1752.5333404541016</v>
      </c>
      <c r="CH132" s="230">
        <v>1752.5333404541016</v>
      </c>
      <c r="CI132" s="230">
        <v>1752.5333404541016</v>
      </c>
      <c r="CJ132" s="230">
        <v>1752.5333404541016</v>
      </c>
      <c r="CK132" s="231"/>
      <c r="CL132" s="231"/>
      <c r="CM132" s="231"/>
      <c r="CN132" s="231"/>
      <c r="CO132" s="231"/>
      <c r="CP132" s="231"/>
      <c r="CQ132" s="231"/>
      <c r="CR132" s="231"/>
      <c r="CS132" s="231"/>
      <c r="CT132" s="231"/>
      <c r="CU132" s="231"/>
      <c r="CV132" s="231"/>
      <c r="CW132" s="231"/>
      <c r="CX132" s="231"/>
      <c r="CY132" s="231"/>
      <c r="CZ132" s="231"/>
      <c r="DA132" s="231"/>
      <c r="DB132" s="48"/>
    </row>
    <row r="133" spans="1:106" s="48" customFormat="1" x14ac:dyDescent="0.25">
      <c r="A133" s="15" t="s">
        <v>504</v>
      </c>
      <c r="B133" s="15" t="s">
        <v>106</v>
      </c>
      <c r="C133" s="15" t="s">
        <v>58</v>
      </c>
      <c r="D133" s="15" t="s">
        <v>54</v>
      </c>
      <c r="E133" s="48" t="s">
        <v>404</v>
      </c>
      <c r="F133" s="48" t="s">
        <v>405</v>
      </c>
      <c r="G133" s="48" t="s">
        <v>66</v>
      </c>
      <c r="H133" s="48" t="s">
        <v>505</v>
      </c>
      <c r="I133" s="48">
        <v>2011</v>
      </c>
      <c r="K133" s="48" t="s">
        <v>60</v>
      </c>
      <c r="L133" s="49">
        <v>648</v>
      </c>
      <c r="M133" s="49"/>
      <c r="N133" s="49"/>
      <c r="O133" s="49"/>
      <c r="P133" s="49"/>
      <c r="Q133" s="49"/>
      <c r="R133" s="49"/>
      <c r="S133" s="49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9"/>
      <c r="AL133" s="49"/>
      <c r="AM133" s="49"/>
      <c r="AN133" s="49"/>
      <c r="AO133" s="49"/>
      <c r="AP133" s="49"/>
      <c r="AQ133" s="49"/>
      <c r="AR133" s="49"/>
      <c r="AS133" s="49"/>
      <c r="AT133" s="49"/>
      <c r="AU133" s="49"/>
      <c r="AV133" s="49"/>
      <c r="AW133" s="49">
        <v>647.99998474121094</v>
      </c>
      <c r="AX133" s="49">
        <v>647.99998474121094</v>
      </c>
      <c r="AY133" s="49">
        <v>648</v>
      </c>
      <c r="AZ133" s="49">
        <v>647.99999237060547</v>
      </c>
      <c r="BA133" s="230">
        <v>647.99999364217126</v>
      </c>
      <c r="BB133" s="230">
        <v>647.99999491373705</v>
      </c>
      <c r="BC133" s="230">
        <v>647.99999618530285</v>
      </c>
      <c r="BD133" s="230">
        <v>647.99999745686864</v>
      </c>
      <c r="BE133" s="230">
        <v>647.99999872843443</v>
      </c>
      <c r="BF133" s="230">
        <v>648</v>
      </c>
      <c r="BG133" s="230">
        <v>648</v>
      </c>
      <c r="BH133" s="230">
        <v>648</v>
      </c>
      <c r="BI133" s="230">
        <v>648</v>
      </c>
      <c r="BJ133" s="230">
        <v>648</v>
      </c>
      <c r="BK133" s="230">
        <v>648</v>
      </c>
      <c r="BL133" s="230">
        <v>648</v>
      </c>
      <c r="BM133" s="230">
        <v>648</v>
      </c>
      <c r="BN133" s="230">
        <v>648</v>
      </c>
      <c r="BO133" s="230">
        <v>648</v>
      </c>
      <c r="BP133" s="230">
        <v>648</v>
      </c>
      <c r="BQ133" s="230">
        <v>648</v>
      </c>
      <c r="BR133" s="230">
        <v>648</v>
      </c>
      <c r="BS133" s="230">
        <v>648</v>
      </c>
      <c r="BT133" s="230">
        <v>648</v>
      </c>
      <c r="BU133" s="230">
        <v>648</v>
      </c>
      <c r="BV133" s="230">
        <v>648</v>
      </c>
      <c r="BW133" s="230">
        <v>648</v>
      </c>
      <c r="BX133" s="230">
        <v>648</v>
      </c>
      <c r="BY133" s="230">
        <v>648</v>
      </c>
      <c r="BZ133" s="230">
        <v>648</v>
      </c>
      <c r="CA133" s="230">
        <v>648</v>
      </c>
      <c r="CB133" s="230">
        <v>648</v>
      </c>
      <c r="CC133" s="230">
        <v>648</v>
      </c>
      <c r="CD133" s="230">
        <v>648</v>
      </c>
      <c r="CE133" s="230">
        <v>648</v>
      </c>
      <c r="CF133" s="230">
        <v>648</v>
      </c>
      <c r="CG133" s="230">
        <v>648</v>
      </c>
      <c r="CH133" s="230">
        <v>648</v>
      </c>
      <c r="CI133" s="230">
        <v>648</v>
      </c>
      <c r="CJ133" s="230">
        <v>648</v>
      </c>
      <c r="CK133" s="231"/>
      <c r="CL133" s="231"/>
      <c r="CM133" s="240">
        <v>23327.999980926514</v>
      </c>
      <c r="CN133" s="231"/>
      <c r="CO133" s="231"/>
      <c r="CP133" s="231"/>
      <c r="CQ133" s="231"/>
      <c r="CR133" s="231"/>
      <c r="CS133" s="231"/>
      <c r="CT133" s="231"/>
      <c r="CU133" s="231"/>
      <c r="CV133" s="231"/>
      <c r="CW133" s="231"/>
      <c r="CX133" s="231"/>
      <c r="CY133" s="231"/>
      <c r="CZ133" s="231"/>
      <c r="DA133" s="231"/>
    </row>
    <row r="134" spans="1:106" s="48" customFormat="1" x14ac:dyDescent="0.25">
      <c r="A134" s="48" t="s">
        <v>506</v>
      </c>
      <c r="B134" s="89" t="s">
        <v>583</v>
      </c>
      <c r="C134" s="89" t="s">
        <v>58</v>
      </c>
      <c r="D134" s="89" t="s">
        <v>54</v>
      </c>
      <c r="E134" s="89" t="s">
        <v>307</v>
      </c>
      <c r="F134" s="89" t="s">
        <v>507</v>
      </c>
      <c r="G134" s="89" t="s">
        <v>66</v>
      </c>
      <c r="H134" s="89" t="s">
        <v>61</v>
      </c>
      <c r="I134" s="89">
        <v>2019</v>
      </c>
      <c r="J134" s="89"/>
      <c r="K134" s="89" t="s">
        <v>132</v>
      </c>
      <c r="L134" s="248">
        <v>2492</v>
      </c>
      <c r="M134" s="89"/>
      <c r="AX134" s="48">
        <v>0</v>
      </c>
      <c r="AY134" s="48">
        <v>0</v>
      </c>
      <c r="AZ134" s="48">
        <v>0</v>
      </c>
      <c r="BA134" s="260"/>
      <c r="BB134" s="260"/>
      <c r="BC134" s="230">
        <v>0</v>
      </c>
      <c r="BD134" s="230">
        <v>0</v>
      </c>
      <c r="BE134" s="230">
        <v>892.63440000000003</v>
      </c>
      <c r="BF134" s="230">
        <v>1098.8767392102729</v>
      </c>
      <c r="BG134" s="230">
        <v>1219.5207737092951</v>
      </c>
      <c r="BH134" s="230">
        <v>1305.1190784205455</v>
      </c>
      <c r="BI134" s="230">
        <v>1371.5142817676219</v>
      </c>
      <c r="BJ134" s="230">
        <v>1425.7631129195677</v>
      </c>
      <c r="BK134" s="230">
        <v>1471.6298461186334</v>
      </c>
      <c r="BL134" s="230">
        <v>1511.3614176308186</v>
      </c>
      <c r="BM134" s="230">
        <v>1546.4071474185901</v>
      </c>
      <c r="BN134" s="230">
        <v>1577.756620977895</v>
      </c>
      <c r="BO134" s="230">
        <v>1606.1156693657367</v>
      </c>
      <c r="BP134" s="230">
        <v>1632.0054521298407</v>
      </c>
      <c r="BQ134" s="230">
        <v>1655.8217435760216</v>
      </c>
      <c r="BR134" s="230">
        <v>1677.8721853289062</v>
      </c>
      <c r="BS134" s="230">
        <v>1698.4006554769171</v>
      </c>
      <c r="BT134" s="230">
        <v>1717.6037568410914</v>
      </c>
      <c r="BU134" s="230">
        <v>1735.6422978145383</v>
      </c>
      <c r="BV134" s="230">
        <v>1752.6494866288629</v>
      </c>
      <c r="BW134" s="230">
        <v>1768.7369071682826</v>
      </c>
      <c r="BX134" s="230">
        <v>1783.9989601881678</v>
      </c>
      <c r="BY134" s="230">
        <v>1798.5162198279284</v>
      </c>
      <c r="BZ134" s="230">
        <v>1812.3580085760098</v>
      </c>
      <c r="CA134" s="230">
        <v>1825.5843993797957</v>
      </c>
      <c r="CB134" s="230">
        <v>1838.2477913401135</v>
      </c>
      <c r="CC134" s="230">
        <v>1850.3941635352439</v>
      </c>
      <c r="CD134" s="230">
        <v>1862.0640827862944</v>
      </c>
      <c r="CE134" s="230">
        <v>1873.293521127885</v>
      </c>
      <c r="CF134" s="230">
        <v>1884.114524539179</v>
      </c>
      <c r="CG134" s="230">
        <v>1894.5557642741596</v>
      </c>
      <c r="CH134" s="230">
        <v>1904.6429946871899</v>
      </c>
      <c r="CI134" s="230">
        <v>1914.399435961092</v>
      </c>
      <c r="CJ134" s="230">
        <v>1923.8460960513642</v>
      </c>
      <c r="CK134" s="231"/>
      <c r="CL134" s="231"/>
      <c r="CM134" s="231"/>
      <c r="CN134" s="231"/>
      <c r="CO134" s="231"/>
      <c r="CP134" s="231"/>
      <c r="CQ134" s="231"/>
      <c r="CR134" s="231"/>
      <c r="CS134" s="231"/>
      <c r="CT134" s="231"/>
      <c r="CU134" s="231"/>
      <c r="CV134" s="231"/>
      <c r="CW134" s="231"/>
      <c r="CX134" s="231"/>
      <c r="CY134" s="231"/>
      <c r="CZ134" s="231"/>
      <c r="DA134" s="231"/>
    </row>
    <row r="135" spans="1:106" s="48" customFormat="1" x14ac:dyDescent="0.25">
      <c r="A135" s="48" t="s">
        <v>508</v>
      </c>
      <c r="B135" s="89" t="s">
        <v>584</v>
      </c>
      <c r="C135" s="89" t="s">
        <v>58</v>
      </c>
      <c r="D135" s="89" t="s">
        <v>54</v>
      </c>
      <c r="E135" s="89" t="s">
        <v>187</v>
      </c>
      <c r="F135" s="89"/>
      <c r="G135" s="89" t="s">
        <v>66</v>
      </c>
      <c r="H135" s="89" t="s">
        <v>61</v>
      </c>
      <c r="I135" s="89">
        <v>2025</v>
      </c>
      <c r="J135" s="89"/>
      <c r="K135" s="89" t="s">
        <v>165</v>
      </c>
      <c r="L135" s="248">
        <v>5000</v>
      </c>
      <c r="M135" s="89"/>
      <c r="AX135" s="48">
        <v>0</v>
      </c>
      <c r="AY135" s="48">
        <v>0</v>
      </c>
      <c r="AZ135" s="48">
        <v>0</v>
      </c>
      <c r="BA135" s="260"/>
      <c r="BB135" s="260"/>
      <c r="BC135" s="230">
        <v>0</v>
      </c>
      <c r="BD135" s="230">
        <v>0</v>
      </c>
      <c r="BE135" s="230">
        <v>0</v>
      </c>
      <c r="BF135" s="230">
        <v>0</v>
      </c>
      <c r="BG135" s="230">
        <v>0</v>
      </c>
      <c r="BH135" s="230">
        <v>0</v>
      </c>
      <c r="BI135" s="230">
        <v>0</v>
      </c>
      <c r="BJ135" s="230">
        <v>0</v>
      </c>
      <c r="BK135" s="230">
        <v>1791</v>
      </c>
      <c r="BL135" s="230">
        <v>2204.8088667942875</v>
      </c>
      <c r="BM135" s="230">
        <v>2446.8715363348615</v>
      </c>
      <c r="BN135" s="230">
        <v>2618.6177335885745</v>
      </c>
      <c r="BO135" s="230">
        <v>2751.8344337231583</v>
      </c>
      <c r="BP135" s="230">
        <v>2860.680403129149</v>
      </c>
      <c r="BQ135" s="230">
        <v>2952.7083589860222</v>
      </c>
      <c r="BR135" s="230">
        <v>3032.426600382862</v>
      </c>
      <c r="BS135" s="230">
        <v>3102.743072669723</v>
      </c>
      <c r="BT135" s="230">
        <v>3165.6433005174454</v>
      </c>
      <c r="BU135" s="230">
        <v>3222.5434778606277</v>
      </c>
      <c r="BV135" s="230">
        <v>3274.489269923436</v>
      </c>
      <c r="BW135" s="230">
        <v>3322.2747664045378</v>
      </c>
      <c r="BX135" s="230">
        <v>3366.5172257803092</v>
      </c>
      <c r="BY135" s="230">
        <v>3407.7059700580198</v>
      </c>
      <c r="BZ135" s="230">
        <v>3446.2354671771495</v>
      </c>
      <c r="CA135" s="230">
        <v>3482.4283664015616</v>
      </c>
      <c r="CB135" s="230">
        <v>3516.5519394640105</v>
      </c>
      <c r="CC135" s="230">
        <v>3548.8300705623647</v>
      </c>
      <c r="CD135" s="230">
        <v>3579.4521673117329</v>
      </c>
      <c r="CE135" s="230">
        <v>3608.5798953208837</v>
      </c>
      <c r="CF135" s="230">
        <v>3636.3523446549152</v>
      </c>
      <c r="CG135" s="230">
        <v>3662.8900469097025</v>
      </c>
      <c r="CH135" s="230">
        <v>3688.2981367177235</v>
      </c>
      <c r="CI135" s="230">
        <v>3712.6688674463157</v>
      </c>
      <c r="CJ135" s="230">
        <v>3736.0836331988253</v>
      </c>
      <c r="CK135" s="231"/>
      <c r="CL135" s="231"/>
      <c r="CM135" s="231"/>
      <c r="CN135" s="231"/>
      <c r="CO135" s="231"/>
      <c r="CP135" s="231"/>
      <c r="CQ135" s="231"/>
      <c r="CR135" s="231"/>
      <c r="CS135" s="231"/>
      <c r="CT135" s="231"/>
      <c r="CU135" s="231"/>
      <c r="CV135" s="231"/>
      <c r="CW135" s="231"/>
      <c r="CX135" s="231"/>
      <c r="CY135" s="231"/>
      <c r="CZ135" s="231"/>
      <c r="DA135" s="231"/>
    </row>
    <row r="136" spans="1:106" x14ac:dyDescent="0.25">
      <c r="A136" s="231" t="s">
        <v>509</v>
      </c>
      <c r="B136" s="89" t="s">
        <v>585</v>
      </c>
      <c r="C136" s="147" t="s">
        <v>58</v>
      </c>
      <c r="D136" s="89" t="s">
        <v>54</v>
      </c>
      <c r="E136" s="147" t="s">
        <v>317</v>
      </c>
      <c r="F136" s="147"/>
      <c r="G136" s="147" t="s">
        <v>66</v>
      </c>
      <c r="H136" s="147" t="s">
        <v>300</v>
      </c>
      <c r="I136" s="147">
        <v>2022</v>
      </c>
      <c r="J136" s="147"/>
      <c r="K136" s="147" t="s">
        <v>132</v>
      </c>
      <c r="L136" s="151">
        <v>33630</v>
      </c>
    </row>
    <row r="137" spans="1:106" x14ac:dyDescent="0.25">
      <c r="A137" s="231" t="s">
        <v>510</v>
      </c>
      <c r="B137" s="89" t="s">
        <v>586</v>
      </c>
      <c r="C137" s="147" t="s">
        <v>58</v>
      </c>
      <c r="D137" s="89" t="s">
        <v>54</v>
      </c>
      <c r="E137" s="147" t="s">
        <v>318</v>
      </c>
      <c r="F137" s="147"/>
      <c r="G137" s="147" t="s">
        <v>66</v>
      </c>
      <c r="H137" s="147" t="s">
        <v>300</v>
      </c>
      <c r="I137" s="147">
        <v>2035</v>
      </c>
      <c r="J137" s="147"/>
      <c r="K137" s="147" t="s">
        <v>137</v>
      </c>
      <c r="L137" s="151">
        <v>42598</v>
      </c>
    </row>
    <row r="138" spans="1:106" x14ac:dyDescent="0.25">
      <c r="A138" s="232" t="s">
        <v>511</v>
      </c>
      <c r="B138" s="89" t="s">
        <v>587</v>
      </c>
      <c r="C138" s="152" t="s">
        <v>58</v>
      </c>
      <c r="D138" s="89" t="s">
        <v>54</v>
      </c>
      <c r="E138" s="152" t="s">
        <v>319</v>
      </c>
      <c r="F138" s="152"/>
      <c r="G138" s="152" t="s">
        <v>66</v>
      </c>
      <c r="H138" s="152" t="s">
        <v>300</v>
      </c>
      <c r="I138" s="152">
        <v>2035</v>
      </c>
      <c r="J138" s="152"/>
      <c r="K138" s="152" t="s">
        <v>137</v>
      </c>
      <c r="L138" s="207">
        <v>16815</v>
      </c>
    </row>
    <row r="139" spans="1:106" x14ac:dyDescent="0.25">
      <c r="A139" s="232" t="s">
        <v>512</v>
      </c>
      <c r="B139" s="89" t="s">
        <v>588</v>
      </c>
      <c r="C139" s="152" t="s">
        <v>58</v>
      </c>
      <c r="D139" s="89" t="s">
        <v>54</v>
      </c>
      <c r="E139" s="152" t="s">
        <v>306</v>
      </c>
      <c r="F139" s="152"/>
      <c r="G139" s="152" t="s">
        <v>98</v>
      </c>
      <c r="H139" s="152" t="s">
        <v>68</v>
      </c>
      <c r="I139" s="152">
        <v>2017</v>
      </c>
      <c r="J139" s="152">
        <v>2029</v>
      </c>
      <c r="K139" s="152" t="s">
        <v>181</v>
      </c>
      <c r="L139" s="207">
        <v>1258</v>
      </c>
    </row>
    <row r="140" spans="1:106" x14ac:dyDescent="0.25">
      <c r="A140" s="231" t="s">
        <v>513</v>
      </c>
      <c r="B140" s="89" t="s">
        <v>589</v>
      </c>
      <c r="C140" s="48" t="s">
        <v>58</v>
      </c>
      <c r="D140" s="89" t="s">
        <v>54</v>
      </c>
      <c r="E140" s="221" t="s">
        <v>276</v>
      </c>
      <c r="F140" s="221"/>
      <c r="G140" s="147" t="s">
        <v>66</v>
      </c>
      <c r="H140" s="147" t="s">
        <v>300</v>
      </c>
      <c r="I140" s="263">
        <v>2016</v>
      </c>
      <c r="J140" s="263"/>
      <c r="K140" s="221" t="s">
        <v>137</v>
      </c>
      <c r="L140" s="49">
        <v>440</v>
      </c>
    </row>
    <row r="141" spans="1:106" x14ac:dyDescent="0.25">
      <c r="A141" s="231" t="s">
        <v>514</v>
      </c>
      <c r="B141" s="89" t="s">
        <v>590</v>
      </c>
      <c r="C141" s="48" t="s">
        <v>58</v>
      </c>
      <c r="D141" s="89" t="s">
        <v>54</v>
      </c>
      <c r="E141" s="177" t="s">
        <v>316</v>
      </c>
      <c r="F141" s="177"/>
      <c r="G141" s="147" t="s">
        <v>66</v>
      </c>
      <c r="H141" s="259" t="s">
        <v>300</v>
      </c>
      <c r="I141" s="177">
        <v>2020</v>
      </c>
      <c r="J141" s="259"/>
      <c r="K141" s="177" t="s">
        <v>137</v>
      </c>
      <c r="L141" s="265">
        <v>500</v>
      </c>
    </row>
    <row r="142" spans="1:106" x14ac:dyDescent="0.25">
      <c r="A142" s="231" t="s">
        <v>515</v>
      </c>
      <c r="B142" s="89" t="s">
        <v>591</v>
      </c>
      <c r="C142" s="48" t="s">
        <v>58</v>
      </c>
      <c r="D142" s="89" t="s">
        <v>54</v>
      </c>
      <c r="E142" s="221" t="s">
        <v>271</v>
      </c>
      <c r="F142" s="221"/>
      <c r="G142" s="147" t="s">
        <v>66</v>
      </c>
      <c r="H142" s="147" t="s">
        <v>300</v>
      </c>
      <c r="I142" s="263">
        <v>2012</v>
      </c>
      <c r="J142" s="263"/>
      <c r="K142" s="221" t="s">
        <v>165</v>
      </c>
      <c r="L142" s="49">
        <v>42</v>
      </c>
    </row>
    <row r="143" spans="1:106" x14ac:dyDescent="0.25">
      <c r="A143" s="231" t="s">
        <v>516</v>
      </c>
      <c r="B143" s="89" t="s">
        <v>592</v>
      </c>
      <c r="C143" s="48" t="s">
        <v>58</v>
      </c>
      <c r="D143" s="89" t="s">
        <v>54</v>
      </c>
      <c r="E143" s="221" t="s">
        <v>272</v>
      </c>
      <c r="F143" s="221"/>
      <c r="G143" s="147" t="s">
        <v>66</v>
      </c>
      <c r="H143" s="147" t="s">
        <v>300</v>
      </c>
      <c r="I143" s="263">
        <v>2014</v>
      </c>
      <c r="J143" s="263"/>
      <c r="K143" s="221" t="s">
        <v>165</v>
      </c>
      <c r="L143" s="49">
        <v>1200</v>
      </c>
    </row>
    <row r="144" spans="1:106" x14ac:dyDescent="0.25">
      <c r="A144" s="231" t="s">
        <v>517</v>
      </c>
      <c r="B144" s="89" t="s">
        <v>593</v>
      </c>
      <c r="C144" s="48" t="s">
        <v>58</v>
      </c>
      <c r="D144" s="89" t="s">
        <v>54</v>
      </c>
      <c r="E144" s="147" t="s">
        <v>321</v>
      </c>
      <c r="F144" s="147"/>
      <c r="G144" s="147" t="s">
        <v>66</v>
      </c>
      <c r="H144" s="147" t="s">
        <v>300</v>
      </c>
      <c r="I144" s="147">
        <v>2019</v>
      </c>
      <c r="J144" s="147"/>
      <c r="K144" s="147" t="s">
        <v>119</v>
      </c>
      <c r="L144" s="151">
        <v>2464</v>
      </c>
    </row>
    <row r="145" spans="1:104" x14ac:dyDescent="0.25">
      <c r="A145" s="231" t="s">
        <v>518</v>
      </c>
      <c r="B145" s="89" t="s">
        <v>594</v>
      </c>
      <c r="C145" s="48" t="s">
        <v>58</v>
      </c>
      <c r="D145" s="89" t="s">
        <v>54</v>
      </c>
      <c r="E145" s="147" t="s">
        <v>320</v>
      </c>
      <c r="F145" s="147"/>
      <c r="G145" s="147" t="s">
        <v>66</v>
      </c>
      <c r="H145" s="147" t="s">
        <v>300</v>
      </c>
      <c r="I145" s="147">
        <v>2019</v>
      </c>
      <c r="J145" s="147"/>
      <c r="K145" s="147" t="s">
        <v>119</v>
      </c>
      <c r="L145" s="151">
        <v>1008</v>
      </c>
    </row>
    <row r="146" spans="1:104" x14ac:dyDescent="0.25">
      <c r="A146" s="231" t="s">
        <v>519</v>
      </c>
      <c r="B146" s="89" t="s">
        <v>595</v>
      </c>
      <c r="C146" s="48" t="s">
        <v>58</v>
      </c>
      <c r="D146" s="89" t="s">
        <v>54</v>
      </c>
      <c r="E146" s="147" t="s">
        <v>322</v>
      </c>
      <c r="F146" s="147"/>
      <c r="G146" s="147" t="s">
        <v>66</v>
      </c>
      <c r="H146" s="147" t="s">
        <v>300</v>
      </c>
      <c r="I146" s="147">
        <v>2022</v>
      </c>
      <c r="J146" s="147"/>
      <c r="K146" s="147" t="s">
        <v>119</v>
      </c>
      <c r="L146" s="151">
        <v>12992</v>
      </c>
    </row>
    <row r="147" spans="1:104" s="48" customFormat="1" x14ac:dyDescent="0.25">
      <c r="A147" s="15" t="s">
        <v>539</v>
      </c>
      <c r="B147" s="15" t="s">
        <v>540</v>
      </c>
      <c r="C147" s="15" t="s">
        <v>58</v>
      </c>
      <c r="D147" s="48" t="s">
        <v>388</v>
      </c>
      <c r="E147" s="48" t="s">
        <v>389</v>
      </c>
      <c r="F147" s="48" t="s">
        <v>66</v>
      </c>
      <c r="G147" s="48" t="s">
        <v>505</v>
      </c>
      <c r="H147" s="48">
        <v>2015</v>
      </c>
      <c r="J147" s="48" t="s">
        <v>301</v>
      </c>
      <c r="K147" s="49">
        <v>1200</v>
      </c>
      <c r="L147" s="49"/>
      <c r="M147" s="49"/>
      <c r="N147" s="49"/>
      <c r="O147" s="49"/>
      <c r="P147" s="49"/>
      <c r="Q147" s="49"/>
      <c r="R147" s="49"/>
      <c r="S147" s="49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9"/>
      <c r="AL147" s="49"/>
      <c r="AM147" s="49"/>
      <c r="AN147" s="49"/>
      <c r="AO147" s="49"/>
      <c r="AP147" s="49"/>
      <c r="AQ147" s="49"/>
      <c r="AR147" s="49"/>
      <c r="AS147" s="49"/>
      <c r="AT147" s="49"/>
      <c r="AU147" s="49"/>
      <c r="AV147" s="49"/>
      <c r="AW147" s="49"/>
      <c r="AX147" s="49"/>
      <c r="AY147" s="49"/>
      <c r="AZ147" s="247"/>
      <c r="BA147" s="247"/>
      <c r="BB147" s="240"/>
      <c r="BC147" s="240"/>
      <c r="BD147" s="240"/>
      <c r="BE147" s="240"/>
      <c r="BF147" s="240"/>
      <c r="BG147" s="240"/>
      <c r="BH147" s="240"/>
      <c r="BI147" s="240"/>
      <c r="BJ147" s="240"/>
      <c r="BK147" s="240"/>
      <c r="BL147" s="240"/>
      <c r="BM147" s="240"/>
      <c r="BN147" s="240"/>
      <c r="BO147" s="240"/>
      <c r="BP147" s="240"/>
      <c r="BQ147" s="240"/>
      <c r="BR147" s="240"/>
      <c r="BS147" s="240"/>
      <c r="BT147" s="240"/>
      <c r="BU147" s="240"/>
      <c r="BV147" s="240"/>
      <c r="BW147" s="240"/>
      <c r="BX147" s="240"/>
      <c r="BY147" s="240"/>
      <c r="BZ147" s="240"/>
      <c r="CA147" s="240"/>
      <c r="CB147" s="240"/>
      <c r="CC147" s="240"/>
      <c r="CD147" s="240"/>
      <c r="CE147" s="240"/>
      <c r="CF147" s="240"/>
      <c r="CG147" s="240"/>
      <c r="CH147" s="240"/>
      <c r="CI147" s="240"/>
      <c r="CJ147" s="231"/>
      <c r="CK147" s="231"/>
      <c r="CL147" s="240">
        <v>0</v>
      </c>
      <c r="CM147" s="231"/>
      <c r="CN147" s="231"/>
      <c r="CO147" s="231"/>
      <c r="CP147" s="231"/>
      <c r="CQ147" s="231"/>
      <c r="CR147" s="231"/>
      <c r="CS147" s="231"/>
      <c r="CT147" s="231"/>
      <c r="CU147" s="231"/>
      <c r="CV147" s="231"/>
      <c r="CW147" s="231"/>
      <c r="CX147" s="231"/>
      <c r="CY147" s="231"/>
      <c r="CZ147" s="231"/>
    </row>
    <row r="148" spans="1:104" s="48" customFormat="1" x14ac:dyDescent="0.25">
      <c r="A148" s="15" t="s">
        <v>541</v>
      </c>
      <c r="B148" s="15" t="s">
        <v>542</v>
      </c>
      <c r="C148" s="15" t="s">
        <v>58</v>
      </c>
      <c r="D148" s="15" t="s">
        <v>543</v>
      </c>
      <c r="E148" s="15" t="s">
        <v>544</v>
      </c>
      <c r="F148" s="15" t="s">
        <v>66</v>
      </c>
      <c r="G148" s="15" t="s">
        <v>300</v>
      </c>
      <c r="H148" s="15">
        <v>1986</v>
      </c>
      <c r="I148" s="15"/>
      <c r="J148" s="15" t="s">
        <v>301</v>
      </c>
      <c r="K148" s="54">
        <v>0</v>
      </c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>
        <v>1317</v>
      </c>
      <c r="X148" s="54">
        <v>2596</v>
      </c>
      <c r="Y148" s="54">
        <v>2434</v>
      </c>
      <c r="Z148" s="54">
        <v>2385</v>
      </c>
      <c r="AA148" s="54">
        <v>4620.7999496459961</v>
      </c>
      <c r="AB148" s="54">
        <v>6969.0999870300293</v>
      </c>
      <c r="AC148" s="54">
        <v>7802.9000282287598</v>
      </c>
      <c r="AD148" s="54">
        <v>7528.0999889373779</v>
      </c>
      <c r="AE148" s="54">
        <v>6779.5999755859375</v>
      </c>
      <c r="AF148" s="54">
        <v>6150</v>
      </c>
      <c r="AG148" s="54">
        <v>6480</v>
      </c>
      <c r="AH148" s="54"/>
      <c r="AI148" s="54"/>
      <c r="AJ148" s="54"/>
      <c r="AK148" s="54"/>
      <c r="AL148" s="54"/>
      <c r="AM148" s="54"/>
      <c r="AN148" s="54"/>
      <c r="AO148" s="54"/>
      <c r="AP148" s="54"/>
      <c r="AQ148" s="54"/>
      <c r="AR148" s="54"/>
      <c r="AS148" s="54"/>
      <c r="AT148" s="54"/>
      <c r="AU148" s="54"/>
      <c r="AV148" s="54"/>
      <c r="AW148" s="54"/>
      <c r="AX148" s="54"/>
      <c r="AY148" s="54"/>
      <c r="AZ148" s="247"/>
      <c r="BA148" s="247"/>
      <c r="BB148" s="240"/>
      <c r="BC148" s="240"/>
      <c r="BD148" s="240"/>
      <c r="BE148" s="240"/>
      <c r="BF148" s="240"/>
      <c r="BG148" s="240"/>
      <c r="BH148" s="240"/>
      <c r="BI148" s="240"/>
      <c r="BJ148" s="240"/>
      <c r="BK148" s="240"/>
      <c r="BL148" s="240"/>
      <c r="BM148" s="240"/>
      <c r="BN148" s="240"/>
      <c r="BO148" s="240"/>
      <c r="BP148" s="240"/>
      <c r="BQ148" s="240"/>
      <c r="BR148" s="240"/>
      <c r="BS148" s="240"/>
      <c r="BT148" s="240"/>
      <c r="BU148" s="240"/>
      <c r="BV148" s="240"/>
      <c r="BW148" s="240"/>
      <c r="BX148" s="240"/>
      <c r="BY148" s="240"/>
      <c r="BZ148" s="240"/>
      <c r="CA148" s="240"/>
      <c r="CB148" s="240"/>
      <c r="CC148" s="240"/>
      <c r="CD148" s="240"/>
      <c r="CE148" s="240"/>
      <c r="CF148" s="240"/>
      <c r="CG148" s="240"/>
      <c r="CH148" s="240"/>
      <c r="CI148" s="240"/>
      <c r="CJ148" s="231"/>
      <c r="CK148" s="231"/>
      <c r="CL148" s="240">
        <v>0</v>
      </c>
      <c r="CM148" s="231"/>
      <c r="CN148" s="231"/>
      <c r="CO148" s="231"/>
      <c r="CP148" s="231"/>
      <c r="CQ148" s="231"/>
      <c r="CR148" s="231"/>
      <c r="CS148" s="231"/>
      <c r="CT148" s="231"/>
      <c r="CU148" s="231"/>
      <c r="CV148" s="231"/>
      <c r="CW148" s="231"/>
      <c r="CX148" s="231"/>
      <c r="CY148" s="231"/>
      <c r="CZ148" s="231"/>
    </row>
    <row r="149" spans="1:104" s="48" customFormat="1" x14ac:dyDescent="0.25">
      <c r="A149" s="15" t="s">
        <v>545</v>
      </c>
      <c r="B149" s="15" t="s">
        <v>546</v>
      </c>
      <c r="C149" s="15" t="s">
        <v>58</v>
      </c>
      <c r="D149" s="48" t="s">
        <v>76</v>
      </c>
      <c r="E149" s="48" t="s">
        <v>76</v>
      </c>
      <c r="F149" s="48" t="s">
        <v>66</v>
      </c>
      <c r="G149" s="48" t="s">
        <v>505</v>
      </c>
      <c r="H149" s="48">
        <v>2023</v>
      </c>
      <c r="J149" s="48" t="s">
        <v>301</v>
      </c>
      <c r="K149" s="90">
        <v>7732</v>
      </c>
      <c r="L149" s="49"/>
      <c r="M149" s="49"/>
      <c r="N149" s="49"/>
      <c r="O149" s="49"/>
      <c r="P149" s="49"/>
      <c r="Q149" s="49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9"/>
      <c r="AL149" s="49"/>
      <c r="AM149" s="49"/>
      <c r="AN149" s="49"/>
      <c r="AO149" s="49"/>
      <c r="AP149" s="49"/>
      <c r="AQ149" s="49"/>
      <c r="AR149" s="49"/>
      <c r="AS149" s="49"/>
      <c r="AT149" s="49"/>
      <c r="AU149" s="49"/>
      <c r="AV149" s="49"/>
      <c r="AW149" s="49"/>
      <c r="AX149" s="49"/>
      <c r="AY149" s="49"/>
      <c r="AZ149" s="247"/>
      <c r="BA149" s="247"/>
      <c r="BB149" s="240"/>
      <c r="BC149" s="240"/>
      <c r="BD149" s="240"/>
      <c r="BE149" s="240"/>
      <c r="BF149" s="240"/>
      <c r="BG149" s="240"/>
      <c r="BH149" s="240"/>
      <c r="BI149" s="240"/>
      <c r="BJ149" s="240"/>
      <c r="BK149" s="240"/>
      <c r="BL149" s="240"/>
      <c r="BM149" s="240"/>
      <c r="BN149" s="240"/>
      <c r="BO149" s="240"/>
      <c r="BP149" s="240"/>
      <c r="BQ149" s="240"/>
      <c r="BR149" s="240"/>
      <c r="BS149" s="240"/>
      <c r="BT149" s="240"/>
      <c r="BU149" s="240"/>
      <c r="BV149" s="240"/>
      <c r="BW149" s="240"/>
      <c r="BX149" s="240"/>
      <c r="BY149" s="240"/>
      <c r="BZ149" s="240"/>
      <c r="CA149" s="240"/>
      <c r="CB149" s="240"/>
      <c r="CC149" s="240"/>
      <c r="CD149" s="240"/>
      <c r="CE149" s="240"/>
      <c r="CF149" s="240"/>
      <c r="CG149" s="240"/>
      <c r="CH149" s="240"/>
      <c r="CI149" s="240"/>
      <c r="CJ149" s="231"/>
      <c r="CK149" s="231"/>
      <c r="CL149" s="240">
        <v>0</v>
      </c>
      <c r="CM149" s="231"/>
      <c r="CN149" s="231"/>
      <c r="CO149" s="231"/>
      <c r="CP149" s="231"/>
      <c r="CQ149" s="231"/>
      <c r="CR149" s="231"/>
      <c r="CS149" s="231"/>
      <c r="CT149" s="231"/>
      <c r="CU149" s="231"/>
      <c r="CV149" s="231"/>
      <c r="CW149" s="231"/>
      <c r="CX149" s="231"/>
      <c r="CY149" s="231"/>
      <c r="CZ149" s="231"/>
    </row>
    <row r="150" spans="1:104" s="48" customFormat="1" x14ac:dyDescent="0.25">
      <c r="A150" s="15" t="s">
        <v>547</v>
      </c>
      <c r="B150" s="15" t="s">
        <v>548</v>
      </c>
      <c r="C150" s="15" t="s">
        <v>58</v>
      </c>
      <c r="D150" s="48" t="s">
        <v>232</v>
      </c>
      <c r="E150" s="48" t="s">
        <v>232</v>
      </c>
      <c r="F150" s="48" t="s">
        <v>66</v>
      </c>
      <c r="G150" s="48" t="s">
        <v>505</v>
      </c>
      <c r="H150" s="48">
        <v>2017</v>
      </c>
      <c r="J150" s="48" t="s">
        <v>301</v>
      </c>
      <c r="K150" s="49">
        <v>200</v>
      </c>
      <c r="L150" s="49"/>
      <c r="M150" s="49"/>
      <c r="N150" s="49"/>
      <c r="O150" s="49"/>
      <c r="P150" s="49"/>
      <c r="Q150" s="49"/>
      <c r="R150" s="49"/>
      <c r="S150" s="49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9"/>
      <c r="AL150" s="49"/>
      <c r="AM150" s="49"/>
      <c r="AN150" s="49"/>
      <c r="AO150" s="49"/>
      <c r="AP150" s="49"/>
      <c r="AQ150" s="49"/>
      <c r="AR150" s="49"/>
      <c r="AS150" s="49"/>
      <c r="AT150" s="49"/>
      <c r="AU150" s="49"/>
      <c r="AV150" s="49"/>
      <c r="AW150" s="49"/>
      <c r="AX150" s="49"/>
      <c r="AY150" s="49"/>
      <c r="AZ150" s="247"/>
      <c r="BA150" s="247"/>
      <c r="BB150" s="240"/>
      <c r="BC150" s="240"/>
      <c r="BD150" s="240"/>
      <c r="BE150" s="240"/>
      <c r="BF150" s="240"/>
      <c r="BG150" s="240"/>
      <c r="BH150" s="240"/>
      <c r="BI150" s="240"/>
      <c r="BJ150" s="240"/>
      <c r="BK150" s="240"/>
      <c r="BL150" s="240"/>
      <c r="BM150" s="240"/>
      <c r="BN150" s="240"/>
      <c r="BO150" s="240"/>
      <c r="BP150" s="240"/>
      <c r="BQ150" s="240"/>
      <c r="BR150" s="240"/>
      <c r="BS150" s="240"/>
      <c r="BT150" s="240"/>
      <c r="BU150" s="240"/>
      <c r="BV150" s="240"/>
      <c r="BW150" s="240"/>
      <c r="BX150" s="240"/>
      <c r="BY150" s="240"/>
      <c r="BZ150" s="240"/>
      <c r="CA150" s="240"/>
      <c r="CB150" s="240"/>
      <c r="CC150" s="240"/>
      <c r="CD150" s="240"/>
      <c r="CE150" s="240"/>
      <c r="CF150" s="240"/>
      <c r="CG150" s="240"/>
      <c r="CH150" s="240"/>
      <c r="CI150" s="240"/>
      <c r="CJ150" s="231"/>
      <c r="CK150" s="231"/>
      <c r="CL150" s="240">
        <v>0</v>
      </c>
      <c r="CM150" s="231"/>
      <c r="CN150" s="231"/>
      <c r="CO150" s="231"/>
      <c r="CP150" s="231"/>
      <c r="CQ150" s="231"/>
      <c r="CR150" s="231"/>
      <c r="CS150" s="231"/>
      <c r="CT150" s="231"/>
      <c r="CU150" s="231"/>
      <c r="CV150" s="231"/>
      <c r="CW150" s="231"/>
      <c r="CX150" s="231"/>
      <c r="CY150" s="231"/>
      <c r="CZ150" s="231"/>
    </row>
    <row r="151" spans="1:104" s="48" customFormat="1" x14ac:dyDescent="0.25">
      <c r="A151" s="15" t="s">
        <v>549</v>
      </c>
      <c r="B151" s="15" t="s">
        <v>550</v>
      </c>
      <c r="C151" s="15" t="s">
        <v>58</v>
      </c>
      <c r="D151" s="48" t="s">
        <v>354</v>
      </c>
      <c r="E151" s="48" t="s">
        <v>416</v>
      </c>
      <c r="F151" s="48" t="s">
        <v>66</v>
      </c>
      <c r="G151" s="48" t="s">
        <v>505</v>
      </c>
      <c r="H151" s="48">
        <v>2023</v>
      </c>
      <c r="J151" s="48" t="s">
        <v>301</v>
      </c>
      <c r="K151" s="49">
        <v>1788</v>
      </c>
      <c r="L151" s="49"/>
      <c r="M151" s="49"/>
      <c r="N151" s="49"/>
      <c r="O151" s="49"/>
      <c r="P151" s="49"/>
      <c r="Q151" s="49"/>
      <c r="R151" s="49"/>
      <c r="S151" s="49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9"/>
      <c r="AL151" s="49"/>
      <c r="AM151" s="49"/>
      <c r="AN151" s="49"/>
      <c r="AO151" s="49"/>
      <c r="AP151" s="49"/>
      <c r="AQ151" s="49"/>
      <c r="AR151" s="49"/>
      <c r="AS151" s="49"/>
      <c r="AT151" s="49"/>
      <c r="AU151" s="49"/>
      <c r="AV151" s="49"/>
      <c r="AW151" s="49"/>
      <c r="AX151" s="49"/>
      <c r="AY151" s="49"/>
      <c r="AZ151" s="247"/>
      <c r="BA151" s="247"/>
      <c r="BB151" s="240"/>
      <c r="BC151" s="240"/>
      <c r="BD151" s="240"/>
      <c r="BE151" s="240"/>
      <c r="BF151" s="240"/>
      <c r="BG151" s="240"/>
      <c r="BH151" s="240"/>
      <c r="BI151" s="240"/>
      <c r="BJ151" s="240"/>
      <c r="BK151" s="240"/>
      <c r="BL151" s="240"/>
      <c r="BM151" s="240"/>
      <c r="BN151" s="240"/>
      <c r="BO151" s="240"/>
      <c r="BP151" s="240"/>
      <c r="BQ151" s="240"/>
      <c r="BR151" s="240"/>
      <c r="BS151" s="240"/>
      <c r="BT151" s="240"/>
      <c r="BU151" s="240"/>
      <c r="BV151" s="240"/>
      <c r="BW151" s="240"/>
      <c r="BX151" s="240"/>
      <c r="BY151" s="240"/>
      <c r="BZ151" s="240"/>
      <c r="CA151" s="240"/>
      <c r="CB151" s="240"/>
      <c r="CC151" s="240"/>
      <c r="CD151" s="240"/>
      <c r="CE151" s="240"/>
      <c r="CF151" s="240"/>
      <c r="CG151" s="240"/>
      <c r="CH151" s="240"/>
      <c r="CI151" s="240"/>
      <c r="CJ151" s="231"/>
      <c r="CK151" s="231"/>
      <c r="CL151" s="240">
        <v>0</v>
      </c>
      <c r="CM151" s="231"/>
      <c r="CN151" s="231"/>
      <c r="CO151" s="231"/>
      <c r="CP151" s="231"/>
      <c r="CQ151" s="231"/>
      <c r="CR151" s="231"/>
      <c r="CS151" s="231"/>
      <c r="CT151" s="231"/>
      <c r="CU151" s="231"/>
      <c r="CV151" s="231"/>
      <c r="CW151" s="231"/>
      <c r="CX151" s="231"/>
      <c r="CY151" s="231"/>
      <c r="CZ151" s="231"/>
    </row>
    <row r="152" spans="1:104" s="48" customFormat="1" x14ac:dyDescent="0.25">
      <c r="A152" s="15" t="s">
        <v>551</v>
      </c>
      <c r="B152" s="15" t="s">
        <v>552</v>
      </c>
      <c r="C152" s="15" t="s">
        <v>58</v>
      </c>
      <c r="D152" s="48" t="s">
        <v>412</v>
      </c>
      <c r="E152" s="48" t="s">
        <v>413</v>
      </c>
      <c r="F152" s="48" t="s">
        <v>66</v>
      </c>
      <c r="G152" s="48" t="s">
        <v>505</v>
      </c>
      <c r="H152" s="48">
        <v>2030</v>
      </c>
      <c r="J152" s="48" t="s">
        <v>301</v>
      </c>
      <c r="K152" s="49">
        <v>7500</v>
      </c>
      <c r="L152" s="49"/>
      <c r="M152" s="49"/>
      <c r="N152" s="49"/>
      <c r="O152" s="49"/>
      <c r="P152" s="49"/>
      <c r="Q152" s="49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9"/>
      <c r="AL152" s="49"/>
      <c r="AM152" s="49"/>
      <c r="AN152" s="49"/>
      <c r="AO152" s="49"/>
      <c r="AP152" s="49"/>
      <c r="AQ152" s="49"/>
      <c r="AR152" s="49"/>
      <c r="AS152" s="49"/>
      <c r="AT152" s="49"/>
      <c r="AU152" s="49"/>
      <c r="AV152" s="49"/>
      <c r="AW152" s="49"/>
      <c r="AX152" s="49"/>
      <c r="AY152" s="49"/>
      <c r="AZ152" s="247"/>
      <c r="BA152" s="247"/>
      <c r="BB152" s="240"/>
      <c r="BC152" s="240"/>
      <c r="BD152" s="240"/>
      <c r="BE152" s="240"/>
      <c r="BF152" s="240"/>
      <c r="BG152" s="240"/>
      <c r="BH152" s="240"/>
      <c r="BI152" s="240"/>
      <c r="BJ152" s="240"/>
      <c r="BK152" s="240"/>
      <c r="BL152" s="240"/>
      <c r="BM152" s="240"/>
      <c r="BN152" s="240"/>
      <c r="BO152" s="240"/>
      <c r="BP152" s="240"/>
      <c r="BQ152" s="240"/>
      <c r="BR152" s="240"/>
      <c r="BS152" s="240"/>
      <c r="BT152" s="240"/>
      <c r="BU152" s="240"/>
      <c r="BV152" s="240"/>
      <c r="BW152" s="240"/>
      <c r="BX152" s="240"/>
      <c r="BY152" s="240"/>
      <c r="BZ152" s="240"/>
      <c r="CA152" s="240"/>
      <c r="CB152" s="240"/>
      <c r="CC152" s="240"/>
      <c r="CD152" s="240"/>
      <c r="CE152" s="240"/>
      <c r="CF152" s="240"/>
      <c r="CG152" s="240"/>
      <c r="CH152" s="240"/>
      <c r="CI152" s="240"/>
      <c r="CJ152" s="231"/>
      <c r="CK152" s="231"/>
      <c r="CL152" s="240">
        <v>0</v>
      </c>
      <c r="CM152" s="231"/>
      <c r="CN152" s="231"/>
      <c r="CO152" s="231"/>
      <c r="CP152" s="231"/>
      <c r="CQ152" s="231"/>
      <c r="CR152" s="231"/>
      <c r="CS152" s="231"/>
      <c r="CT152" s="231"/>
      <c r="CU152" s="231"/>
      <c r="CV152" s="231"/>
      <c r="CW152" s="231"/>
      <c r="CX152" s="231"/>
      <c r="CY152" s="231"/>
      <c r="CZ152" s="231"/>
    </row>
    <row r="153" spans="1:104" s="48" customFormat="1" x14ac:dyDescent="0.25">
      <c r="A153" s="15" t="s">
        <v>553</v>
      </c>
      <c r="B153" s="15" t="s">
        <v>554</v>
      </c>
      <c r="C153" s="15" t="s">
        <v>58</v>
      </c>
      <c r="D153" s="48" t="s">
        <v>396</v>
      </c>
      <c r="E153" s="48" t="s">
        <v>397</v>
      </c>
      <c r="F153" s="48" t="s">
        <v>66</v>
      </c>
      <c r="G153" s="48" t="s">
        <v>505</v>
      </c>
      <c r="H153" s="48">
        <v>2023</v>
      </c>
      <c r="J153" s="48" t="s">
        <v>301</v>
      </c>
      <c r="K153" s="49">
        <v>850</v>
      </c>
      <c r="L153" s="49"/>
      <c r="M153" s="49"/>
      <c r="N153" s="49"/>
      <c r="O153" s="49"/>
      <c r="P153" s="49"/>
      <c r="Q153" s="49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9"/>
      <c r="AL153" s="49"/>
      <c r="AM153" s="49"/>
      <c r="AN153" s="49"/>
      <c r="AO153" s="49"/>
      <c r="AP153" s="49"/>
      <c r="AQ153" s="49"/>
      <c r="AR153" s="49"/>
      <c r="AS153" s="49"/>
      <c r="AT153" s="49"/>
      <c r="AU153" s="49"/>
      <c r="AV153" s="49"/>
      <c r="AW153" s="49"/>
      <c r="AX153" s="49"/>
      <c r="AY153" s="49"/>
      <c r="AZ153" s="247"/>
      <c r="BA153" s="247"/>
      <c r="BB153" s="240"/>
      <c r="BC153" s="240"/>
      <c r="BD153" s="240"/>
      <c r="BE153" s="240"/>
      <c r="BF153" s="240"/>
      <c r="BG153" s="240"/>
      <c r="BH153" s="240"/>
      <c r="BI153" s="240"/>
      <c r="BJ153" s="240"/>
      <c r="BK153" s="240"/>
      <c r="BL153" s="240"/>
      <c r="BM153" s="240"/>
      <c r="BN153" s="240"/>
      <c r="BO153" s="240"/>
      <c r="BP153" s="240"/>
      <c r="BQ153" s="240"/>
      <c r="BR153" s="240"/>
      <c r="BS153" s="240"/>
      <c r="BT153" s="240"/>
      <c r="BU153" s="240"/>
      <c r="BV153" s="240"/>
      <c r="BW153" s="240"/>
      <c r="BX153" s="240"/>
      <c r="BY153" s="240"/>
      <c r="BZ153" s="240"/>
      <c r="CA153" s="240"/>
      <c r="CB153" s="240"/>
      <c r="CC153" s="240"/>
      <c r="CD153" s="240"/>
      <c r="CE153" s="240"/>
      <c r="CF153" s="240"/>
      <c r="CG153" s="240"/>
      <c r="CH153" s="240"/>
      <c r="CI153" s="240"/>
      <c r="CJ153" s="231"/>
      <c r="CK153" s="231"/>
      <c r="CL153" s="240">
        <v>0</v>
      </c>
      <c r="CM153" s="231"/>
      <c r="CN153" s="231"/>
      <c r="CO153" s="231"/>
      <c r="CP153" s="231"/>
      <c r="CQ153" s="231"/>
      <c r="CR153" s="231"/>
      <c r="CS153" s="231"/>
      <c r="CT153" s="231"/>
      <c r="CU153" s="231"/>
      <c r="CV153" s="231"/>
      <c r="CW153" s="231"/>
      <c r="CX153" s="231"/>
      <c r="CY153" s="231"/>
      <c r="CZ153" s="231"/>
    </row>
    <row r="154" spans="1:104" s="48" customFormat="1" x14ac:dyDescent="0.25">
      <c r="A154" s="15" t="s">
        <v>555</v>
      </c>
      <c r="B154" s="15" t="s">
        <v>556</v>
      </c>
      <c r="C154" s="15" t="s">
        <v>58</v>
      </c>
      <c r="D154" s="48" t="s">
        <v>444</v>
      </c>
      <c r="E154" s="48" t="s">
        <v>448</v>
      </c>
      <c r="F154" s="48" t="s">
        <v>66</v>
      </c>
      <c r="G154" s="48" t="s">
        <v>505</v>
      </c>
      <c r="H154" s="48">
        <v>2034</v>
      </c>
      <c r="J154" s="48" t="s">
        <v>301</v>
      </c>
      <c r="K154" s="49">
        <v>340</v>
      </c>
      <c r="L154" s="49"/>
      <c r="M154" s="49"/>
      <c r="N154" s="49"/>
      <c r="O154" s="49"/>
      <c r="P154" s="49"/>
      <c r="Q154" s="49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49"/>
      <c r="AK154" s="49"/>
      <c r="AL154" s="49"/>
      <c r="AM154" s="49"/>
      <c r="AN154" s="49"/>
      <c r="AO154" s="49"/>
      <c r="AP154" s="49"/>
      <c r="AQ154" s="49"/>
      <c r="AR154" s="49"/>
      <c r="AS154" s="49"/>
      <c r="AT154" s="49"/>
      <c r="AU154" s="49"/>
      <c r="AV154" s="49"/>
      <c r="AW154" s="49"/>
      <c r="AX154" s="49"/>
      <c r="AY154" s="49"/>
      <c r="AZ154" s="247"/>
      <c r="BA154" s="247"/>
      <c r="BB154" s="240"/>
      <c r="BC154" s="240"/>
      <c r="BD154" s="240"/>
      <c r="BE154" s="240"/>
      <c r="BF154" s="240"/>
      <c r="BG154" s="240"/>
      <c r="BH154" s="240"/>
      <c r="BI154" s="240"/>
      <c r="BJ154" s="240"/>
      <c r="BK154" s="240"/>
      <c r="BL154" s="240"/>
      <c r="BM154" s="240"/>
      <c r="BN154" s="240"/>
      <c r="BO154" s="240"/>
      <c r="BP154" s="240"/>
      <c r="BQ154" s="240"/>
      <c r="BR154" s="240"/>
      <c r="BS154" s="240"/>
      <c r="BT154" s="240"/>
      <c r="BU154" s="240"/>
      <c r="BV154" s="240"/>
      <c r="BW154" s="240"/>
      <c r="BX154" s="240"/>
      <c r="BY154" s="240"/>
      <c r="BZ154" s="240"/>
      <c r="CA154" s="240"/>
      <c r="CB154" s="240"/>
      <c r="CC154" s="240"/>
      <c r="CD154" s="240"/>
      <c r="CE154" s="240"/>
      <c r="CF154" s="240"/>
      <c r="CG154" s="240"/>
      <c r="CH154" s="240"/>
      <c r="CI154" s="240"/>
      <c r="CJ154" s="231"/>
      <c r="CK154" s="231"/>
      <c r="CL154" s="240">
        <v>0</v>
      </c>
      <c r="CM154" s="231"/>
      <c r="CN154" s="231"/>
      <c r="CO154" s="231"/>
      <c r="CP154" s="231"/>
      <c r="CQ154" s="231"/>
      <c r="CR154" s="231"/>
      <c r="CS154" s="231"/>
      <c r="CT154" s="231"/>
      <c r="CU154" s="231"/>
      <c r="CV154" s="231"/>
      <c r="CW154" s="231"/>
      <c r="CX154" s="231"/>
      <c r="CY154" s="231"/>
      <c r="CZ154" s="231"/>
    </row>
    <row r="155" spans="1:104" s="48" customFormat="1" x14ac:dyDescent="0.25">
      <c r="A155" s="15" t="s">
        <v>557</v>
      </c>
      <c r="B155" s="15" t="s">
        <v>558</v>
      </c>
      <c r="C155" s="15" t="s">
        <v>58</v>
      </c>
      <c r="D155" s="48" t="s">
        <v>241</v>
      </c>
      <c r="E155" s="48" t="s">
        <v>419</v>
      </c>
      <c r="F155" s="48" t="s">
        <v>66</v>
      </c>
      <c r="G155" s="48" t="s">
        <v>505</v>
      </c>
      <c r="H155" s="48">
        <v>2019</v>
      </c>
      <c r="J155" s="48" t="s">
        <v>301</v>
      </c>
      <c r="K155" s="49">
        <v>5000</v>
      </c>
      <c r="L155" s="49"/>
      <c r="M155" s="49"/>
      <c r="N155" s="49"/>
      <c r="O155" s="49"/>
      <c r="P155" s="49"/>
      <c r="Q155" s="49"/>
      <c r="R155" s="49"/>
      <c r="S155" s="49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9"/>
      <c r="AL155" s="49"/>
      <c r="AM155" s="49"/>
      <c r="AN155" s="49"/>
      <c r="AO155" s="49"/>
      <c r="AP155" s="49"/>
      <c r="AQ155" s="49"/>
      <c r="AR155" s="49"/>
      <c r="AS155" s="49"/>
      <c r="AT155" s="49"/>
      <c r="AU155" s="49"/>
      <c r="AV155" s="49"/>
      <c r="AW155" s="49"/>
      <c r="AX155" s="49"/>
      <c r="AY155" s="49"/>
      <c r="AZ155" s="247"/>
      <c r="BA155" s="247"/>
      <c r="BB155" s="240"/>
      <c r="BC155" s="240"/>
      <c r="BD155" s="240"/>
      <c r="BE155" s="240"/>
      <c r="BF155" s="240"/>
      <c r="BG155" s="240"/>
      <c r="BH155" s="240"/>
      <c r="BI155" s="240"/>
      <c r="BJ155" s="240"/>
      <c r="BK155" s="240"/>
      <c r="BL155" s="240"/>
      <c r="BM155" s="240"/>
      <c r="BN155" s="240"/>
      <c r="BO155" s="240"/>
      <c r="BP155" s="240"/>
      <c r="BQ155" s="240"/>
      <c r="BR155" s="240"/>
      <c r="BS155" s="240"/>
      <c r="BT155" s="240"/>
      <c r="BU155" s="240"/>
      <c r="BV155" s="240"/>
      <c r="BW155" s="240"/>
      <c r="BX155" s="240"/>
      <c r="BY155" s="240"/>
      <c r="BZ155" s="240"/>
      <c r="CA155" s="240"/>
      <c r="CB155" s="240"/>
      <c r="CC155" s="240"/>
      <c r="CD155" s="240"/>
      <c r="CE155" s="240"/>
      <c r="CF155" s="240"/>
      <c r="CG155" s="240"/>
      <c r="CH155" s="240"/>
      <c r="CI155" s="240"/>
      <c r="CJ155" s="231"/>
      <c r="CK155" s="231"/>
      <c r="CL155" s="240">
        <v>0</v>
      </c>
      <c r="CM155" s="231"/>
      <c r="CN155" s="231"/>
      <c r="CO155" s="231"/>
      <c r="CP155" s="231"/>
      <c r="CQ155" s="231"/>
      <c r="CR155" s="231"/>
      <c r="CS155" s="231"/>
      <c r="CT155" s="231"/>
      <c r="CU155" s="231"/>
      <c r="CV155" s="231"/>
      <c r="CW155" s="231"/>
      <c r="CX155" s="231"/>
      <c r="CY155" s="231"/>
      <c r="CZ155" s="231"/>
    </row>
    <row r="156" spans="1:104" s="48" customFormat="1" x14ac:dyDescent="0.25">
      <c r="A156" s="15" t="s">
        <v>559</v>
      </c>
      <c r="B156" s="15" t="s">
        <v>560</v>
      </c>
      <c r="C156" s="15" t="s">
        <v>58</v>
      </c>
      <c r="D156" s="48" t="s">
        <v>422</v>
      </c>
      <c r="E156" s="48" t="s">
        <v>423</v>
      </c>
      <c r="F156" s="48" t="s">
        <v>66</v>
      </c>
      <c r="G156" s="48" t="s">
        <v>505</v>
      </c>
      <c r="H156" s="48">
        <v>2024</v>
      </c>
      <c r="J156" s="48" t="s">
        <v>301</v>
      </c>
      <c r="K156" s="49">
        <v>400</v>
      </c>
      <c r="L156" s="49"/>
      <c r="M156" s="49"/>
      <c r="N156" s="49"/>
      <c r="O156" s="49"/>
      <c r="P156" s="49"/>
      <c r="Q156" s="49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49"/>
      <c r="AK156" s="49"/>
      <c r="AL156" s="49"/>
      <c r="AM156" s="49"/>
      <c r="AN156" s="49"/>
      <c r="AO156" s="49"/>
      <c r="AP156" s="49"/>
      <c r="AQ156" s="49"/>
      <c r="AR156" s="49"/>
      <c r="AS156" s="49"/>
      <c r="AT156" s="49"/>
      <c r="AU156" s="49"/>
      <c r="AV156" s="49"/>
      <c r="AW156" s="49"/>
      <c r="AX156" s="49"/>
      <c r="AY156" s="49"/>
      <c r="AZ156" s="247"/>
      <c r="BA156" s="247"/>
      <c r="BB156" s="240"/>
      <c r="BC156" s="240"/>
      <c r="BD156" s="240"/>
      <c r="BE156" s="240"/>
      <c r="BF156" s="240"/>
      <c r="BG156" s="240"/>
      <c r="BH156" s="240"/>
      <c r="BI156" s="240"/>
      <c r="BJ156" s="240"/>
      <c r="BK156" s="240"/>
      <c r="BL156" s="240"/>
      <c r="BM156" s="240"/>
      <c r="BN156" s="240"/>
      <c r="BO156" s="240"/>
      <c r="BP156" s="240"/>
      <c r="BQ156" s="240"/>
      <c r="BR156" s="240"/>
      <c r="BS156" s="240"/>
      <c r="BT156" s="240"/>
      <c r="BU156" s="240"/>
      <c r="BV156" s="240"/>
      <c r="BW156" s="240"/>
      <c r="BX156" s="240"/>
      <c r="BY156" s="240"/>
      <c r="BZ156" s="240"/>
      <c r="CA156" s="240"/>
      <c r="CB156" s="240"/>
      <c r="CC156" s="240"/>
      <c r="CD156" s="240"/>
      <c r="CE156" s="240"/>
      <c r="CF156" s="240"/>
      <c r="CG156" s="240"/>
      <c r="CH156" s="240"/>
      <c r="CI156" s="240"/>
      <c r="CJ156" s="231"/>
      <c r="CK156" s="231"/>
      <c r="CL156" s="240">
        <v>0</v>
      </c>
      <c r="CM156" s="231"/>
      <c r="CN156" s="231"/>
      <c r="CO156" s="231"/>
      <c r="CP156" s="231"/>
      <c r="CQ156" s="231"/>
      <c r="CR156" s="231"/>
      <c r="CS156" s="231"/>
      <c r="CT156" s="231"/>
      <c r="CU156" s="231"/>
      <c r="CV156" s="231"/>
      <c r="CW156" s="231"/>
      <c r="CX156" s="231"/>
      <c r="CY156" s="231"/>
      <c r="CZ156" s="231"/>
    </row>
    <row r="157" spans="1:104" s="48" customFormat="1" x14ac:dyDescent="0.25">
      <c r="A157" s="15" t="s">
        <v>561</v>
      </c>
      <c r="B157" s="15" t="s">
        <v>562</v>
      </c>
      <c r="C157" s="15" t="s">
        <v>58</v>
      </c>
      <c r="D157" s="48" t="s">
        <v>112</v>
      </c>
      <c r="E157" s="48" t="s">
        <v>112</v>
      </c>
      <c r="F157" s="48" t="s">
        <v>98</v>
      </c>
      <c r="G157" s="48" t="s">
        <v>505</v>
      </c>
      <c r="H157" s="48">
        <v>2025</v>
      </c>
      <c r="J157" s="48" t="s">
        <v>301</v>
      </c>
      <c r="K157" s="49">
        <v>640</v>
      </c>
      <c r="L157" s="49"/>
      <c r="M157" s="49"/>
      <c r="N157" s="49"/>
      <c r="O157" s="49"/>
      <c r="P157" s="49"/>
      <c r="Q157" s="49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49"/>
      <c r="AK157" s="49"/>
      <c r="AL157" s="49"/>
      <c r="AM157" s="49"/>
      <c r="AN157" s="49"/>
      <c r="AO157" s="49"/>
      <c r="AP157" s="49"/>
      <c r="AQ157" s="49"/>
      <c r="AR157" s="49"/>
      <c r="AS157" s="49"/>
      <c r="AT157" s="49"/>
      <c r="AU157" s="49"/>
      <c r="AV157" s="49"/>
      <c r="AW157" s="49"/>
      <c r="AX157" s="49"/>
      <c r="AY157" s="49"/>
      <c r="AZ157" s="247"/>
      <c r="BA157" s="247"/>
      <c r="BB157" s="240"/>
      <c r="BC157" s="240"/>
      <c r="BD157" s="240"/>
      <c r="BE157" s="240"/>
      <c r="BF157" s="240"/>
      <c r="BG157" s="240"/>
      <c r="BH157" s="240"/>
      <c r="BI157" s="240"/>
      <c r="BJ157" s="240"/>
      <c r="BK157" s="240"/>
      <c r="BL157" s="240"/>
      <c r="BM157" s="240"/>
      <c r="BN157" s="240"/>
      <c r="BO157" s="240"/>
      <c r="BP157" s="240"/>
      <c r="BQ157" s="240"/>
      <c r="BR157" s="240"/>
      <c r="BS157" s="240"/>
      <c r="BT157" s="240"/>
      <c r="BU157" s="240"/>
      <c r="BV157" s="240"/>
      <c r="BW157" s="240"/>
      <c r="BX157" s="240"/>
      <c r="BY157" s="240"/>
      <c r="BZ157" s="240"/>
      <c r="CA157" s="240"/>
      <c r="CB157" s="240"/>
      <c r="CC157" s="240"/>
      <c r="CD157" s="240"/>
      <c r="CE157" s="240"/>
      <c r="CF157" s="240"/>
      <c r="CG157" s="240"/>
      <c r="CH157" s="240"/>
      <c r="CI157" s="240"/>
      <c r="CJ157" s="231"/>
      <c r="CK157" s="231"/>
      <c r="CL157" s="240">
        <v>0</v>
      </c>
      <c r="CM157" s="231"/>
      <c r="CN157" s="231"/>
      <c r="CO157" s="231"/>
      <c r="CP157" s="231"/>
      <c r="CQ157" s="231"/>
      <c r="CR157" s="231"/>
      <c r="CS157" s="231"/>
      <c r="CT157" s="231"/>
      <c r="CU157" s="231"/>
      <c r="CV157" s="231"/>
      <c r="CW157" s="231"/>
      <c r="CX157" s="231"/>
      <c r="CY157" s="231"/>
      <c r="CZ157" s="231"/>
    </row>
    <row r="158" spans="1:104" s="48" customFormat="1" x14ac:dyDescent="0.25">
      <c r="A158" s="15" t="s">
        <v>563</v>
      </c>
      <c r="B158" s="15" t="s">
        <v>564</v>
      </c>
      <c r="C158" s="15" t="s">
        <v>58</v>
      </c>
      <c r="D158" s="48" t="s">
        <v>112</v>
      </c>
      <c r="E158" s="48" t="s">
        <v>112</v>
      </c>
      <c r="F158" s="48" t="s">
        <v>66</v>
      </c>
      <c r="G158" s="48" t="s">
        <v>505</v>
      </c>
      <c r="H158" s="48">
        <v>2025</v>
      </c>
      <c r="J158" s="48" t="s">
        <v>301</v>
      </c>
      <c r="K158" s="49">
        <v>960</v>
      </c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49"/>
      <c r="AK158" s="49"/>
      <c r="AL158" s="49"/>
      <c r="AM158" s="49"/>
      <c r="AN158" s="49"/>
      <c r="AO158" s="49"/>
      <c r="AP158" s="49"/>
      <c r="AQ158" s="49"/>
      <c r="AR158" s="49"/>
      <c r="AS158" s="49"/>
      <c r="AT158" s="49"/>
      <c r="AU158" s="49"/>
      <c r="AV158" s="49"/>
      <c r="AW158" s="49"/>
      <c r="AX158" s="49"/>
      <c r="AY158" s="49"/>
      <c r="AZ158" s="247"/>
      <c r="BA158" s="247"/>
      <c r="BB158" s="240"/>
      <c r="BC158" s="240"/>
      <c r="BD158" s="240"/>
      <c r="BE158" s="240"/>
      <c r="BF158" s="240"/>
      <c r="BG158" s="240"/>
      <c r="BH158" s="240"/>
      <c r="BI158" s="240"/>
      <c r="BJ158" s="240"/>
      <c r="BK158" s="240"/>
      <c r="BL158" s="240"/>
      <c r="BM158" s="240"/>
      <c r="BN158" s="240"/>
      <c r="BO158" s="240"/>
      <c r="BP158" s="240"/>
      <c r="BQ158" s="240"/>
      <c r="BR158" s="240"/>
      <c r="BS158" s="240"/>
      <c r="BT158" s="240"/>
      <c r="BU158" s="240"/>
      <c r="BV158" s="240"/>
      <c r="BW158" s="240"/>
      <c r="BX158" s="240"/>
      <c r="BY158" s="240"/>
      <c r="BZ158" s="240"/>
      <c r="CA158" s="240"/>
      <c r="CB158" s="240"/>
      <c r="CC158" s="240"/>
      <c r="CD158" s="240"/>
      <c r="CE158" s="240"/>
      <c r="CF158" s="240"/>
      <c r="CG158" s="240"/>
      <c r="CH158" s="240"/>
      <c r="CI158" s="240"/>
      <c r="CJ158" s="231"/>
      <c r="CK158" s="231"/>
      <c r="CL158" s="240">
        <v>0</v>
      </c>
      <c r="CM158" s="231"/>
      <c r="CN158" s="231"/>
      <c r="CO158" s="231"/>
      <c r="CP158" s="231"/>
      <c r="CQ158" s="231"/>
      <c r="CR158" s="231"/>
      <c r="CS158" s="231"/>
      <c r="CT158" s="231"/>
      <c r="CU158" s="231"/>
      <c r="CV158" s="231"/>
      <c r="CW158" s="231"/>
      <c r="CX158" s="231"/>
      <c r="CY158" s="231"/>
      <c r="CZ158" s="231"/>
    </row>
    <row r="159" spans="1:104" s="48" customFormat="1" x14ac:dyDescent="0.25">
      <c r="A159" s="15" t="s">
        <v>565</v>
      </c>
      <c r="B159" s="15" t="s">
        <v>566</v>
      </c>
      <c r="C159" s="15" t="s">
        <v>58</v>
      </c>
      <c r="D159" s="48" t="s">
        <v>567</v>
      </c>
      <c r="E159" s="48" t="s">
        <v>567</v>
      </c>
      <c r="F159" s="48" t="s">
        <v>98</v>
      </c>
      <c r="G159" s="48" t="s">
        <v>68</v>
      </c>
      <c r="H159" s="48">
        <v>1994</v>
      </c>
      <c r="J159" s="48" t="s">
        <v>301</v>
      </c>
      <c r="K159" s="49">
        <v>550</v>
      </c>
      <c r="L159" s="49"/>
      <c r="M159" s="49"/>
      <c r="N159" s="49"/>
      <c r="O159" s="49"/>
      <c r="P159" s="49"/>
      <c r="Q159" s="49"/>
      <c r="R159" s="49"/>
      <c r="S159" s="49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49">
        <v>94.799998760223389</v>
      </c>
      <c r="AK159" s="49">
        <v>121.79999971389771</v>
      </c>
      <c r="AL159" s="49">
        <v>88.200000047683716</v>
      </c>
      <c r="AM159" s="49"/>
      <c r="AN159" s="49"/>
      <c r="AO159" s="49"/>
      <c r="AP159" s="49"/>
      <c r="AQ159" s="49"/>
      <c r="AR159" s="49"/>
      <c r="AS159" s="49"/>
      <c r="AT159" s="49"/>
      <c r="AU159" s="49"/>
      <c r="AV159" s="49"/>
      <c r="AW159" s="49"/>
      <c r="AX159" s="49"/>
      <c r="AY159" s="49"/>
      <c r="AZ159" s="247"/>
      <c r="BA159" s="247"/>
      <c r="BB159" s="240"/>
      <c r="BC159" s="240"/>
      <c r="BD159" s="240"/>
      <c r="BE159" s="240"/>
      <c r="BF159" s="240"/>
      <c r="BG159" s="240"/>
      <c r="BH159" s="240"/>
      <c r="BI159" s="240"/>
      <c r="BJ159" s="240"/>
      <c r="BK159" s="240"/>
      <c r="BL159" s="240"/>
      <c r="BM159" s="240"/>
      <c r="BN159" s="240"/>
      <c r="BO159" s="240"/>
      <c r="BP159" s="240"/>
      <c r="BQ159" s="240"/>
      <c r="BR159" s="240"/>
      <c r="BS159" s="240"/>
      <c r="BT159" s="240"/>
      <c r="BU159" s="240"/>
      <c r="BV159" s="240"/>
      <c r="BW159" s="240"/>
      <c r="BX159" s="240"/>
      <c r="BY159" s="240"/>
      <c r="BZ159" s="240"/>
      <c r="CA159" s="240"/>
      <c r="CB159" s="240"/>
      <c r="CC159" s="240"/>
      <c r="CD159" s="240"/>
      <c r="CE159" s="240"/>
      <c r="CF159" s="240"/>
      <c r="CG159" s="240"/>
      <c r="CH159" s="240"/>
      <c r="CI159" s="240"/>
      <c r="CJ159" s="231"/>
      <c r="CK159" s="231"/>
      <c r="CL159" s="240">
        <v>0</v>
      </c>
      <c r="CM159" s="231"/>
      <c r="CN159" s="231"/>
      <c r="CO159" s="231"/>
      <c r="CP159" s="231"/>
      <c r="CQ159" s="231"/>
      <c r="CR159" s="231"/>
      <c r="CS159" s="231"/>
      <c r="CT159" s="231"/>
      <c r="CU159" s="231"/>
      <c r="CV159" s="231"/>
      <c r="CW159" s="231"/>
      <c r="CX159" s="231"/>
      <c r="CY159" s="231"/>
      <c r="CZ159" s="231"/>
    </row>
    <row r="160" spans="1:104" s="48" customFormat="1" x14ac:dyDescent="0.25">
      <c r="A160" s="15" t="s">
        <v>568</v>
      </c>
      <c r="B160" s="15" t="s">
        <v>569</v>
      </c>
      <c r="C160" s="15" t="s">
        <v>58</v>
      </c>
      <c r="D160" s="48" t="s">
        <v>567</v>
      </c>
      <c r="E160" s="48" t="s">
        <v>567</v>
      </c>
      <c r="F160" s="48" t="s">
        <v>66</v>
      </c>
      <c r="G160" s="48" t="s">
        <v>68</v>
      </c>
      <c r="H160" s="48">
        <v>1994</v>
      </c>
      <c r="J160" s="48" t="s">
        <v>301</v>
      </c>
      <c r="K160" s="49">
        <v>550</v>
      </c>
      <c r="L160" s="49"/>
      <c r="M160" s="49"/>
      <c r="N160" s="49"/>
      <c r="O160" s="49"/>
      <c r="P160" s="49"/>
      <c r="Q160" s="49"/>
      <c r="R160" s="49"/>
      <c r="S160" s="49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>
        <v>26.600000381469727</v>
      </c>
      <c r="AF160" s="49">
        <v>185.00000107288361</v>
      </c>
      <c r="AG160" s="49">
        <v>256.10000205039978</v>
      </c>
      <c r="AH160" s="49">
        <v>263.70000171661377</v>
      </c>
      <c r="AI160" s="49">
        <v>221.80000019073486</v>
      </c>
      <c r="AJ160" s="49">
        <v>139.1999979019165</v>
      </c>
      <c r="AK160" s="49">
        <v>86.700000286102295</v>
      </c>
      <c r="AL160" s="49">
        <v>85.500000476837158</v>
      </c>
      <c r="AM160" s="49"/>
      <c r="AN160" s="49"/>
      <c r="AO160" s="49"/>
      <c r="AP160" s="49"/>
      <c r="AQ160" s="49"/>
      <c r="AR160" s="49"/>
      <c r="AS160" s="49"/>
      <c r="AT160" s="49"/>
      <c r="AU160" s="49"/>
      <c r="AV160" s="49"/>
      <c r="AW160" s="49"/>
      <c r="AX160" s="49"/>
      <c r="AY160" s="49"/>
      <c r="AZ160" s="247"/>
      <c r="BA160" s="247"/>
      <c r="BB160" s="240"/>
      <c r="BC160" s="240"/>
      <c r="BD160" s="240"/>
      <c r="BE160" s="240"/>
      <c r="BF160" s="240"/>
      <c r="BG160" s="240"/>
      <c r="BH160" s="240"/>
      <c r="BI160" s="240"/>
      <c r="BJ160" s="240"/>
      <c r="BK160" s="240"/>
      <c r="BL160" s="240"/>
      <c r="BM160" s="240"/>
      <c r="BN160" s="240"/>
      <c r="BO160" s="240"/>
      <c r="BP160" s="240"/>
      <c r="BQ160" s="240"/>
      <c r="BR160" s="240"/>
      <c r="BS160" s="240"/>
      <c r="BT160" s="240"/>
      <c r="BU160" s="240"/>
      <c r="BV160" s="240"/>
      <c r="BW160" s="240"/>
      <c r="BX160" s="240"/>
      <c r="BY160" s="240"/>
      <c r="BZ160" s="240"/>
      <c r="CA160" s="240"/>
      <c r="CB160" s="240"/>
      <c r="CC160" s="240"/>
      <c r="CD160" s="240"/>
      <c r="CE160" s="240"/>
      <c r="CF160" s="240"/>
      <c r="CG160" s="240"/>
      <c r="CH160" s="240"/>
      <c r="CI160" s="240"/>
      <c r="CJ160" s="231"/>
      <c r="CK160" s="231"/>
      <c r="CL160" s="240">
        <v>0</v>
      </c>
      <c r="CM160" s="231"/>
      <c r="CN160" s="231"/>
      <c r="CO160" s="231"/>
      <c r="CP160" s="231"/>
      <c r="CQ160" s="231"/>
      <c r="CR160" s="231"/>
      <c r="CS160" s="231"/>
      <c r="CT160" s="231"/>
      <c r="CU160" s="231"/>
      <c r="CV160" s="231"/>
      <c r="CW160" s="231"/>
      <c r="CX160" s="231"/>
      <c r="CY160" s="231"/>
      <c r="CZ160" s="231"/>
    </row>
    <row r="161" spans="1:104" s="48" customFormat="1" x14ac:dyDescent="0.25">
      <c r="A161" s="15" t="s">
        <v>570</v>
      </c>
      <c r="B161" s="15" t="s">
        <v>571</v>
      </c>
      <c r="C161" s="15" t="s">
        <v>58</v>
      </c>
      <c r="D161" s="48" t="s">
        <v>145</v>
      </c>
      <c r="E161" s="48" t="s">
        <v>572</v>
      </c>
      <c r="F161" s="48" t="s">
        <v>66</v>
      </c>
      <c r="G161" s="48" t="s">
        <v>68</v>
      </c>
      <c r="H161" s="48">
        <v>1991</v>
      </c>
      <c r="J161" s="48" t="s">
        <v>301</v>
      </c>
      <c r="K161" s="49">
        <v>375</v>
      </c>
      <c r="L161" s="49"/>
      <c r="M161" s="49"/>
      <c r="N161" s="49"/>
      <c r="O161" s="49"/>
      <c r="P161" s="49"/>
      <c r="Q161" s="49"/>
      <c r="R161" s="49"/>
      <c r="S161" s="49"/>
      <c r="T161" s="49"/>
      <c r="U161" s="49"/>
      <c r="V161" s="49"/>
      <c r="W161" s="49"/>
      <c r="X161" s="49"/>
      <c r="Y161" s="49"/>
      <c r="Z161" s="49"/>
      <c r="AA161" s="49"/>
      <c r="AB161" s="49">
        <v>16.800000190734863</v>
      </c>
      <c r="AC161" s="49">
        <v>170.90000200271606</v>
      </c>
      <c r="AD161" s="49">
        <v>327.59999907016754</v>
      </c>
      <c r="AE161" s="49">
        <v>286.7999963760376</v>
      </c>
      <c r="AF161" s="49">
        <v>269.90000152587891</v>
      </c>
      <c r="AG161" s="49">
        <v>344.79999852180481</v>
      </c>
      <c r="AH161" s="49">
        <v>337.69999952614307</v>
      </c>
      <c r="AI161" s="49">
        <v>247.20000019669533</v>
      </c>
      <c r="AJ161" s="49">
        <v>127.99999771267176</v>
      </c>
      <c r="AK161" s="49">
        <v>362.80000495910645</v>
      </c>
      <c r="AL161" s="49">
        <v>317.49999976158142</v>
      </c>
      <c r="AM161" s="49">
        <v>282.50000047683716</v>
      </c>
      <c r="AN161" s="49">
        <v>4.800000011920929</v>
      </c>
      <c r="AO161" s="49"/>
      <c r="AP161" s="49"/>
      <c r="AQ161" s="49"/>
      <c r="AR161" s="49"/>
      <c r="AS161" s="49"/>
      <c r="AT161" s="49"/>
      <c r="AU161" s="49"/>
      <c r="AV161" s="49"/>
      <c r="AW161" s="49"/>
      <c r="AX161" s="49"/>
      <c r="AY161" s="49"/>
      <c r="AZ161" s="247"/>
      <c r="BA161" s="247"/>
      <c r="BB161" s="240"/>
      <c r="BC161" s="240"/>
      <c r="BD161" s="240"/>
      <c r="BE161" s="240"/>
      <c r="BF161" s="240"/>
      <c r="BG161" s="240"/>
      <c r="BH161" s="240"/>
      <c r="BI161" s="240"/>
      <c r="BJ161" s="240"/>
      <c r="BK161" s="240"/>
      <c r="BL161" s="240"/>
      <c r="BM161" s="240"/>
      <c r="BN161" s="240"/>
      <c r="BO161" s="240"/>
      <c r="BP161" s="240"/>
      <c r="BQ161" s="240"/>
      <c r="BR161" s="240"/>
      <c r="BS161" s="240"/>
      <c r="BT161" s="240"/>
      <c r="BU161" s="240"/>
      <c r="BV161" s="240"/>
      <c r="BW161" s="240"/>
      <c r="BX161" s="240"/>
      <c r="BY161" s="240"/>
      <c r="BZ161" s="240"/>
      <c r="CA161" s="240"/>
      <c r="CB161" s="240"/>
      <c r="CC161" s="240"/>
      <c r="CD161" s="240"/>
      <c r="CE161" s="240"/>
      <c r="CF161" s="240"/>
      <c r="CG161" s="240"/>
      <c r="CH161" s="240"/>
      <c r="CI161" s="240"/>
      <c r="CJ161" s="231"/>
      <c r="CK161" s="231"/>
      <c r="CL161" s="240">
        <v>0</v>
      </c>
      <c r="CM161" s="231"/>
      <c r="CN161" s="231"/>
      <c r="CO161" s="231"/>
      <c r="CP161" s="231"/>
      <c r="CQ161" s="231"/>
      <c r="CR161" s="231"/>
      <c r="CS161" s="231"/>
      <c r="CT161" s="231"/>
      <c r="CU161" s="231"/>
      <c r="CV161" s="231"/>
      <c r="CW161" s="231"/>
      <c r="CX161" s="231"/>
      <c r="CY161" s="231"/>
      <c r="CZ161" s="231"/>
    </row>
    <row r="162" spans="1:104" s="48" customFormat="1" x14ac:dyDescent="0.25">
      <c r="A162" s="15" t="s">
        <v>573</v>
      </c>
      <c r="B162" s="15" t="s">
        <v>574</v>
      </c>
      <c r="C162" s="15" t="s">
        <v>58</v>
      </c>
      <c r="D162" s="48" t="s">
        <v>575</v>
      </c>
      <c r="E162" s="48" t="s">
        <v>575</v>
      </c>
      <c r="F162" s="48" t="s">
        <v>63</v>
      </c>
      <c r="G162" s="48" t="s">
        <v>68</v>
      </c>
      <c r="H162" s="48">
        <v>1992</v>
      </c>
      <c r="J162" s="48" t="s">
        <v>301</v>
      </c>
      <c r="K162" s="49">
        <v>165</v>
      </c>
      <c r="L162" s="49"/>
      <c r="M162" s="49"/>
      <c r="N162" s="49"/>
      <c r="O162" s="49"/>
      <c r="P162" s="49"/>
      <c r="Q162" s="49"/>
      <c r="R162" s="49"/>
      <c r="S162" s="49"/>
      <c r="T162" s="49"/>
      <c r="U162" s="49"/>
      <c r="V162" s="49"/>
      <c r="W162" s="49"/>
      <c r="X162" s="49"/>
      <c r="Y162" s="49"/>
      <c r="Z162" s="49"/>
      <c r="AA162" s="49"/>
      <c r="AB162" s="49"/>
      <c r="AC162" s="49">
        <v>7.0999999046325684</v>
      </c>
      <c r="AD162" s="49">
        <v>128.80000066757202</v>
      </c>
      <c r="AE162" s="49">
        <v>125.79999923706055</v>
      </c>
      <c r="AF162" s="49">
        <v>151.5</v>
      </c>
      <c r="AG162" s="49">
        <v>167.39999771118164</v>
      </c>
      <c r="AH162" s="49">
        <v>153.80000066757202</v>
      </c>
      <c r="AI162" s="49">
        <v>0</v>
      </c>
      <c r="AJ162" s="49">
        <v>0</v>
      </c>
      <c r="AK162" s="49">
        <v>0</v>
      </c>
      <c r="AL162" s="49">
        <v>0</v>
      </c>
      <c r="AM162" s="49"/>
      <c r="AN162" s="49"/>
      <c r="AO162" s="49"/>
      <c r="AP162" s="49"/>
      <c r="AQ162" s="49"/>
      <c r="AR162" s="49"/>
      <c r="AS162" s="49"/>
      <c r="AT162" s="49"/>
      <c r="AU162" s="49"/>
      <c r="AV162" s="49"/>
      <c r="AW162" s="49"/>
      <c r="AX162" s="49"/>
      <c r="AY162" s="49"/>
      <c r="AZ162" s="247"/>
      <c r="BA162" s="247"/>
      <c r="BB162" s="240"/>
      <c r="BC162" s="240"/>
      <c r="BD162" s="240"/>
      <c r="BE162" s="240"/>
      <c r="BF162" s="240"/>
      <c r="BG162" s="240"/>
      <c r="BH162" s="240"/>
      <c r="BI162" s="240"/>
      <c r="BJ162" s="240"/>
      <c r="BK162" s="240"/>
      <c r="BL162" s="240"/>
      <c r="BM162" s="240"/>
      <c r="BN162" s="240"/>
      <c r="BO162" s="240"/>
      <c r="BP162" s="240"/>
      <c r="BQ162" s="240"/>
      <c r="BR162" s="240"/>
      <c r="BS162" s="240"/>
      <c r="BT162" s="240"/>
      <c r="BU162" s="240"/>
      <c r="BV162" s="240"/>
      <c r="BW162" s="240"/>
      <c r="BX162" s="240"/>
      <c r="BY162" s="240"/>
      <c r="BZ162" s="240"/>
      <c r="CA162" s="240"/>
      <c r="CB162" s="240"/>
      <c r="CC162" s="240"/>
      <c r="CD162" s="240"/>
      <c r="CE162" s="240"/>
      <c r="CF162" s="240"/>
      <c r="CG162" s="240"/>
      <c r="CH162" s="240"/>
      <c r="CI162" s="240"/>
      <c r="CJ162" s="231"/>
      <c r="CK162" s="231"/>
      <c r="CL162" s="231"/>
      <c r="CM162" s="231"/>
      <c r="CN162" s="231"/>
      <c r="CO162" s="231"/>
      <c r="CP162" s="231"/>
      <c r="CQ162" s="231"/>
      <c r="CR162" s="231"/>
      <c r="CS162" s="231"/>
      <c r="CT162" s="231"/>
      <c r="CU162" s="231"/>
      <c r="CV162" s="231"/>
      <c r="CW162" s="231"/>
      <c r="CX162" s="231"/>
      <c r="CY162" s="231"/>
      <c r="CZ162" s="231"/>
    </row>
    <row r="163" spans="1:104" s="48" customFormat="1" x14ac:dyDescent="0.25">
      <c r="A163" s="15" t="s">
        <v>576</v>
      </c>
      <c r="B163" s="15" t="s">
        <v>577</v>
      </c>
      <c r="C163" s="15" t="s">
        <v>156</v>
      </c>
      <c r="D163" s="48" t="s">
        <v>339</v>
      </c>
      <c r="E163" s="48" t="s">
        <v>381</v>
      </c>
      <c r="F163" s="48" t="s">
        <v>66</v>
      </c>
      <c r="G163" s="48" t="s">
        <v>503</v>
      </c>
      <c r="H163" s="48">
        <v>2020</v>
      </c>
      <c r="J163" s="48" t="s">
        <v>301</v>
      </c>
      <c r="K163" s="48">
        <v>4320</v>
      </c>
      <c r="L163" s="49"/>
      <c r="M163" s="49"/>
      <c r="N163" s="49"/>
      <c r="O163" s="49"/>
      <c r="P163" s="49"/>
      <c r="Q163" s="49"/>
      <c r="R163" s="49"/>
      <c r="S163" s="49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49"/>
      <c r="AI163" s="49"/>
      <c r="AJ163" s="49"/>
      <c r="AK163" s="49"/>
      <c r="AL163" s="49"/>
      <c r="AM163" s="49"/>
      <c r="AN163" s="49"/>
      <c r="AO163" s="49"/>
      <c r="AP163" s="49"/>
      <c r="AQ163" s="49"/>
      <c r="AR163" s="49"/>
      <c r="AS163" s="49"/>
      <c r="AT163" s="49"/>
      <c r="AU163" s="49"/>
      <c r="AV163" s="49"/>
      <c r="AW163" s="49"/>
      <c r="AX163" s="49"/>
      <c r="AY163" s="49"/>
      <c r="AZ163" s="247"/>
      <c r="BA163" s="247"/>
      <c r="BB163" s="240"/>
      <c r="BC163" s="240"/>
      <c r="BD163" s="240"/>
      <c r="BE163" s="240"/>
      <c r="BF163" s="240"/>
      <c r="BG163" s="240"/>
      <c r="BH163" s="240"/>
      <c r="BI163" s="240"/>
      <c r="BJ163" s="240"/>
      <c r="BK163" s="240"/>
      <c r="BL163" s="240"/>
      <c r="BM163" s="240"/>
      <c r="BN163" s="240"/>
      <c r="BO163" s="240"/>
      <c r="BP163" s="240"/>
      <c r="BQ163" s="240"/>
      <c r="BR163" s="240"/>
      <c r="BS163" s="240"/>
      <c r="BT163" s="240"/>
      <c r="BU163" s="240"/>
      <c r="BV163" s="240"/>
      <c r="BW163" s="240"/>
      <c r="BX163" s="240"/>
      <c r="BY163" s="240"/>
      <c r="BZ163" s="240"/>
      <c r="CA163" s="240"/>
      <c r="CB163" s="240"/>
      <c r="CC163" s="240"/>
      <c r="CD163" s="240"/>
      <c r="CE163" s="240"/>
      <c r="CF163" s="240"/>
      <c r="CG163" s="240"/>
      <c r="CH163" s="240"/>
      <c r="CI163" s="240"/>
      <c r="CJ163" s="231"/>
      <c r="CK163" s="231"/>
      <c r="CL163" s="231"/>
      <c r="CM163" s="231"/>
      <c r="CN163" s="231"/>
      <c r="CO163" s="231"/>
      <c r="CP163" s="231"/>
      <c r="CQ163" s="231"/>
      <c r="CR163" s="231"/>
      <c r="CS163" s="231"/>
      <c r="CT163" s="231"/>
      <c r="CU163" s="231"/>
      <c r="CV163" s="231"/>
      <c r="CW163" s="231"/>
      <c r="CX163" s="231"/>
      <c r="CY163" s="231"/>
      <c r="CZ163" s="231"/>
    </row>
    <row r="164" spans="1:104" s="48" customFormat="1" x14ac:dyDescent="0.25">
      <c r="A164" s="15" t="s">
        <v>578</v>
      </c>
      <c r="B164" s="15" t="s">
        <v>579</v>
      </c>
      <c r="C164" s="15" t="s">
        <v>58</v>
      </c>
      <c r="D164" s="48" t="s">
        <v>70</v>
      </c>
      <c r="E164" s="48" t="s">
        <v>70</v>
      </c>
      <c r="F164" s="48" t="s">
        <v>66</v>
      </c>
      <c r="G164" s="48" t="s">
        <v>505</v>
      </c>
      <c r="H164" s="48">
        <v>2029</v>
      </c>
      <c r="J164" s="48" t="s">
        <v>301</v>
      </c>
      <c r="K164" s="49">
        <v>2461</v>
      </c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49"/>
      <c r="AK164" s="49"/>
      <c r="AL164" s="49"/>
      <c r="AM164" s="49"/>
      <c r="AN164" s="49"/>
      <c r="AO164" s="49"/>
      <c r="AP164" s="49"/>
      <c r="AQ164" s="49"/>
      <c r="AR164" s="49"/>
      <c r="AS164" s="49"/>
      <c r="AT164" s="49"/>
      <c r="AU164" s="49"/>
      <c r="AV164" s="49"/>
      <c r="AW164" s="49"/>
      <c r="AX164" s="49"/>
      <c r="AY164" s="49"/>
      <c r="AZ164" s="247"/>
      <c r="BA164" s="247"/>
      <c r="BB164" s="240"/>
      <c r="BC164" s="240"/>
      <c r="BD164" s="240"/>
      <c r="BE164" s="240"/>
      <c r="BF164" s="240"/>
      <c r="BG164" s="240"/>
      <c r="BH164" s="240"/>
      <c r="BI164" s="240"/>
      <c r="BJ164" s="240"/>
      <c r="BK164" s="240"/>
      <c r="BL164" s="240"/>
      <c r="BM164" s="240"/>
      <c r="BN164" s="240"/>
      <c r="BO164" s="240"/>
      <c r="BP164" s="240"/>
      <c r="BQ164" s="240"/>
      <c r="BR164" s="240"/>
      <c r="BS164" s="240"/>
      <c r="BT164" s="240"/>
      <c r="BU164" s="240"/>
      <c r="BV164" s="240"/>
      <c r="BW164" s="240"/>
      <c r="BX164" s="240"/>
      <c r="BY164" s="240"/>
      <c r="BZ164" s="240"/>
      <c r="CA164" s="240"/>
      <c r="CB164" s="240"/>
      <c r="CC164" s="240"/>
      <c r="CD164" s="240"/>
      <c r="CE164" s="240"/>
      <c r="CF164" s="240"/>
      <c r="CG164" s="240"/>
      <c r="CH164" s="240"/>
      <c r="CI164" s="240"/>
      <c r="CJ164" s="231"/>
      <c r="CK164" s="231"/>
      <c r="CL164" s="240">
        <v>0</v>
      </c>
      <c r="CM164" s="231"/>
      <c r="CN164" s="231"/>
      <c r="CO164" s="231"/>
      <c r="CP164" s="231"/>
      <c r="CQ164" s="231"/>
      <c r="CR164" s="231"/>
      <c r="CS164" s="231"/>
      <c r="CT164" s="231"/>
      <c r="CU164" s="231"/>
      <c r="CV164" s="231"/>
      <c r="CW164" s="231"/>
      <c r="CX164" s="231"/>
      <c r="CY164" s="231"/>
      <c r="CZ164" s="231"/>
    </row>
    <row r="165" spans="1:104" s="48" customFormat="1" x14ac:dyDescent="0.25">
      <c r="A165" s="203"/>
      <c r="B165" s="203"/>
      <c r="C165" s="203"/>
      <c r="K165" s="49"/>
      <c r="L165" s="49"/>
      <c r="M165" s="49"/>
      <c r="N165" s="49"/>
      <c r="O165" s="49"/>
      <c r="P165" s="49"/>
      <c r="Q165" s="49"/>
      <c r="R165" s="49"/>
      <c r="S165" s="49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49"/>
      <c r="AK165" s="49"/>
      <c r="AL165" s="49"/>
      <c r="AM165" s="49"/>
      <c r="AN165" s="49"/>
      <c r="AO165" s="49"/>
      <c r="AP165" s="49"/>
      <c r="AQ165" s="49"/>
      <c r="AR165" s="49"/>
      <c r="AS165" s="49"/>
      <c r="AT165" s="49"/>
      <c r="AU165" s="49"/>
      <c r="AV165" s="49"/>
      <c r="AW165" s="49"/>
      <c r="AX165" s="49"/>
      <c r="AY165" s="49"/>
      <c r="AZ165" s="247"/>
      <c r="BA165" s="247"/>
      <c r="BB165" s="240"/>
      <c r="BC165" s="240"/>
      <c r="BD165" s="240"/>
      <c r="BE165" s="240"/>
      <c r="BF165" s="240"/>
      <c r="BG165" s="240"/>
      <c r="BH165" s="240"/>
      <c r="BI165" s="240"/>
      <c r="BJ165" s="240"/>
      <c r="BK165" s="240"/>
      <c r="BL165" s="240"/>
      <c r="BM165" s="240"/>
      <c r="BN165" s="240"/>
      <c r="BO165" s="240"/>
      <c r="BP165" s="240"/>
      <c r="BQ165" s="240"/>
      <c r="BR165" s="240"/>
      <c r="BS165" s="240"/>
      <c r="BT165" s="240"/>
      <c r="BU165" s="240"/>
      <c r="BV165" s="240"/>
      <c r="BW165" s="240"/>
      <c r="BX165" s="240"/>
      <c r="BY165" s="240"/>
      <c r="BZ165" s="240"/>
      <c r="CA165" s="240"/>
      <c r="CB165" s="240"/>
      <c r="CC165" s="240"/>
      <c r="CD165" s="240"/>
      <c r="CE165" s="240"/>
      <c r="CF165" s="240"/>
      <c r="CG165" s="240"/>
      <c r="CH165" s="240"/>
      <c r="CI165" s="240"/>
      <c r="CJ165" s="231"/>
      <c r="CK165" s="231"/>
      <c r="CL165" s="240"/>
      <c r="CM165" s="231"/>
      <c r="CN165" s="231"/>
      <c r="CO165" s="231"/>
      <c r="CP165" s="231"/>
      <c r="CQ165" s="231"/>
      <c r="CR165" s="231"/>
      <c r="CS165" s="231"/>
      <c r="CT165" s="231"/>
      <c r="CU165" s="231"/>
      <c r="CV165" s="231"/>
      <c r="CW165" s="231"/>
      <c r="CX165" s="231"/>
      <c r="CY165" s="231"/>
      <c r="CZ165" s="231"/>
    </row>
    <row r="166" spans="1:104" s="48" customFormat="1" x14ac:dyDescent="0.25">
      <c r="A166" s="203"/>
      <c r="B166" s="203"/>
      <c r="C166" s="203"/>
      <c r="K166" s="49"/>
      <c r="L166" s="49"/>
      <c r="M166" s="49"/>
      <c r="N166" s="49"/>
      <c r="O166" s="49"/>
      <c r="P166" s="49"/>
      <c r="Q166" s="49"/>
      <c r="R166" s="49"/>
      <c r="S166" s="49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9"/>
      <c r="AL166" s="49"/>
      <c r="AM166" s="49"/>
      <c r="AN166" s="49"/>
      <c r="AO166" s="49"/>
      <c r="AP166" s="49"/>
      <c r="AQ166" s="49"/>
      <c r="AR166" s="49"/>
      <c r="AS166" s="49"/>
      <c r="AT166" s="49"/>
      <c r="AU166" s="49"/>
      <c r="AV166" s="49"/>
      <c r="AW166" s="49"/>
      <c r="AX166" s="49"/>
      <c r="AY166" s="49"/>
      <c r="AZ166" s="247"/>
      <c r="BA166" s="247"/>
      <c r="BB166" s="240"/>
      <c r="BC166" s="240"/>
      <c r="BD166" s="240"/>
      <c r="BE166" s="240"/>
      <c r="BF166" s="240"/>
      <c r="BG166" s="240"/>
      <c r="BH166" s="240"/>
      <c r="BI166" s="240"/>
      <c r="BJ166" s="240"/>
      <c r="BK166" s="240"/>
      <c r="BL166" s="240"/>
      <c r="BM166" s="240"/>
      <c r="BN166" s="240"/>
      <c r="BO166" s="240"/>
      <c r="BP166" s="240"/>
      <c r="BQ166" s="240"/>
      <c r="BR166" s="240"/>
      <c r="BS166" s="240"/>
      <c r="BT166" s="240"/>
      <c r="BU166" s="240"/>
      <c r="BV166" s="240"/>
      <c r="BW166" s="240"/>
      <c r="BX166" s="240"/>
      <c r="BY166" s="240"/>
      <c r="BZ166" s="240"/>
      <c r="CA166" s="240"/>
      <c r="CB166" s="240"/>
      <c r="CC166" s="240"/>
      <c r="CD166" s="240"/>
      <c r="CE166" s="240"/>
      <c r="CF166" s="240"/>
      <c r="CG166" s="240"/>
      <c r="CH166" s="240"/>
      <c r="CI166" s="240"/>
      <c r="CJ166" s="231"/>
      <c r="CK166" s="231"/>
      <c r="CL166" s="240"/>
      <c r="CM166" s="231"/>
      <c r="CN166" s="231"/>
      <c r="CO166" s="231"/>
      <c r="CP166" s="231"/>
      <c r="CQ166" s="231"/>
      <c r="CR166" s="231"/>
      <c r="CS166" s="231"/>
      <c r="CT166" s="231"/>
      <c r="CU166" s="231"/>
      <c r="CV166" s="231"/>
      <c r="CW166" s="231"/>
      <c r="CX166" s="231"/>
      <c r="CY166" s="231"/>
      <c r="CZ166" s="231"/>
    </row>
    <row r="167" spans="1:104" s="48" customFormat="1" x14ac:dyDescent="0.25">
      <c r="A167" s="203"/>
      <c r="B167" s="203"/>
      <c r="C167" s="203"/>
      <c r="K167" s="49"/>
      <c r="L167" s="49"/>
      <c r="M167" s="49"/>
      <c r="N167" s="49"/>
      <c r="O167" s="49"/>
      <c r="P167" s="49"/>
      <c r="Q167" s="49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49"/>
      <c r="AK167" s="49"/>
      <c r="AL167" s="49"/>
      <c r="AM167" s="49"/>
      <c r="AN167" s="49"/>
      <c r="AO167" s="49"/>
      <c r="AP167" s="49"/>
      <c r="AQ167" s="49"/>
      <c r="AR167" s="49"/>
      <c r="AS167" s="49"/>
      <c r="AT167" s="49"/>
      <c r="AU167" s="49"/>
      <c r="AV167" s="49"/>
      <c r="AW167" s="49"/>
      <c r="AX167" s="49"/>
      <c r="AY167" s="49"/>
      <c r="AZ167" s="247"/>
      <c r="BA167" s="247"/>
      <c r="BB167" s="240"/>
      <c r="BC167" s="240"/>
      <c r="BD167" s="240"/>
      <c r="BE167" s="240"/>
      <c r="BF167" s="240"/>
      <c r="BG167" s="240"/>
      <c r="BH167" s="240"/>
      <c r="BI167" s="240"/>
      <c r="BJ167" s="240"/>
      <c r="BK167" s="240"/>
      <c r="BL167" s="240"/>
      <c r="BM167" s="240"/>
      <c r="BN167" s="240"/>
      <c r="BO167" s="240"/>
      <c r="BP167" s="240"/>
      <c r="BQ167" s="240"/>
      <c r="BR167" s="240"/>
      <c r="BS167" s="240"/>
      <c r="BT167" s="240"/>
      <c r="BU167" s="240"/>
      <c r="BV167" s="240"/>
      <c r="BW167" s="240"/>
      <c r="BX167" s="240"/>
      <c r="BY167" s="240"/>
      <c r="BZ167" s="240"/>
      <c r="CA167" s="240"/>
      <c r="CB167" s="240"/>
      <c r="CC167" s="240"/>
      <c r="CD167" s="240"/>
      <c r="CE167" s="240"/>
      <c r="CF167" s="240"/>
      <c r="CG167" s="240"/>
      <c r="CH167" s="240"/>
      <c r="CI167" s="240"/>
      <c r="CJ167" s="231"/>
      <c r="CK167" s="231"/>
      <c r="CL167" s="240"/>
      <c r="CM167" s="231"/>
      <c r="CN167" s="231"/>
      <c r="CO167" s="231"/>
      <c r="CP167" s="231"/>
      <c r="CQ167" s="231"/>
      <c r="CR167" s="231"/>
      <c r="CS167" s="231"/>
      <c r="CT167" s="231"/>
      <c r="CU167" s="231"/>
      <c r="CV167" s="231"/>
      <c r="CW167" s="231"/>
      <c r="CX167" s="231"/>
      <c r="CY167" s="231"/>
      <c r="CZ167" s="231"/>
    </row>
    <row r="168" spans="1:104" s="48" customFormat="1" x14ac:dyDescent="0.25">
      <c r="A168" s="203"/>
      <c r="B168" s="203"/>
      <c r="C168" s="203"/>
      <c r="K168" s="49"/>
      <c r="L168" s="49"/>
      <c r="M168" s="49"/>
      <c r="N168" s="49"/>
      <c r="O168" s="49"/>
      <c r="P168" s="49"/>
      <c r="Q168" s="49"/>
      <c r="R168" s="49"/>
      <c r="S168" s="49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49"/>
      <c r="AK168" s="49"/>
      <c r="AL168" s="49"/>
      <c r="AM168" s="49"/>
      <c r="AN168" s="49"/>
      <c r="AO168" s="49"/>
      <c r="AP168" s="49"/>
      <c r="AQ168" s="49"/>
      <c r="AR168" s="49"/>
      <c r="AS168" s="49"/>
      <c r="AT168" s="49"/>
      <c r="AU168" s="49"/>
      <c r="AV168" s="49"/>
      <c r="AW168" s="49"/>
      <c r="AX168" s="49"/>
      <c r="AY168" s="49"/>
      <c r="AZ168" s="247"/>
      <c r="BA168" s="247"/>
      <c r="BB168" s="240"/>
      <c r="BC168" s="240"/>
      <c r="BD168" s="240"/>
      <c r="BE168" s="240"/>
      <c r="BF168" s="240"/>
      <c r="BG168" s="240"/>
      <c r="BH168" s="240"/>
      <c r="BI168" s="240"/>
      <c r="BJ168" s="240"/>
      <c r="BK168" s="240"/>
      <c r="BL168" s="240"/>
      <c r="BM168" s="240"/>
      <c r="BN168" s="240"/>
      <c r="BO168" s="240"/>
      <c r="BP168" s="240"/>
      <c r="BQ168" s="240"/>
      <c r="BR168" s="240"/>
      <c r="BS168" s="240"/>
      <c r="BT168" s="240"/>
      <c r="BU168" s="240"/>
      <c r="BV168" s="240"/>
      <c r="BW168" s="240"/>
      <c r="BX168" s="240"/>
      <c r="BY168" s="240"/>
      <c r="BZ168" s="240"/>
      <c r="CA168" s="240"/>
      <c r="CB168" s="240"/>
      <c r="CC168" s="240"/>
      <c r="CD168" s="240"/>
      <c r="CE168" s="240"/>
      <c r="CF168" s="240"/>
      <c r="CG168" s="240"/>
      <c r="CH168" s="240"/>
      <c r="CI168" s="240"/>
      <c r="CJ168" s="231"/>
      <c r="CK168" s="231"/>
      <c r="CL168" s="240"/>
      <c r="CM168" s="231"/>
      <c r="CN168" s="231"/>
      <c r="CO168" s="231"/>
      <c r="CP168" s="231"/>
      <c r="CQ168" s="231"/>
      <c r="CR168" s="231"/>
      <c r="CS168" s="231"/>
      <c r="CT168" s="231"/>
      <c r="CU168" s="231"/>
      <c r="CV168" s="231"/>
      <c r="CW168" s="231"/>
      <c r="CX168" s="231"/>
      <c r="CY168" s="231"/>
      <c r="CZ168" s="231"/>
    </row>
    <row r="169" spans="1:104" s="48" customFormat="1" x14ac:dyDescent="0.25">
      <c r="A169" s="203"/>
      <c r="B169" s="203"/>
      <c r="C169" s="203"/>
      <c r="K169" s="49"/>
      <c r="L169" s="49"/>
      <c r="M169" s="49"/>
      <c r="N169" s="49"/>
      <c r="O169" s="49"/>
      <c r="P169" s="49"/>
      <c r="Q169" s="49"/>
      <c r="R169" s="49"/>
      <c r="S169" s="49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9"/>
      <c r="AL169" s="49"/>
      <c r="AM169" s="49"/>
      <c r="AN169" s="49"/>
      <c r="AO169" s="49"/>
      <c r="AP169" s="49"/>
      <c r="AQ169" s="49"/>
      <c r="AR169" s="49"/>
      <c r="AS169" s="49"/>
      <c r="AT169" s="49"/>
      <c r="AU169" s="49"/>
      <c r="AV169" s="49"/>
      <c r="AW169" s="49"/>
      <c r="AX169" s="49"/>
      <c r="AY169" s="49"/>
      <c r="AZ169" s="247"/>
      <c r="BA169" s="247"/>
      <c r="BB169" s="240"/>
      <c r="BC169" s="240"/>
      <c r="BD169" s="240"/>
      <c r="BE169" s="240"/>
      <c r="BF169" s="240"/>
      <c r="BG169" s="240"/>
      <c r="BH169" s="240"/>
      <c r="BI169" s="240"/>
      <c r="BJ169" s="240"/>
      <c r="BK169" s="240"/>
      <c r="BL169" s="240"/>
      <c r="BM169" s="240"/>
      <c r="BN169" s="240"/>
      <c r="BO169" s="240"/>
      <c r="BP169" s="240"/>
      <c r="BQ169" s="240"/>
      <c r="BR169" s="240"/>
      <c r="BS169" s="240"/>
      <c r="BT169" s="240"/>
      <c r="BU169" s="240"/>
      <c r="BV169" s="240"/>
      <c r="BW169" s="240"/>
      <c r="BX169" s="240"/>
      <c r="BY169" s="240"/>
      <c r="BZ169" s="240"/>
      <c r="CA169" s="240"/>
      <c r="CB169" s="240"/>
      <c r="CC169" s="240"/>
      <c r="CD169" s="240"/>
      <c r="CE169" s="240"/>
      <c r="CF169" s="240"/>
      <c r="CG169" s="240"/>
      <c r="CH169" s="240"/>
      <c r="CI169" s="240"/>
      <c r="CJ169" s="231"/>
      <c r="CK169" s="231"/>
      <c r="CL169" s="240"/>
      <c r="CM169" s="231"/>
      <c r="CN169" s="231"/>
      <c r="CO169" s="231"/>
      <c r="CP169" s="231"/>
      <c r="CQ169" s="231"/>
      <c r="CR169" s="231"/>
      <c r="CS169" s="231"/>
      <c r="CT169" s="231"/>
      <c r="CU169" s="231"/>
      <c r="CV169" s="231"/>
      <c r="CW169" s="231"/>
      <c r="CX169" s="231"/>
      <c r="CY169" s="231"/>
      <c r="CZ169" s="231"/>
    </row>
    <row r="170" spans="1:104" s="48" customFormat="1" x14ac:dyDescent="0.25">
      <c r="A170" s="203"/>
      <c r="B170" s="203"/>
      <c r="C170" s="203"/>
      <c r="K170" s="49"/>
      <c r="L170" s="49"/>
      <c r="M170" s="49"/>
      <c r="N170" s="49"/>
      <c r="O170" s="49"/>
      <c r="P170" s="49"/>
      <c r="Q170" s="49"/>
      <c r="R170" s="49"/>
      <c r="S170" s="49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9"/>
      <c r="AL170" s="49"/>
      <c r="AM170" s="49"/>
      <c r="AN170" s="49"/>
      <c r="AO170" s="49"/>
      <c r="AP170" s="49"/>
      <c r="AQ170" s="49"/>
      <c r="AR170" s="49"/>
      <c r="AS170" s="49"/>
      <c r="AT170" s="49"/>
      <c r="AU170" s="49"/>
      <c r="AV170" s="49"/>
      <c r="AW170" s="49"/>
      <c r="AX170" s="49"/>
      <c r="AY170" s="49"/>
      <c r="AZ170" s="247"/>
      <c r="BA170" s="247"/>
      <c r="BB170" s="240"/>
      <c r="BC170" s="240"/>
      <c r="BD170" s="240"/>
      <c r="BE170" s="240"/>
      <c r="BF170" s="240"/>
      <c r="BG170" s="240"/>
      <c r="BH170" s="240"/>
      <c r="BI170" s="240"/>
      <c r="BJ170" s="240"/>
      <c r="BK170" s="240"/>
      <c r="BL170" s="240"/>
      <c r="BM170" s="240"/>
      <c r="BN170" s="240"/>
      <c r="BO170" s="240"/>
      <c r="BP170" s="240"/>
      <c r="BQ170" s="240"/>
      <c r="BR170" s="240"/>
      <c r="BS170" s="240"/>
      <c r="BT170" s="240"/>
      <c r="BU170" s="240"/>
      <c r="BV170" s="240"/>
      <c r="BW170" s="240"/>
      <c r="BX170" s="240"/>
      <c r="BY170" s="240"/>
      <c r="BZ170" s="240"/>
      <c r="CA170" s="240"/>
      <c r="CB170" s="240"/>
      <c r="CC170" s="240"/>
      <c r="CD170" s="240"/>
      <c r="CE170" s="240"/>
      <c r="CF170" s="240"/>
      <c r="CG170" s="240"/>
      <c r="CH170" s="240"/>
      <c r="CI170" s="240"/>
      <c r="CJ170" s="231"/>
      <c r="CK170" s="231"/>
      <c r="CL170" s="240"/>
      <c r="CM170" s="231"/>
      <c r="CN170" s="231"/>
      <c r="CO170" s="231"/>
      <c r="CP170" s="231"/>
      <c r="CQ170" s="231"/>
      <c r="CR170" s="231"/>
      <c r="CS170" s="231"/>
      <c r="CT170" s="231"/>
      <c r="CU170" s="231"/>
      <c r="CV170" s="231"/>
      <c r="CW170" s="231"/>
      <c r="CX170" s="231"/>
      <c r="CY170" s="231"/>
      <c r="CZ170" s="231"/>
    </row>
    <row r="171" spans="1:104" s="48" customFormat="1" x14ac:dyDescent="0.25">
      <c r="A171" s="203"/>
      <c r="B171" s="203"/>
      <c r="C171" s="203"/>
      <c r="K171" s="49"/>
      <c r="L171" s="49"/>
      <c r="M171" s="49"/>
      <c r="N171" s="49"/>
      <c r="O171" s="49"/>
      <c r="P171" s="49"/>
      <c r="Q171" s="49"/>
      <c r="R171" s="49"/>
      <c r="S171" s="49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9"/>
      <c r="AL171" s="49"/>
      <c r="AM171" s="49"/>
      <c r="AN171" s="49"/>
      <c r="AO171" s="49"/>
      <c r="AP171" s="49"/>
      <c r="AQ171" s="49"/>
      <c r="AR171" s="49"/>
      <c r="AS171" s="49"/>
      <c r="AT171" s="49"/>
      <c r="AU171" s="49"/>
      <c r="AV171" s="49"/>
      <c r="AW171" s="49"/>
      <c r="AX171" s="49"/>
      <c r="AY171" s="49"/>
      <c r="AZ171" s="247"/>
      <c r="BA171" s="247"/>
      <c r="BB171" s="240"/>
      <c r="BC171" s="240"/>
      <c r="BD171" s="240"/>
      <c r="BE171" s="240"/>
      <c r="BF171" s="240"/>
      <c r="BG171" s="240"/>
      <c r="BH171" s="240"/>
      <c r="BI171" s="240"/>
      <c r="BJ171" s="240"/>
      <c r="BK171" s="240"/>
      <c r="BL171" s="240"/>
      <c r="BM171" s="240"/>
      <c r="BN171" s="240"/>
      <c r="BO171" s="240"/>
      <c r="BP171" s="240"/>
      <c r="BQ171" s="240"/>
      <c r="BR171" s="240"/>
      <c r="BS171" s="240"/>
      <c r="BT171" s="240"/>
      <c r="BU171" s="240"/>
      <c r="BV171" s="240"/>
      <c r="BW171" s="240"/>
      <c r="BX171" s="240"/>
      <c r="BY171" s="240"/>
      <c r="BZ171" s="240"/>
      <c r="CA171" s="240"/>
      <c r="CB171" s="240"/>
      <c r="CC171" s="240"/>
      <c r="CD171" s="240"/>
      <c r="CE171" s="240"/>
      <c r="CF171" s="240"/>
      <c r="CG171" s="240"/>
      <c r="CH171" s="240"/>
      <c r="CI171" s="240"/>
      <c r="CJ171" s="231"/>
      <c r="CK171" s="231"/>
      <c r="CL171" s="240"/>
      <c r="CM171" s="231"/>
      <c r="CN171" s="231"/>
      <c r="CO171" s="231"/>
      <c r="CP171" s="231"/>
      <c r="CQ171" s="231"/>
      <c r="CR171" s="231"/>
      <c r="CS171" s="231"/>
      <c r="CT171" s="231"/>
      <c r="CU171" s="231"/>
      <c r="CV171" s="231"/>
      <c r="CW171" s="231"/>
      <c r="CX171" s="231"/>
      <c r="CY171" s="231"/>
      <c r="CZ171" s="231"/>
    </row>
    <row r="172" spans="1:104" s="48" customFormat="1" x14ac:dyDescent="0.25">
      <c r="A172" s="253" t="s">
        <v>520</v>
      </c>
    </row>
    <row r="173" spans="1:104" s="48" customFormat="1" x14ac:dyDescent="0.25">
      <c r="A173" s="48" t="s">
        <v>521</v>
      </c>
      <c r="B173" s="89" t="s">
        <v>258</v>
      </c>
      <c r="C173" s="89" t="s">
        <v>58</v>
      </c>
      <c r="D173" s="89" t="s">
        <v>204</v>
      </c>
      <c r="E173" s="89"/>
      <c r="F173" s="89" t="s">
        <v>66</v>
      </c>
      <c r="G173" s="89" t="s">
        <v>68</v>
      </c>
      <c r="H173" s="89">
        <v>2023</v>
      </c>
      <c r="I173" s="89"/>
      <c r="J173" s="89" t="s">
        <v>132</v>
      </c>
      <c r="K173" s="90">
        <v>92960</v>
      </c>
      <c r="L173" s="89"/>
      <c r="AZ173" s="260"/>
      <c r="BA173" s="260"/>
      <c r="BB173" s="230">
        <v>0</v>
      </c>
      <c r="BC173" s="230">
        <v>0</v>
      </c>
      <c r="BD173" s="230">
        <v>0</v>
      </c>
      <c r="BE173" s="230">
        <v>0</v>
      </c>
      <c r="BF173" s="230">
        <v>0</v>
      </c>
      <c r="BG173" s="230">
        <v>0</v>
      </c>
      <c r="BH173" s="230">
        <v>3513.8879999999999</v>
      </c>
      <c r="BI173" s="230">
        <v>5633.3760000000002</v>
      </c>
      <c r="BJ173" s="230">
        <v>7752.8640000000005</v>
      </c>
      <c r="BK173" s="230">
        <v>9872.3520000000008</v>
      </c>
      <c r="BL173" s="230">
        <v>11991.84</v>
      </c>
      <c r="BM173" s="230">
        <v>14111.328</v>
      </c>
      <c r="BN173" s="230">
        <v>16230.816000000003</v>
      </c>
      <c r="BO173" s="230">
        <v>18350.304</v>
      </c>
      <c r="BP173" s="230">
        <v>20469.792000000001</v>
      </c>
      <c r="BQ173" s="230">
        <v>22589.279999999999</v>
      </c>
      <c r="BR173" s="230">
        <v>24708.768000000004</v>
      </c>
      <c r="BS173" s="230">
        <v>26828.256000000001</v>
      </c>
      <c r="BT173" s="230">
        <v>28947.744000000002</v>
      </c>
      <c r="BU173" s="230">
        <v>31067.232000000004</v>
      </c>
      <c r="BV173" s="230">
        <v>33186.720000000001</v>
      </c>
      <c r="BW173" s="230">
        <v>35306.208000000006</v>
      </c>
      <c r="BX173" s="230">
        <v>37425.696000000004</v>
      </c>
      <c r="BY173" s="230">
        <v>39545.184000000001</v>
      </c>
      <c r="BZ173" s="230">
        <v>41664.672000000006</v>
      </c>
      <c r="CA173" s="230">
        <v>43784.160000000003</v>
      </c>
      <c r="CB173" s="230">
        <v>45903.648000000001</v>
      </c>
      <c r="CC173" s="230">
        <v>48023.136000000006</v>
      </c>
      <c r="CD173" s="230">
        <v>50142.623999999996</v>
      </c>
      <c r="CE173" s="230">
        <v>52262.112000000001</v>
      </c>
      <c r="CF173" s="230">
        <v>54381.600000000006</v>
      </c>
      <c r="CG173" s="230">
        <v>56501.088000000003</v>
      </c>
      <c r="CH173" s="230">
        <v>58620.576000000008</v>
      </c>
      <c r="CI173" s="230">
        <v>60740.064000000006</v>
      </c>
      <c r="CJ173" s="231"/>
      <c r="CK173" s="231"/>
      <c r="CL173" s="231"/>
      <c r="CM173" s="231"/>
      <c r="CN173" s="231"/>
      <c r="CO173" s="231"/>
      <c r="CP173" s="231"/>
      <c r="CQ173" s="231"/>
      <c r="CR173" s="231"/>
      <c r="CS173" s="231"/>
      <c r="CT173" s="231"/>
      <c r="CU173" s="231"/>
      <c r="CV173" s="231"/>
      <c r="CW173" s="231"/>
      <c r="CX173" s="231"/>
      <c r="CY173" s="231"/>
      <c r="CZ173" s="231"/>
    </row>
    <row r="174" spans="1:104" s="48" customFormat="1" x14ac:dyDescent="0.25">
      <c r="A174" s="48" t="s">
        <v>522</v>
      </c>
      <c r="B174" s="89" t="s">
        <v>258</v>
      </c>
      <c r="C174" s="89" t="s">
        <v>58</v>
      </c>
      <c r="D174" s="89" t="s">
        <v>191</v>
      </c>
      <c r="E174" s="89" t="s">
        <v>507</v>
      </c>
      <c r="F174" s="89" t="s">
        <v>98</v>
      </c>
      <c r="G174" s="89" t="s">
        <v>68</v>
      </c>
      <c r="H174" s="89">
        <v>2017</v>
      </c>
      <c r="I174" s="89">
        <v>2029</v>
      </c>
      <c r="J174" s="89" t="s">
        <v>181</v>
      </c>
      <c r="K174" s="248">
        <v>1258</v>
      </c>
      <c r="L174" s="89"/>
      <c r="AZ174" s="260"/>
      <c r="BA174" s="260"/>
      <c r="BB174" s="230">
        <v>450.61560000000003</v>
      </c>
      <c r="BC174" s="230">
        <v>554.72991088544279</v>
      </c>
      <c r="BD174" s="230">
        <v>615.63287854185126</v>
      </c>
      <c r="BE174" s="230">
        <v>658.84422177088538</v>
      </c>
      <c r="BF174" s="230">
        <v>692.36154352474659</v>
      </c>
      <c r="BG174" s="230">
        <v>719.74718942729385</v>
      </c>
      <c r="BH174" s="230">
        <v>742.90142312088312</v>
      </c>
      <c r="BI174" s="230">
        <v>762.95853265632809</v>
      </c>
      <c r="BJ174" s="230">
        <v>780.65015708370231</v>
      </c>
      <c r="BK174" s="230">
        <v>796.4758544101893</v>
      </c>
      <c r="BL174" s="230">
        <v>810.79193902973395</v>
      </c>
      <c r="BM174" s="230">
        <v>823.86150031273655</v>
      </c>
      <c r="BN174" s="230">
        <v>835.88433122738172</v>
      </c>
      <c r="BO174" s="230">
        <v>847.01573400632583</v>
      </c>
      <c r="BP174" s="230">
        <v>857.37882206659776</v>
      </c>
      <c r="BQ174" s="230">
        <v>867.07284354177079</v>
      </c>
      <c r="BR174" s="230">
        <v>876.17897698663285</v>
      </c>
      <c r="BS174" s="230">
        <v>884.76446796914502</v>
      </c>
      <c r="BT174" s="230">
        <v>892.88564575349096</v>
      </c>
      <c r="BU174" s="230">
        <v>900.590165295632</v>
      </c>
      <c r="BV174" s="230">
        <v>907.91870166273429</v>
      </c>
      <c r="BW174" s="230">
        <v>914.90624991517666</v>
      </c>
      <c r="BX174" s="230">
        <v>921.58313580248114</v>
      </c>
      <c r="BY174" s="230">
        <v>927.97581119817926</v>
      </c>
      <c r="BZ174" s="230">
        <v>934.1074870494931</v>
      </c>
      <c r="CA174" s="230">
        <v>939.99864211282443</v>
      </c>
      <c r="CB174" s="230">
        <v>945.66743562555348</v>
      </c>
      <c r="CC174" s="230">
        <v>951.13004489176853</v>
      </c>
      <c r="CD174" s="230">
        <v>956.40094360228443</v>
      </c>
      <c r="CE174" s="230">
        <v>961.49313295204047</v>
      </c>
      <c r="CF174" s="230">
        <v>966.41833484713231</v>
      </c>
      <c r="CG174" s="230">
        <v>971.1871544272135</v>
      </c>
      <c r="CH174" s="230">
        <v>975.80921757158501</v>
      </c>
      <c r="CI174" s="230">
        <v>980.29328787207555</v>
      </c>
      <c r="CJ174" s="231"/>
      <c r="CK174" s="231"/>
      <c r="CL174" s="240">
        <v>28626.231317141315</v>
      </c>
      <c r="CM174" s="231"/>
      <c r="CN174" s="231"/>
      <c r="CO174" s="231"/>
      <c r="CP174" s="231"/>
      <c r="CQ174" s="231"/>
      <c r="CR174" s="231"/>
      <c r="CS174" s="231"/>
      <c r="CT174" s="231"/>
      <c r="CU174" s="231"/>
      <c r="CV174" s="231"/>
      <c r="CW174" s="231"/>
      <c r="CX174" s="231"/>
      <c r="CY174" s="231"/>
      <c r="CZ174" s="231"/>
    </row>
    <row r="175" spans="1:104" s="48" customFormat="1" x14ac:dyDescent="0.25">
      <c r="A175" s="15" t="s">
        <v>523</v>
      </c>
      <c r="B175" s="15" t="s">
        <v>138</v>
      </c>
      <c r="C175" s="15" t="s">
        <v>58</v>
      </c>
      <c r="D175" s="48" t="s">
        <v>388</v>
      </c>
      <c r="E175" s="48" t="s">
        <v>524</v>
      </c>
      <c r="F175" s="48" t="s">
        <v>66</v>
      </c>
      <c r="G175" s="48" t="s">
        <v>300</v>
      </c>
      <c r="H175" s="244">
        <v>2015</v>
      </c>
      <c r="J175" s="48" t="s">
        <v>137</v>
      </c>
      <c r="K175" s="49">
        <v>582</v>
      </c>
      <c r="L175" s="49"/>
      <c r="M175" s="49"/>
      <c r="N175" s="49"/>
      <c r="O175" s="49"/>
      <c r="P175" s="49"/>
      <c r="Q175" s="49"/>
      <c r="R175" s="49"/>
      <c r="S175" s="49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9"/>
      <c r="AL175" s="49"/>
      <c r="AM175" s="49"/>
      <c r="AN175" s="49"/>
      <c r="AO175" s="49"/>
      <c r="AP175" s="49"/>
      <c r="AQ175" s="49"/>
      <c r="AR175" s="49"/>
      <c r="AS175" s="49"/>
      <c r="AT175" s="49"/>
      <c r="AU175" s="49"/>
      <c r="AV175" s="49"/>
      <c r="AW175" s="49"/>
      <c r="AX175" s="49"/>
      <c r="AY175" s="49"/>
      <c r="AZ175" s="230">
        <v>307.76160000000004</v>
      </c>
      <c r="BA175" s="230">
        <v>340.96237954276864</v>
      </c>
      <c r="BB175" s="230">
        <v>360.38359056999832</v>
      </c>
      <c r="BC175" s="230">
        <v>374.16315908553719</v>
      </c>
      <c r="BD175" s="230">
        <v>384.85142279251602</v>
      </c>
      <c r="BE175" s="230">
        <v>393.58437011276692</v>
      </c>
      <c r="BF175" s="230">
        <v>400.96797186554085</v>
      </c>
      <c r="BG175" s="230">
        <v>407.36393862830579</v>
      </c>
      <c r="BH175" s="230">
        <v>413.00558113999665</v>
      </c>
      <c r="BI175" s="230">
        <v>418.05220233528462</v>
      </c>
      <c r="BJ175" s="230">
        <v>422.61742651366006</v>
      </c>
      <c r="BK175" s="230">
        <v>426.78514965553552</v>
      </c>
      <c r="BL175" s="230">
        <v>430.6190832933072</v>
      </c>
      <c r="BM175" s="230">
        <v>434.16875140830945</v>
      </c>
      <c r="BN175" s="230">
        <v>437.47341336251435</v>
      </c>
      <c r="BO175" s="230">
        <v>440.56471817107439</v>
      </c>
      <c r="BP175" s="230">
        <v>443.46855268161107</v>
      </c>
      <c r="BQ175" s="230">
        <v>446.20636068276525</v>
      </c>
      <c r="BR175" s="230">
        <v>448.79610488750166</v>
      </c>
      <c r="BS175" s="230">
        <v>451.25298187805322</v>
      </c>
      <c r="BT175" s="230">
        <v>453.58996243553918</v>
      </c>
      <c r="BU175" s="230">
        <v>455.81820605642861</v>
      </c>
      <c r="BV175" s="230">
        <v>457.94738325110399</v>
      </c>
      <c r="BW175" s="230">
        <v>459.98592919830412</v>
      </c>
      <c r="BX175" s="230">
        <v>461.94124558503199</v>
      </c>
      <c r="BY175" s="230">
        <v>463.8198628360758</v>
      </c>
      <c r="BZ175" s="230">
        <v>465.62757170999498</v>
      </c>
      <c r="CA175" s="230">
        <v>467.36953095107805</v>
      </c>
      <c r="CB175" s="230">
        <v>469.05035604219017</v>
      </c>
      <c r="CC175" s="230">
        <v>470.67419290528289</v>
      </c>
      <c r="CD175" s="230">
        <v>472.24477951275225</v>
      </c>
      <c r="CE175" s="230">
        <v>473.76549771384299</v>
      </c>
      <c r="CF175" s="230">
        <v>475.23941708365834</v>
      </c>
      <c r="CG175" s="230">
        <v>476.66933222437967</v>
      </c>
      <c r="CH175" s="230">
        <v>478.05779465805682</v>
      </c>
      <c r="CI175" s="230">
        <v>479.40714022553385</v>
      </c>
      <c r="CJ175" s="231"/>
      <c r="CK175" s="231"/>
      <c r="CL175" s="231"/>
      <c r="CM175" s="231"/>
      <c r="CN175" s="231"/>
      <c r="CO175" s="231"/>
      <c r="CP175" s="231"/>
      <c r="CQ175" s="231"/>
      <c r="CR175" s="231"/>
      <c r="CS175" s="231"/>
      <c r="CT175" s="231"/>
      <c r="CU175" s="231"/>
      <c r="CV175" s="231"/>
      <c r="CW175" s="231"/>
      <c r="CX175" s="231"/>
      <c r="CY175" s="231"/>
      <c r="CZ175" s="231"/>
    </row>
    <row r="176" spans="1:104" s="48" customFormat="1" x14ac:dyDescent="0.25">
      <c r="A176" s="15" t="s">
        <v>525</v>
      </c>
      <c r="B176" s="15" t="s">
        <v>120</v>
      </c>
      <c r="C176" s="15" t="s">
        <v>58</v>
      </c>
      <c r="D176" s="48" t="s">
        <v>388</v>
      </c>
      <c r="E176" s="48" t="s">
        <v>526</v>
      </c>
      <c r="F176" s="48" t="s">
        <v>66</v>
      </c>
      <c r="G176" s="48" t="s">
        <v>300</v>
      </c>
      <c r="H176" s="244">
        <v>2015</v>
      </c>
      <c r="J176" s="48" t="s">
        <v>119</v>
      </c>
      <c r="K176" s="49">
        <v>196</v>
      </c>
      <c r="L176" s="49"/>
      <c r="M176" s="49"/>
      <c r="N176" s="49"/>
      <c r="O176" s="49"/>
      <c r="P176" s="49"/>
      <c r="Q176" s="49"/>
      <c r="R176" s="49"/>
      <c r="S176" s="49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9"/>
      <c r="AL176" s="49"/>
      <c r="AM176" s="49"/>
      <c r="AN176" s="49"/>
      <c r="AO176" s="49"/>
      <c r="AP176" s="49"/>
      <c r="AQ176" s="49"/>
      <c r="AR176" s="49"/>
      <c r="AS176" s="49"/>
      <c r="AT176" s="49"/>
      <c r="AU176" s="49"/>
      <c r="AV176" s="49"/>
      <c r="AW176" s="49"/>
      <c r="AX176" s="49"/>
      <c r="AY176" s="49"/>
      <c r="AZ176" s="230">
        <v>103.6448</v>
      </c>
      <c r="BA176" s="230">
        <v>114.82581854017637</v>
      </c>
      <c r="BB176" s="230">
        <v>121.36629510604755</v>
      </c>
      <c r="BC176" s="230">
        <v>126.00683708035274</v>
      </c>
      <c r="BD176" s="230">
        <v>129.60632107789198</v>
      </c>
      <c r="BE176" s="230">
        <v>132.54731364622393</v>
      </c>
      <c r="BF176" s="230">
        <v>135.03388743238145</v>
      </c>
      <c r="BG176" s="230">
        <v>137.18785562052909</v>
      </c>
      <c r="BH176" s="230">
        <v>139.08779021209509</v>
      </c>
      <c r="BI176" s="230">
        <v>140.78733961806836</v>
      </c>
      <c r="BJ176" s="230">
        <v>142.32476906645596</v>
      </c>
      <c r="BK176" s="230">
        <v>143.72833218640028</v>
      </c>
      <c r="BL176" s="230">
        <v>145.01948509534057</v>
      </c>
      <c r="BM176" s="230">
        <v>146.21490597255783</v>
      </c>
      <c r="BN176" s="230">
        <v>147.32781618393952</v>
      </c>
      <c r="BO176" s="230">
        <v>148.36887416070547</v>
      </c>
      <c r="BP176" s="230">
        <v>149.34679781030201</v>
      </c>
      <c r="BQ176" s="230">
        <v>150.26880875227147</v>
      </c>
      <c r="BR176" s="230">
        <v>151.14095628513803</v>
      </c>
      <c r="BS176" s="230">
        <v>151.96835815824471</v>
      </c>
      <c r="BT176" s="230">
        <v>152.75538253842899</v>
      </c>
      <c r="BU176" s="230">
        <v>153.50578760663231</v>
      </c>
      <c r="BV176" s="230">
        <v>154.22283009830994</v>
      </c>
      <c r="BW176" s="230">
        <v>154.90935072657663</v>
      </c>
      <c r="BX176" s="230">
        <v>155.56784215578398</v>
      </c>
      <c r="BY176" s="230">
        <v>156.20050363551692</v>
      </c>
      <c r="BZ176" s="230">
        <v>156.80928531814263</v>
      </c>
      <c r="CA176" s="230">
        <v>157.39592451273418</v>
      </c>
      <c r="CB176" s="230">
        <v>157.96197557434584</v>
      </c>
      <c r="CC176" s="230">
        <v>158.5088347241159</v>
      </c>
      <c r="CD176" s="230">
        <v>159.03776079810902</v>
      </c>
      <c r="CE176" s="230">
        <v>159.54989270088183</v>
      </c>
      <c r="CF176" s="230">
        <v>160.0462641725035</v>
      </c>
      <c r="CG176" s="230">
        <v>160.52781635047839</v>
      </c>
      <c r="CH176" s="230">
        <v>160.99540851027342</v>
      </c>
      <c r="CI176" s="230">
        <v>161.44982729244782</v>
      </c>
      <c r="CJ176" s="231"/>
      <c r="CK176" s="231"/>
      <c r="CL176" s="231"/>
      <c r="CM176" s="231"/>
      <c r="CN176" s="231"/>
      <c r="CO176" s="231"/>
      <c r="CP176" s="231"/>
      <c r="CQ176" s="231"/>
      <c r="CR176" s="231"/>
      <c r="CS176" s="231"/>
      <c r="CT176" s="231"/>
      <c r="CU176" s="231"/>
      <c r="CV176" s="231"/>
      <c r="CW176" s="231"/>
      <c r="CX176" s="231"/>
      <c r="CY176" s="231"/>
      <c r="CZ176" s="231"/>
    </row>
    <row r="177" spans="1:105" s="48" customFormat="1" x14ac:dyDescent="0.25">
      <c r="A177" s="15" t="s">
        <v>527</v>
      </c>
      <c r="B177" s="15" t="s">
        <v>126</v>
      </c>
      <c r="C177" s="15" t="s">
        <v>58</v>
      </c>
      <c r="D177" s="48" t="s">
        <v>396</v>
      </c>
      <c r="E177" s="48" t="s">
        <v>528</v>
      </c>
      <c r="F177" s="48" t="s">
        <v>66</v>
      </c>
      <c r="G177" s="48" t="s">
        <v>300</v>
      </c>
      <c r="H177" s="48">
        <v>2025</v>
      </c>
      <c r="J177" s="48" t="s">
        <v>119</v>
      </c>
      <c r="K177" s="49">
        <v>1343</v>
      </c>
      <c r="L177" s="49"/>
      <c r="M177" s="49"/>
      <c r="N177" s="49"/>
      <c r="O177" s="49"/>
      <c r="P177" s="49"/>
      <c r="Q177" s="49"/>
      <c r="R177" s="49"/>
      <c r="S177" s="49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9"/>
      <c r="AL177" s="49"/>
      <c r="AM177" s="49"/>
      <c r="AN177" s="49"/>
      <c r="AO177" s="49"/>
      <c r="AP177" s="49"/>
      <c r="AQ177" s="49"/>
      <c r="AR177" s="49"/>
      <c r="AS177" s="49"/>
      <c r="AT177" s="49"/>
      <c r="AU177" s="49"/>
      <c r="AV177" s="49"/>
      <c r="AW177" s="49"/>
      <c r="AX177" s="49"/>
      <c r="AY177" s="49"/>
      <c r="AZ177" s="230">
        <v>0</v>
      </c>
      <c r="BA177" s="230">
        <v>0</v>
      </c>
      <c r="BB177" s="230">
        <v>0</v>
      </c>
      <c r="BC177" s="230">
        <v>0</v>
      </c>
      <c r="BD177" s="230">
        <v>0</v>
      </c>
      <c r="BE177" s="230">
        <v>0</v>
      </c>
      <c r="BF177" s="230">
        <v>0</v>
      </c>
      <c r="BG177" s="230">
        <v>0</v>
      </c>
      <c r="BH177" s="230">
        <v>0</v>
      </c>
      <c r="BI177" s="230">
        <v>0</v>
      </c>
      <c r="BJ177" s="230">
        <v>481.06260000000003</v>
      </c>
      <c r="BK177" s="230">
        <v>592.21166162094562</v>
      </c>
      <c r="BL177" s="230">
        <v>657.22969465954384</v>
      </c>
      <c r="BM177" s="230">
        <v>703.36072324189115</v>
      </c>
      <c r="BN177" s="230">
        <v>739.14272889804033</v>
      </c>
      <c r="BO177" s="230">
        <v>768.37875628048937</v>
      </c>
      <c r="BP177" s="230">
        <v>793.09746522364549</v>
      </c>
      <c r="BQ177" s="230">
        <v>814.5097848628368</v>
      </c>
      <c r="BR177" s="230">
        <v>833.39678931908759</v>
      </c>
      <c r="BS177" s="230">
        <v>850.29179051898586</v>
      </c>
      <c r="BT177" s="230">
        <v>865.57517815336462</v>
      </c>
      <c r="BU177" s="230">
        <v>879.52781790143501</v>
      </c>
      <c r="BV177" s="230">
        <v>892.36300225625882</v>
      </c>
      <c r="BW177" s="230">
        <v>904.24652684459113</v>
      </c>
      <c r="BX177" s="230">
        <v>915.30982355758408</v>
      </c>
      <c r="BY177" s="230">
        <v>925.65884648378233</v>
      </c>
      <c r="BZ177" s="230">
        <v>935.38025921545943</v>
      </c>
      <c r="CA177" s="230">
        <v>944.54585094003323</v>
      </c>
      <c r="CB177" s="230">
        <v>953.21575695305125</v>
      </c>
      <c r="CC177" s="230">
        <v>961.44085213993151</v>
      </c>
      <c r="CD177" s="230">
        <v>969.26455988318935</v>
      </c>
      <c r="CE177" s="230">
        <v>976.72423977431015</v>
      </c>
      <c r="CF177" s="230">
        <v>983.85226659994612</v>
      </c>
      <c r="CG177" s="230">
        <v>990.67687952238055</v>
      </c>
      <c r="CH177" s="230">
        <v>997.22285779608046</v>
      </c>
      <c r="CI177" s="230">
        <v>1003.5120638772045</v>
      </c>
      <c r="CJ177" s="231"/>
      <c r="CK177" s="231"/>
      <c r="CL177" s="231"/>
      <c r="CM177" s="231"/>
      <c r="CN177" s="231"/>
      <c r="CO177" s="231"/>
      <c r="CP177" s="231"/>
      <c r="CQ177" s="231"/>
      <c r="CR177" s="231"/>
      <c r="CS177" s="231"/>
      <c r="CT177" s="231"/>
      <c r="CU177" s="231"/>
      <c r="CV177" s="231"/>
      <c r="CW177" s="231"/>
      <c r="CX177" s="231"/>
      <c r="CY177" s="231"/>
      <c r="CZ177" s="231"/>
    </row>
    <row r="178" spans="1:105" s="48" customFormat="1" x14ac:dyDescent="0.25">
      <c r="A178" s="15" t="s">
        <v>529</v>
      </c>
      <c r="B178" s="15" t="s">
        <v>135</v>
      </c>
      <c r="C178" s="15" t="s">
        <v>58</v>
      </c>
      <c r="D178" s="48" t="s">
        <v>396</v>
      </c>
      <c r="E178" s="48" t="s">
        <v>530</v>
      </c>
      <c r="F178" s="48" t="s">
        <v>66</v>
      </c>
      <c r="G178" s="48" t="s">
        <v>300</v>
      </c>
      <c r="H178" s="244">
        <v>2015</v>
      </c>
      <c r="J178" s="48" t="s">
        <v>132</v>
      </c>
      <c r="K178" s="49">
        <v>3489</v>
      </c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49"/>
      <c r="AT178" s="49"/>
      <c r="AU178" s="49"/>
      <c r="AV178" s="49"/>
      <c r="AW178" s="49"/>
      <c r="AX178" s="49"/>
      <c r="AY178" s="49"/>
      <c r="AZ178" s="230">
        <v>1249.7598</v>
      </c>
      <c r="BA178" s="230">
        <v>1538.5156272490538</v>
      </c>
      <c r="BB178" s="230">
        <v>1707.4269580544665</v>
      </c>
      <c r="BC178" s="230">
        <v>1827.2714544981075</v>
      </c>
      <c r="BD178" s="230">
        <v>1920.2300678520198</v>
      </c>
      <c r="BE178" s="230">
        <v>1996.1827853035199</v>
      </c>
      <c r="BF178" s="230">
        <v>2060.399892900446</v>
      </c>
      <c r="BG178" s="230">
        <v>2116.0272817471609</v>
      </c>
      <c r="BH178" s="230">
        <v>2165.0941161089327</v>
      </c>
      <c r="BI178" s="230">
        <v>2208.9858951010733</v>
      </c>
      <c r="BJ178" s="230">
        <v>2248.6908388511461</v>
      </c>
      <c r="BK178" s="230">
        <v>2284.9386125525739</v>
      </c>
      <c r="BL178" s="230">
        <v>2318.2833319970864</v>
      </c>
      <c r="BM178" s="230">
        <v>2349.1557201494998</v>
      </c>
      <c r="BN178" s="230">
        <v>2377.8972259064863</v>
      </c>
      <c r="BO178" s="230">
        <v>2404.7831089962151</v>
      </c>
      <c r="BP178" s="230">
        <v>2430.0385140750095</v>
      </c>
      <c r="BQ178" s="230">
        <v>2453.8499433579864</v>
      </c>
      <c r="BR178" s="230">
        <v>2476.3736232384181</v>
      </c>
      <c r="BS178" s="230">
        <v>2497.7417223501275</v>
      </c>
      <c r="BT178" s="230">
        <v>2518.0670509549127</v>
      </c>
      <c r="BU178" s="230">
        <v>2537.4466661001998</v>
      </c>
      <c r="BV178" s="230">
        <v>2555.9646747335905</v>
      </c>
      <c r="BW178" s="230">
        <v>2573.6944398016276</v>
      </c>
      <c r="BX178" s="230">
        <v>2590.7003357040394</v>
      </c>
      <c r="BY178" s="230">
        <v>2607.0391592461401</v>
      </c>
      <c r="BZ178" s="230">
        <v>2622.7612741633993</v>
      </c>
      <c r="CA178" s="230">
        <v>2637.9115473985535</v>
      </c>
      <c r="CB178" s="230">
        <v>2652.5301210082434</v>
      </c>
      <c r="CC178" s="230">
        <v>2666.65305315554</v>
      </c>
      <c r="CD178" s="230">
        <v>2680.312853959972</v>
      </c>
      <c r="CE178" s="230">
        <v>2693.5389362452688</v>
      </c>
      <c r="CF178" s="230">
        <v>2706.3579969056123</v>
      </c>
      <c r="CG178" s="230">
        <v>2718.7943413240632</v>
      </c>
      <c r="CH178" s="230">
        <v>2730.8701607524658</v>
      </c>
      <c r="CI178" s="230">
        <v>2742.6057706070401</v>
      </c>
      <c r="CJ178" s="231"/>
      <c r="CK178" s="231"/>
      <c r="CL178" s="231"/>
      <c r="CM178" s="231"/>
      <c r="CN178" s="231"/>
      <c r="CO178" s="231"/>
      <c r="CP178" s="231"/>
      <c r="CQ178" s="231"/>
      <c r="CR178" s="231"/>
      <c r="CS178" s="231"/>
      <c r="CT178" s="231"/>
      <c r="CU178" s="231"/>
      <c r="CV178" s="231"/>
      <c r="CW178" s="231"/>
      <c r="CX178" s="231"/>
      <c r="CY178" s="231"/>
      <c r="CZ178" s="231"/>
    </row>
    <row r="179" spans="1:105" s="48" customFormat="1" x14ac:dyDescent="0.25">
      <c r="A179" s="15" t="s">
        <v>531</v>
      </c>
      <c r="B179" s="15" t="s">
        <v>144</v>
      </c>
      <c r="C179" s="15" t="s">
        <v>58</v>
      </c>
      <c r="D179" s="48" t="s">
        <v>145</v>
      </c>
      <c r="E179" s="48" t="s">
        <v>145</v>
      </c>
      <c r="F179" s="48" t="s">
        <v>66</v>
      </c>
      <c r="G179" s="48" t="s">
        <v>300</v>
      </c>
      <c r="H179" s="48">
        <v>2025</v>
      </c>
      <c r="J179" s="48" t="s">
        <v>137</v>
      </c>
      <c r="K179" s="49">
        <v>4400</v>
      </c>
      <c r="L179" s="49"/>
      <c r="M179" s="49"/>
      <c r="N179" s="49"/>
      <c r="O179" s="49"/>
      <c r="P179" s="49"/>
      <c r="Q179" s="49"/>
      <c r="R179" s="49"/>
      <c r="S179" s="49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9"/>
      <c r="AL179" s="49"/>
      <c r="AM179" s="49"/>
      <c r="AN179" s="49"/>
      <c r="AO179" s="49"/>
      <c r="AP179" s="49"/>
      <c r="AQ179" s="49"/>
      <c r="AR179" s="49"/>
      <c r="AS179" s="49"/>
      <c r="AT179" s="49"/>
      <c r="AU179" s="49"/>
      <c r="AV179" s="49"/>
      <c r="AW179" s="49"/>
      <c r="AX179" s="49"/>
      <c r="AY179" s="49"/>
      <c r="AZ179" s="230">
        <v>0</v>
      </c>
      <c r="BA179" s="230">
        <v>0</v>
      </c>
      <c r="BB179" s="230">
        <v>0</v>
      </c>
      <c r="BC179" s="230">
        <v>0</v>
      </c>
      <c r="BD179" s="230">
        <v>0</v>
      </c>
      <c r="BE179" s="230">
        <v>0</v>
      </c>
      <c r="BF179" s="230">
        <v>0</v>
      </c>
      <c r="BG179" s="230">
        <v>0</v>
      </c>
      <c r="BH179" s="230">
        <v>0</v>
      </c>
      <c r="BI179" s="230">
        <v>0</v>
      </c>
      <c r="BJ179" s="230">
        <v>1576.0800000000002</v>
      </c>
      <c r="BK179" s="230">
        <v>1940.2318027789729</v>
      </c>
      <c r="BL179" s="230">
        <v>2153.2469519746783</v>
      </c>
      <c r="BM179" s="230">
        <v>2304.3836055579459</v>
      </c>
      <c r="BN179" s="230">
        <v>2421.614301676379</v>
      </c>
      <c r="BO179" s="230">
        <v>2517.3987547536508</v>
      </c>
      <c r="BP179" s="230">
        <v>2598.3833559076993</v>
      </c>
      <c r="BQ179" s="230">
        <v>2668.5354083369184</v>
      </c>
      <c r="BR179" s="230">
        <v>2730.4139039493562</v>
      </c>
      <c r="BS179" s="230">
        <v>2785.766104455352</v>
      </c>
      <c r="BT179" s="230">
        <v>2835.8382605173524</v>
      </c>
      <c r="BU179" s="230">
        <v>2881.5505575326238</v>
      </c>
      <c r="BV179" s="230">
        <v>2923.6017944359933</v>
      </c>
      <c r="BW179" s="230">
        <v>2962.5351586866723</v>
      </c>
      <c r="BX179" s="230">
        <v>2998.7812536510573</v>
      </c>
      <c r="BY179" s="230">
        <v>3032.6872111158914</v>
      </c>
      <c r="BZ179" s="230">
        <v>3064.5369624333739</v>
      </c>
      <c r="CA179" s="230">
        <v>3094.5657067283291</v>
      </c>
      <c r="CB179" s="230">
        <v>3122.970462094881</v>
      </c>
      <c r="CC179" s="230">
        <v>3149.917907234325</v>
      </c>
      <c r="CD179" s="230">
        <v>3175.5503078823776</v>
      </c>
      <c r="CE179" s="230">
        <v>3199.9900632963254</v>
      </c>
      <c r="CF179" s="230">
        <v>3223.3432412805382</v>
      </c>
      <c r="CG179" s="230">
        <v>3245.7023603115967</v>
      </c>
      <c r="CH179" s="230">
        <v>3267.1486033527581</v>
      </c>
      <c r="CI179" s="230">
        <v>3287.7535972149662</v>
      </c>
      <c r="CJ179" s="231"/>
      <c r="CK179" s="231"/>
      <c r="CL179" s="231"/>
      <c r="CM179" s="231"/>
      <c r="CN179" s="231"/>
      <c r="CO179" s="231"/>
      <c r="CP179" s="231"/>
      <c r="CQ179" s="231"/>
      <c r="CR179" s="231"/>
      <c r="CS179" s="231"/>
      <c r="CT179" s="231"/>
      <c r="CU179" s="231"/>
      <c r="CV179" s="231"/>
      <c r="CW179" s="231"/>
      <c r="CX179" s="231"/>
      <c r="CY179" s="231"/>
      <c r="CZ179" s="231"/>
    </row>
    <row r="180" spans="1:105" s="48" customFormat="1" x14ac:dyDescent="0.25">
      <c r="A180" s="231" t="s">
        <v>532</v>
      </c>
      <c r="B180" s="147" t="s">
        <v>258</v>
      </c>
      <c r="C180" s="147" t="s">
        <v>324</v>
      </c>
      <c r="D180" s="147" t="s">
        <v>325</v>
      </c>
      <c r="E180" s="147" t="s">
        <v>188</v>
      </c>
      <c r="F180" s="147" t="s">
        <v>300</v>
      </c>
      <c r="G180" s="147">
        <v>2016</v>
      </c>
      <c r="H180" s="147"/>
      <c r="I180" s="151"/>
      <c r="J180" s="147"/>
      <c r="K180" s="147"/>
      <c r="L180" s="147"/>
      <c r="M180" s="147"/>
      <c r="N180" s="147"/>
      <c r="O180" s="266">
        <v>4200000</v>
      </c>
      <c r="P180" s="266">
        <v>420000</v>
      </c>
      <c r="Q180" s="147"/>
      <c r="R180" s="151"/>
      <c r="S180" s="151"/>
      <c r="T180" s="151"/>
      <c r="U180" s="247">
        <v>1880</v>
      </c>
      <c r="V180" s="230">
        <v>1880</v>
      </c>
      <c r="W180" s="230">
        <v>2050</v>
      </c>
      <c r="X180" s="230">
        <v>2170</v>
      </c>
      <c r="Y180" s="230">
        <v>2120</v>
      </c>
      <c r="Z180" s="230">
        <v>2120</v>
      </c>
    </row>
    <row r="181" spans="1:105" s="259" customFormat="1" x14ac:dyDescent="0.25">
      <c r="A181" s="15" t="s">
        <v>533</v>
      </c>
      <c r="B181" s="15" t="s">
        <v>151</v>
      </c>
      <c r="C181" s="15" t="s">
        <v>58</v>
      </c>
      <c r="D181" s="48" t="s">
        <v>152</v>
      </c>
      <c r="E181" s="48" t="s">
        <v>152</v>
      </c>
      <c r="F181" s="48" t="s">
        <v>66</v>
      </c>
      <c r="G181" s="48" t="s">
        <v>300</v>
      </c>
      <c r="H181" s="244">
        <v>2015</v>
      </c>
      <c r="I181" s="48"/>
      <c r="J181" s="48" t="s">
        <v>137</v>
      </c>
      <c r="K181" s="49">
        <v>150</v>
      </c>
      <c r="L181" s="49"/>
      <c r="M181" s="49"/>
      <c r="N181" s="49"/>
      <c r="O181" s="49"/>
      <c r="P181" s="49"/>
      <c r="Q181" s="49"/>
      <c r="R181" s="49"/>
      <c r="S181" s="49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9"/>
      <c r="AL181" s="49"/>
      <c r="AM181" s="49"/>
      <c r="AN181" s="49"/>
      <c r="AO181" s="49"/>
      <c r="AP181" s="49"/>
      <c r="AQ181" s="49"/>
      <c r="AR181" s="49"/>
      <c r="AS181" s="49"/>
      <c r="AT181" s="49"/>
      <c r="AU181" s="49"/>
      <c r="AV181" s="49"/>
      <c r="AW181" s="49"/>
      <c r="AX181" s="49"/>
      <c r="AY181" s="49"/>
      <c r="AZ181" s="230">
        <v>79.320000000000007</v>
      </c>
      <c r="BA181" s="230">
        <v>87.876901944012531</v>
      </c>
      <c r="BB181" s="230">
        <v>92.882368703607824</v>
      </c>
      <c r="BC181" s="230">
        <v>96.433803888025054</v>
      </c>
      <c r="BD181" s="230">
        <v>99.188511028998974</v>
      </c>
      <c r="BE181" s="230">
        <v>101.43927064762035</v>
      </c>
      <c r="BF181" s="230">
        <v>103.34226079008785</v>
      </c>
      <c r="BG181" s="230">
        <v>104.99070583203758</v>
      </c>
      <c r="BH181" s="230">
        <v>106.44473740721564</v>
      </c>
      <c r="BI181" s="230">
        <v>107.7454129730115</v>
      </c>
      <c r="BJ181" s="230">
        <v>108.92201714269589</v>
      </c>
      <c r="BK181" s="230">
        <v>109.99617259163287</v>
      </c>
      <c r="BL181" s="230">
        <v>110.98429981786268</v>
      </c>
      <c r="BM181" s="230">
        <v>111.89916273410037</v>
      </c>
      <c r="BN181" s="230">
        <v>112.75087973260679</v>
      </c>
      <c r="BO181" s="230">
        <v>113.5476077760501</v>
      </c>
      <c r="BP181" s="230">
        <v>114.29601873237399</v>
      </c>
      <c r="BQ181" s="230">
        <v>115.00163935122816</v>
      </c>
      <c r="BR181" s="230">
        <v>115.66909919780971</v>
      </c>
      <c r="BS181" s="230">
        <v>116.30231491702402</v>
      </c>
      <c r="BT181" s="230">
        <v>116.90462949369567</v>
      </c>
      <c r="BU181" s="230">
        <v>117.47891908670842</v>
      </c>
      <c r="BV181" s="230">
        <v>118.02767609564536</v>
      </c>
      <c r="BW181" s="230">
        <v>118.55307453564539</v>
      </c>
      <c r="BX181" s="230">
        <v>119.05702205799794</v>
      </c>
      <c r="BY181" s="230">
        <v>119.5412017618752</v>
      </c>
      <c r="BZ181" s="230">
        <v>120.00710611082344</v>
      </c>
      <c r="CA181" s="230">
        <v>120.4560646781129</v>
      </c>
      <c r="CB181" s="230">
        <v>120.88926702118303</v>
      </c>
      <c r="CC181" s="230">
        <v>121.30778167661931</v>
      </c>
      <c r="CD181" s="230">
        <v>121.71257203936914</v>
      </c>
      <c r="CE181" s="230">
        <v>122.10450972006262</v>
      </c>
      <c r="CF181" s="230">
        <v>122.4843858463037</v>
      </c>
      <c r="CG181" s="230">
        <v>122.85292067638652</v>
      </c>
      <c r="CH181" s="230">
        <v>123.21077181908682</v>
      </c>
      <c r="CI181" s="230">
        <v>123.55854129524069</v>
      </c>
      <c r="CJ181" s="231"/>
      <c r="CK181" s="231"/>
      <c r="CL181" s="231"/>
      <c r="CM181" s="231"/>
      <c r="CN181" s="231"/>
      <c r="CO181" s="231"/>
      <c r="CP181" s="231"/>
      <c r="CQ181" s="231"/>
      <c r="CR181" s="231"/>
      <c r="CS181" s="231"/>
      <c r="CT181" s="231"/>
      <c r="CU181" s="231"/>
      <c r="CV181" s="231"/>
      <c r="CW181" s="231"/>
      <c r="CX181" s="231"/>
      <c r="CY181" s="231"/>
      <c r="CZ181" s="231"/>
      <c r="DA181" s="48"/>
    </row>
    <row r="182" spans="1:105" s="48" customFormat="1" x14ac:dyDescent="0.25">
      <c r="A182" s="231" t="s">
        <v>534</v>
      </c>
      <c r="B182" s="147" t="s">
        <v>258</v>
      </c>
      <c r="C182" s="147" t="s">
        <v>58</v>
      </c>
      <c r="D182" s="147" t="s">
        <v>191</v>
      </c>
      <c r="E182" s="147" t="s">
        <v>181</v>
      </c>
      <c r="F182" s="147" t="s">
        <v>68</v>
      </c>
      <c r="G182" s="147">
        <v>2017</v>
      </c>
      <c r="H182" s="147">
        <v>2029</v>
      </c>
      <c r="I182" s="151">
        <v>1258</v>
      </c>
      <c r="J182" s="147"/>
      <c r="K182" s="147" t="s">
        <v>65</v>
      </c>
      <c r="L182" s="147" t="s">
        <v>98</v>
      </c>
      <c r="M182" s="147"/>
      <c r="N182" s="147"/>
      <c r="O182" s="267">
        <v>56875000</v>
      </c>
      <c r="P182" s="147"/>
      <c r="Q182" s="147"/>
      <c r="R182" s="151">
        <v>0</v>
      </c>
      <c r="S182" s="151">
        <v>0</v>
      </c>
      <c r="T182" s="151">
        <v>0</v>
      </c>
      <c r="U182" s="247">
        <v>945</v>
      </c>
      <c r="V182" s="230">
        <v>2350</v>
      </c>
      <c r="W182" s="230">
        <v>3000</v>
      </c>
      <c r="X182" s="230">
        <v>3750</v>
      </c>
      <c r="Y182" s="230">
        <v>3750</v>
      </c>
      <c r="Z182" s="230">
        <v>3750</v>
      </c>
    </row>
    <row r="183" spans="1:105" s="48" customFormat="1" x14ac:dyDescent="0.25">
      <c r="A183" s="231" t="s">
        <v>535</v>
      </c>
      <c r="B183" s="147" t="s">
        <v>258</v>
      </c>
      <c r="C183" s="147" t="s">
        <v>58</v>
      </c>
      <c r="D183" s="147" t="s">
        <v>190</v>
      </c>
      <c r="E183" s="147" t="s">
        <v>132</v>
      </c>
      <c r="F183" s="147" t="s">
        <v>61</v>
      </c>
      <c r="G183" s="147">
        <v>2019</v>
      </c>
      <c r="H183" s="147"/>
      <c r="I183" s="151">
        <v>2492</v>
      </c>
      <c r="J183" s="147"/>
      <c r="K183" s="147" t="s">
        <v>65</v>
      </c>
      <c r="L183" s="147" t="s">
        <v>189</v>
      </c>
      <c r="M183" s="147"/>
      <c r="N183" s="147"/>
      <c r="O183" s="267">
        <v>126300000</v>
      </c>
      <c r="P183" s="147"/>
      <c r="Q183" s="147"/>
      <c r="R183" s="151">
        <v>0</v>
      </c>
      <c r="S183" s="151">
        <v>0</v>
      </c>
      <c r="T183" s="151">
        <v>0</v>
      </c>
      <c r="U183" s="247">
        <v>0</v>
      </c>
      <c r="V183" s="230">
        <v>1380</v>
      </c>
      <c r="W183" s="230">
        <v>1750</v>
      </c>
      <c r="X183" s="230">
        <v>0</v>
      </c>
      <c r="Y183" s="230">
        <v>0</v>
      </c>
      <c r="Z183" s="230">
        <v>0</v>
      </c>
    </row>
    <row r="184" spans="1:105" s="48" customFormat="1" x14ac:dyDescent="0.25">
      <c r="A184" s="231" t="s">
        <v>536</v>
      </c>
      <c r="B184" s="147" t="s">
        <v>258</v>
      </c>
      <c r="C184" s="147" t="s">
        <v>58</v>
      </c>
      <c r="D184" s="147" t="s">
        <v>187</v>
      </c>
      <c r="E184" s="147" t="s">
        <v>165</v>
      </c>
      <c r="F184" s="147" t="s">
        <v>61</v>
      </c>
      <c r="G184" s="147">
        <v>2025</v>
      </c>
      <c r="H184" s="147"/>
      <c r="I184" s="151">
        <v>5000</v>
      </c>
      <c r="J184" s="147"/>
      <c r="K184" s="147" t="s">
        <v>62</v>
      </c>
      <c r="L184" s="147" t="s">
        <v>66</v>
      </c>
      <c r="M184" s="147"/>
      <c r="N184" s="147"/>
      <c r="O184" s="261">
        <v>98000000</v>
      </c>
      <c r="P184" s="261"/>
      <c r="Q184" s="147"/>
      <c r="R184" s="147">
        <v>0</v>
      </c>
      <c r="S184" s="147">
        <v>0</v>
      </c>
      <c r="T184" s="147">
        <v>0</v>
      </c>
      <c r="U184" s="247"/>
      <c r="V184" s="230">
        <v>0</v>
      </c>
      <c r="W184" s="230">
        <v>1791</v>
      </c>
      <c r="X184" s="230">
        <v>2860.680403129149</v>
      </c>
      <c r="Y184" s="230">
        <v>3222.5434778606277</v>
      </c>
      <c r="Z184" s="230">
        <v>3446.2354671771495</v>
      </c>
    </row>
    <row r="185" spans="1:105" s="48" customFormat="1" x14ac:dyDescent="0.25">
      <c r="A185" s="231" t="s">
        <v>537</v>
      </c>
      <c r="B185" s="147" t="s">
        <v>258</v>
      </c>
      <c r="C185" s="147" t="s">
        <v>58</v>
      </c>
      <c r="D185" s="147" t="s">
        <v>187</v>
      </c>
      <c r="E185" s="147" t="s">
        <v>188</v>
      </c>
      <c r="F185" s="147" t="s">
        <v>61</v>
      </c>
      <c r="G185" s="147">
        <v>2025</v>
      </c>
      <c r="H185" s="147"/>
      <c r="I185" s="151">
        <v>5000</v>
      </c>
      <c r="J185" s="147"/>
      <c r="K185" s="147" t="s">
        <v>62</v>
      </c>
      <c r="L185" s="147" t="s">
        <v>66</v>
      </c>
      <c r="M185" s="147"/>
      <c r="N185" s="147"/>
      <c r="O185" s="261">
        <v>98000000</v>
      </c>
      <c r="P185" s="147"/>
      <c r="Q185" s="147"/>
      <c r="R185" s="151">
        <v>0</v>
      </c>
      <c r="S185" s="151">
        <v>0</v>
      </c>
      <c r="T185" s="151">
        <v>0</v>
      </c>
      <c r="U185" s="247">
        <v>0</v>
      </c>
      <c r="V185" s="230">
        <v>0</v>
      </c>
      <c r="W185" s="230">
        <v>4000</v>
      </c>
      <c r="X185" s="230">
        <v>5000</v>
      </c>
      <c r="Y185" s="230">
        <v>5000</v>
      </c>
      <c r="Z185" s="230">
        <v>5000</v>
      </c>
    </row>
    <row r="186" spans="1:105" s="48" customFormat="1" x14ac:dyDescent="0.25">
      <c r="A186" s="231" t="s">
        <v>538</v>
      </c>
      <c r="B186" s="147" t="s">
        <v>258</v>
      </c>
      <c r="C186" s="147" t="s">
        <v>58</v>
      </c>
      <c r="D186" s="147" t="s">
        <v>307</v>
      </c>
      <c r="E186" s="147" t="s">
        <v>132</v>
      </c>
      <c r="F186" s="147" t="s">
        <v>61</v>
      </c>
      <c r="G186" s="147">
        <v>2019</v>
      </c>
      <c r="H186" s="147"/>
      <c r="I186" s="151">
        <v>2492</v>
      </c>
      <c r="J186" s="147"/>
      <c r="K186" s="147" t="s">
        <v>65</v>
      </c>
      <c r="L186" s="147" t="s">
        <v>189</v>
      </c>
      <c r="M186" s="147"/>
      <c r="N186" s="147"/>
      <c r="O186" s="261">
        <v>126300000</v>
      </c>
      <c r="P186" s="261"/>
      <c r="Q186" s="147"/>
      <c r="R186" s="147">
        <v>0</v>
      </c>
      <c r="S186" s="147">
        <v>0</v>
      </c>
      <c r="T186" s="147">
        <v>0</v>
      </c>
      <c r="U186" s="247"/>
      <c r="V186" s="230">
        <v>1098.8767392102729</v>
      </c>
      <c r="W186" s="230">
        <v>1471.6298461186334</v>
      </c>
      <c r="X186" s="230">
        <v>1632.0054521298407</v>
      </c>
      <c r="Y186" s="230">
        <v>1735.6422978145383</v>
      </c>
      <c r="Z186" s="230">
        <v>1812.3580085760098</v>
      </c>
    </row>
  </sheetData>
  <conditionalFormatting sqref="M6:N7">
    <cfRule type="cellIs" dxfId="3" priority="4" operator="equal">
      <formula>FALSE</formula>
    </cfRule>
  </conditionalFormatting>
  <conditionalFormatting sqref="O7:P7">
    <cfRule type="cellIs" dxfId="2" priority="3" operator="equal">
      <formula>FALSE</formula>
    </cfRule>
  </conditionalFormatting>
  <conditionalFormatting sqref="M8:N131">
    <cfRule type="cellIs" dxfId="1" priority="2" operator="equal">
      <formula>FALSE</formula>
    </cfRule>
  </conditionalFormatting>
  <conditionalFormatting sqref="O9:P9 O11:P11 O13:P13 O15:P15 O17:P17 O19:P19 O21:P21 O23:P23 O25:P25 O27:P27 O29:P29 O31:P31 O33:P33 O35:P35 O37:P37 O39:P39 O41:P41 O43:P43 O45:P45 O47:P47 O49:P49 O51:P51 O53:P53 O55:P55 O57:P57 O59:P59 O61:P61 O63:P63 O65:P65 O67:P67 O69:P69 O71:P71 O73:P73 O75:P75 O77:P77 O79:P79 O81:P81 O83:P83 O85:P85 O87:P87 O89:P89 O91:P91 O93:P93 O95:P95 O97:P97 O99:P99 O101:P101 O103:P103 O105:P105 O107:P107 O109:P109 O111:P111 O113:P113 O115:P115 O117:P117 O119:P119 O121:P121 O123:P123 O125:P125 O127:P127 O129:P129 O131:P131">
    <cfRule type="cellIs" dxfId="0" priority="1" operator="equal">
      <formula>FALSE</formula>
    </cfRule>
  </conditionalFormatting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2:DH120"/>
  <sheetViews>
    <sheetView tabSelected="1" workbookViewId="0">
      <selection activeCell="A6" sqref="A6:XFD101"/>
    </sheetView>
  </sheetViews>
  <sheetFormatPr defaultRowHeight="15" x14ac:dyDescent="0.25"/>
  <cols>
    <col min="1" max="1" width="9.140625" style="48"/>
    <col min="2" max="3" width="9.140625" style="203"/>
    <col min="4" max="4" width="58.42578125" style="203" customWidth="1"/>
    <col min="5" max="5" width="41.140625" style="203" customWidth="1"/>
    <col min="6" max="16384" width="9.140625" style="203"/>
  </cols>
  <sheetData>
    <row r="2" spans="1:112" x14ac:dyDescent="0.25">
      <c r="A2" s="48" t="s">
        <v>596</v>
      </c>
    </row>
    <row r="5" spans="1:112" s="160" customFormat="1" x14ac:dyDescent="0.25">
      <c r="A5" s="221"/>
      <c r="B5" s="222" t="s">
        <v>327</v>
      </c>
      <c r="C5" s="222" t="s">
        <v>328</v>
      </c>
      <c r="D5" s="222" t="s">
        <v>329</v>
      </c>
      <c r="E5" s="222" t="s">
        <v>330</v>
      </c>
      <c r="F5" s="222" t="s">
        <v>331</v>
      </c>
      <c r="G5" s="222" t="s">
        <v>332</v>
      </c>
      <c r="H5" s="222" t="s">
        <v>333</v>
      </c>
      <c r="I5" s="222" t="s">
        <v>334</v>
      </c>
      <c r="J5" s="222"/>
      <c r="K5" s="222" t="s">
        <v>335</v>
      </c>
      <c r="L5" s="222" t="s">
        <v>336</v>
      </c>
      <c r="M5" s="223">
        <v>1975</v>
      </c>
      <c r="N5" s="223">
        <v>1976</v>
      </c>
      <c r="O5" s="223">
        <v>1977</v>
      </c>
      <c r="P5" s="223">
        <v>1978</v>
      </c>
      <c r="Q5" s="223">
        <v>1979</v>
      </c>
      <c r="R5" s="223">
        <v>1980</v>
      </c>
      <c r="S5" s="223">
        <v>1981</v>
      </c>
      <c r="T5" s="223">
        <v>1982</v>
      </c>
      <c r="U5" s="223">
        <v>1983</v>
      </c>
      <c r="V5" s="223">
        <v>1984</v>
      </c>
      <c r="W5" s="223">
        <v>1985</v>
      </c>
      <c r="X5" s="223">
        <v>1986</v>
      </c>
      <c r="Y5" s="223">
        <v>1987</v>
      </c>
      <c r="Z5" s="223">
        <v>1988</v>
      </c>
      <c r="AA5" s="223">
        <v>1989</v>
      </c>
      <c r="AB5" s="223">
        <v>1990</v>
      </c>
      <c r="AC5" s="223">
        <v>1991</v>
      </c>
      <c r="AD5" s="223">
        <v>1992</v>
      </c>
      <c r="AE5" s="224">
        <v>1993</v>
      </c>
      <c r="AF5" s="224">
        <v>1994</v>
      </c>
      <c r="AG5" s="224">
        <v>1995</v>
      </c>
      <c r="AH5" s="224">
        <v>1996</v>
      </c>
      <c r="AI5" s="224">
        <v>1997</v>
      </c>
      <c r="AJ5" s="225">
        <v>1998</v>
      </c>
      <c r="AK5" s="226">
        <v>1999</v>
      </c>
      <c r="AL5" s="226">
        <v>2000</v>
      </c>
      <c r="AM5" s="226">
        <v>2001</v>
      </c>
      <c r="AN5" s="226">
        <v>2002</v>
      </c>
      <c r="AO5" s="226">
        <v>2003</v>
      </c>
      <c r="AP5" s="226">
        <v>2004</v>
      </c>
      <c r="AQ5" s="226">
        <v>2005</v>
      </c>
      <c r="AR5" s="226">
        <v>2006</v>
      </c>
      <c r="AS5" s="226">
        <v>2007</v>
      </c>
      <c r="AT5" s="223">
        <v>2008</v>
      </c>
      <c r="AU5" s="223">
        <v>2009</v>
      </c>
      <c r="AV5" s="226">
        <v>2010</v>
      </c>
      <c r="AW5" s="226">
        <v>2011</v>
      </c>
      <c r="AX5" s="227">
        <v>2012</v>
      </c>
      <c r="AY5" s="227">
        <v>2013</v>
      </c>
      <c r="AZ5" s="227">
        <v>2014</v>
      </c>
      <c r="BA5" s="228">
        <v>2015</v>
      </c>
      <c r="BB5" s="228">
        <v>2016</v>
      </c>
      <c r="BC5" s="228">
        <v>2017</v>
      </c>
      <c r="BD5" s="228">
        <v>2018</v>
      </c>
      <c r="BE5" s="228">
        <v>2019</v>
      </c>
      <c r="BF5" s="228">
        <v>2020</v>
      </c>
      <c r="BG5" s="228">
        <v>2021</v>
      </c>
      <c r="BH5" s="228">
        <v>2022</v>
      </c>
      <c r="BI5" s="228">
        <v>2023</v>
      </c>
      <c r="BJ5" s="228">
        <v>2024</v>
      </c>
      <c r="BK5" s="228">
        <v>2025</v>
      </c>
      <c r="BL5" s="228">
        <v>2026</v>
      </c>
      <c r="BM5" s="228">
        <v>2027</v>
      </c>
      <c r="BN5" s="228">
        <v>2028</v>
      </c>
      <c r="BO5" s="228">
        <v>2029</v>
      </c>
      <c r="BP5" s="228">
        <v>2030</v>
      </c>
      <c r="BQ5" s="228">
        <v>2031</v>
      </c>
      <c r="BR5" s="228">
        <v>2032</v>
      </c>
      <c r="BS5" s="228">
        <v>2033</v>
      </c>
      <c r="BT5" s="228">
        <v>2034</v>
      </c>
      <c r="BU5" s="228">
        <v>2035</v>
      </c>
      <c r="BV5" s="228">
        <v>2036</v>
      </c>
      <c r="BW5" s="228">
        <v>2037</v>
      </c>
      <c r="BX5" s="228">
        <v>2038</v>
      </c>
      <c r="BY5" s="228">
        <v>2039</v>
      </c>
      <c r="BZ5" s="228">
        <v>2040</v>
      </c>
      <c r="CA5" s="228">
        <v>2041</v>
      </c>
      <c r="CB5" s="228">
        <v>2042</v>
      </c>
      <c r="CC5" s="228">
        <v>2043</v>
      </c>
      <c r="CD5" s="228">
        <v>2044</v>
      </c>
      <c r="CE5" s="228">
        <v>2045</v>
      </c>
      <c r="CF5" s="228">
        <v>2046</v>
      </c>
      <c r="CG5" s="228">
        <v>2047</v>
      </c>
      <c r="CH5" s="228">
        <v>2048</v>
      </c>
      <c r="CI5" s="228">
        <v>2049</v>
      </c>
      <c r="CJ5" s="228">
        <v>2050</v>
      </c>
      <c r="CK5" s="160" t="s">
        <v>337</v>
      </c>
      <c r="CL5" s="229"/>
    </row>
    <row r="6" spans="1:112" s="48" customFormat="1" x14ac:dyDescent="0.25">
      <c r="A6" s="147" t="s">
        <v>457</v>
      </c>
      <c r="B6" s="147" t="s">
        <v>57</v>
      </c>
      <c r="C6" s="147" t="s">
        <v>58</v>
      </c>
      <c r="D6" s="147" t="s">
        <v>54</v>
      </c>
      <c r="E6" s="147" t="s">
        <v>59</v>
      </c>
      <c r="F6" s="147" t="s">
        <v>59</v>
      </c>
      <c r="G6" s="147" t="s">
        <v>63</v>
      </c>
      <c r="H6" s="147" t="s">
        <v>300</v>
      </c>
      <c r="I6" s="147">
        <v>1997</v>
      </c>
      <c r="J6" s="147"/>
      <c r="K6" s="147" t="s">
        <v>60</v>
      </c>
      <c r="L6" s="151">
        <v>1020</v>
      </c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>
        <v>3790</v>
      </c>
      <c r="AJ6" s="49">
        <v>3940</v>
      </c>
      <c r="AK6" s="49">
        <v>3656</v>
      </c>
      <c r="AL6" s="49">
        <v>3674</v>
      </c>
      <c r="AM6" s="49">
        <v>3216</v>
      </c>
      <c r="AN6" s="49">
        <v>3323</v>
      </c>
      <c r="AO6" s="49">
        <v>2388</v>
      </c>
      <c r="AP6" s="49">
        <v>1003</v>
      </c>
      <c r="AQ6" s="49">
        <v>1014</v>
      </c>
      <c r="AR6" s="49">
        <v>1132</v>
      </c>
      <c r="AS6" s="49">
        <v>985</v>
      </c>
      <c r="AT6" s="49">
        <v>977.24655914306641</v>
      </c>
      <c r="AU6" s="49">
        <v>850.84848403930664</v>
      </c>
      <c r="AV6" s="49">
        <v>818.640625</v>
      </c>
      <c r="AW6" s="49">
        <v>950.65000915527344</v>
      </c>
      <c r="AX6" s="49">
        <v>850.29999542236328</v>
      </c>
      <c r="AY6" s="49">
        <v>879.5</v>
      </c>
      <c r="AZ6" s="49">
        <v>839.05333709716797</v>
      </c>
      <c r="BA6" s="230">
        <v>839.22307883368603</v>
      </c>
      <c r="BB6" s="230">
        <v>839.39282057020409</v>
      </c>
      <c r="BC6" s="230">
        <v>839.56256230672216</v>
      </c>
      <c r="BD6" s="230">
        <v>839.73230404324022</v>
      </c>
      <c r="BE6" s="230">
        <v>839.90204577975828</v>
      </c>
      <c r="BF6" s="230">
        <v>840.07178751627634</v>
      </c>
      <c r="BG6" s="230">
        <v>840.24152925279441</v>
      </c>
      <c r="BH6" s="230">
        <v>840.41127098931247</v>
      </c>
      <c r="BI6" s="230">
        <v>840.58101272583053</v>
      </c>
      <c r="BJ6" s="230">
        <v>840.7507544623486</v>
      </c>
      <c r="BK6" s="230">
        <v>840.92049619886666</v>
      </c>
      <c r="BL6" s="230">
        <v>841.09023793538472</v>
      </c>
      <c r="BM6" s="230">
        <v>841.25997967190278</v>
      </c>
      <c r="BN6" s="230">
        <v>841.42972140842085</v>
      </c>
      <c r="BO6" s="230">
        <v>841.59946314493891</v>
      </c>
      <c r="BP6" s="230">
        <v>841.76920488145697</v>
      </c>
      <c r="BQ6" s="230">
        <v>841.93894661797503</v>
      </c>
      <c r="BR6" s="230">
        <v>842.1086883544931</v>
      </c>
      <c r="BS6" s="230">
        <v>842.27843009101116</v>
      </c>
      <c r="BT6" s="230">
        <v>842.44817182752922</v>
      </c>
      <c r="BU6" s="230">
        <v>842.61791356404729</v>
      </c>
      <c r="BV6" s="230">
        <v>842.78765530056535</v>
      </c>
      <c r="BW6" s="230">
        <v>842.95739703708341</v>
      </c>
      <c r="BX6" s="230">
        <v>843.12713877360147</v>
      </c>
      <c r="BY6" s="230">
        <v>843.29688051011954</v>
      </c>
      <c r="BZ6" s="230">
        <v>843.4666222466376</v>
      </c>
      <c r="CA6" s="230">
        <v>843.63636398315566</v>
      </c>
      <c r="CB6" s="230">
        <v>843.80610571967372</v>
      </c>
      <c r="CC6" s="230">
        <v>843.97584745619179</v>
      </c>
      <c r="CD6" s="230">
        <v>844.14558919270985</v>
      </c>
      <c r="CE6" s="230">
        <v>844.31533092922791</v>
      </c>
      <c r="CF6" s="230">
        <v>844.48507266574597</v>
      </c>
      <c r="CG6" s="230">
        <v>844.65481440226404</v>
      </c>
      <c r="CH6" s="230">
        <v>844.8245561387821</v>
      </c>
      <c r="CI6" s="230">
        <v>844.99429787530016</v>
      </c>
      <c r="CJ6" s="230">
        <v>845.16403961181823</v>
      </c>
      <c r="CK6" s="231"/>
      <c r="CL6" s="231"/>
      <c r="CM6" s="231"/>
      <c r="CN6" s="231"/>
      <c r="CO6" s="231"/>
      <c r="CP6" s="231"/>
      <c r="CQ6" s="231"/>
      <c r="CR6" s="231"/>
      <c r="CS6" s="231"/>
      <c r="CT6" s="231"/>
      <c r="CU6" s="231"/>
      <c r="CV6" s="231"/>
      <c r="CW6" s="231"/>
      <c r="CX6" s="231"/>
      <c r="CY6" s="231"/>
      <c r="CZ6" s="231"/>
      <c r="DA6" s="231"/>
    </row>
    <row r="7" spans="1:112" s="48" customFormat="1" x14ac:dyDescent="0.25">
      <c r="A7" s="147" t="s">
        <v>387</v>
      </c>
      <c r="B7" s="147" t="s">
        <v>73</v>
      </c>
      <c r="C7" s="147" t="s">
        <v>58</v>
      </c>
      <c r="D7" s="147" t="s">
        <v>54</v>
      </c>
      <c r="E7" s="147" t="s">
        <v>388</v>
      </c>
      <c r="F7" s="147" t="s">
        <v>389</v>
      </c>
      <c r="G7" s="147" t="s">
        <v>66</v>
      </c>
      <c r="H7" s="147" t="s">
        <v>68</v>
      </c>
      <c r="I7" s="147">
        <v>1990</v>
      </c>
      <c r="J7" s="147">
        <v>2015</v>
      </c>
      <c r="K7" s="147" t="s">
        <v>60</v>
      </c>
      <c r="L7" s="151">
        <v>1200</v>
      </c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>
        <v>199.79999971389771</v>
      </c>
      <c r="AC7" s="49">
        <v>191.10000115633011</v>
      </c>
      <c r="AD7" s="49">
        <v>230.19999885559082</v>
      </c>
      <c r="AE7" s="49">
        <v>193</v>
      </c>
      <c r="AF7" s="49">
        <v>102</v>
      </c>
      <c r="AG7" s="49">
        <v>428.79999542236328</v>
      </c>
      <c r="AH7" s="49">
        <v>593.79999542236328</v>
      </c>
      <c r="AI7" s="49">
        <v>225.70000076293945</v>
      </c>
      <c r="AJ7" s="49">
        <v>382.39999973773956</v>
      </c>
      <c r="AK7" s="49">
        <v>642.69999885559082</v>
      </c>
      <c r="AL7" s="49">
        <v>619.60000228881836</v>
      </c>
      <c r="AM7" s="49">
        <v>464.59999942779541</v>
      </c>
      <c r="AN7" s="49">
        <v>429.20000171661377</v>
      </c>
      <c r="AO7" s="49">
        <v>345.30000114440918</v>
      </c>
      <c r="AP7" s="49">
        <v>379.19999885559082</v>
      </c>
      <c r="AQ7" s="49">
        <v>355.99999809265137</v>
      </c>
      <c r="AR7" s="49">
        <v>459.9999965429306</v>
      </c>
      <c r="AS7" s="49">
        <v>472.69999504089355</v>
      </c>
      <c r="AT7" s="49">
        <v>490.29999780654907</v>
      </c>
      <c r="AU7" s="49">
        <v>652.20000314712524</v>
      </c>
      <c r="AV7" s="49">
        <v>420.59999847412109</v>
      </c>
      <c r="AW7" s="49">
        <v>534.60000419616699</v>
      </c>
      <c r="AX7" s="49">
        <v>655.60000610351562</v>
      </c>
      <c r="AY7" s="49">
        <v>688.60000610351562</v>
      </c>
      <c r="AZ7" s="49">
        <v>716.43334007263184</v>
      </c>
      <c r="BA7" s="247">
        <v>750</v>
      </c>
      <c r="BB7" s="247">
        <v>750</v>
      </c>
      <c r="BC7" s="230">
        <v>771.77654319560088</v>
      </c>
      <c r="BD7" s="230">
        <v>793.55308639120176</v>
      </c>
      <c r="BE7" s="230">
        <v>815.32962958680264</v>
      </c>
      <c r="BF7" s="230">
        <v>837.10617278240352</v>
      </c>
      <c r="BG7" s="230">
        <v>858.8827159780044</v>
      </c>
      <c r="BH7" s="230">
        <v>880.65925917360528</v>
      </c>
      <c r="BI7" s="230">
        <v>902.43580236920616</v>
      </c>
      <c r="BJ7" s="230">
        <v>924.21234556480704</v>
      </c>
      <c r="BK7" s="230">
        <v>945.98888876040792</v>
      </c>
      <c r="BL7" s="230">
        <v>967.7654319560088</v>
      </c>
      <c r="BM7" s="230">
        <v>989.54197515160968</v>
      </c>
      <c r="BN7" s="230">
        <v>1011.3185183472106</v>
      </c>
      <c r="BO7" s="230">
        <v>1033.0950615428114</v>
      </c>
      <c r="BP7" s="230">
        <v>1054.8716047384123</v>
      </c>
      <c r="BQ7" s="230">
        <v>1076.6481479340132</v>
      </c>
      <c r="BR7" s="230">
        <v>1098.4246911296141</v>
      </c>
      <c r="BS7" s="230">
        <v>1120.201234325215</v>
      </c>
      <c r="BT7" s="230">
        <v>1141.9777775208158</v>
      </c>
      <c r="BU7" s="230">
        <v>1163.7543207164167</v>
      </c>
      <c r="BV7" s="230">
        <v>1185.5308639120176</v>
      </c>
      <c r="BW7" s="230">
        <v>1200</v>
      </c>
      <c r="BX7" s="230">
        <v>1200</v>
      </c>
      <c r="BY7" s="230">
        <v>1200</v>
      </c>
      <c r="BZ7" s="230">
        <v>1200</v>
      </c>
      <c r="CA7" s="230">
        <v>1200</v>
      </c>
      <c r="CB7" s="230">
        <v>1200</v>
      </c>
      <c r="CC7" s="230">
        <v>1200</v>
      </c>
      <c r="CD7" s="230">
        <v>1200</v>
      </c>
      <c r="CE7" s="230">
        <v>1200</v>
      </c>
      <c r="CF7" s="230">
        <v>1200</v>
      </c>
      <c r="CG7" s="230">
        <v>1200</v>
      </c>
      <c r="CH7" s="230">
        <v>1200</v>
      </c>
      <c r="CI7" s="230">
        <v>1200</v>
      </c>
      <c r="CJ7" s="230">
        <v>1200</v>
      </c>
      <c r="CK7" s="231"/>
      <c r="CL7" s="231"/>
      <c r="CM7" s="240">
        <v>37873.074071076189</v>
      </c>
      <c r="CN7" s="231"/>
      <c r="CO7" s="231"/>
      <c r="CP7" s="231"/>
      <c r="CQ7" s="231"/>
      <c r="CR7" s="231"/>
      <c r="CS7" s="231"/>
      <c r="CT7" s="231"/>
      <c r="CU7" s="231"/>
      <c r="CV7" s="231"/>
      <c r="CW7" s="231"/>
      <c r="CX7" s="231"/>
      <c r="CY7" s="231"/>
      <c r="CZ7" s="231"/>
      <c r="DA7" s="231"/>
    </row>
    <row r="8" spans="1:112" s="48" customFormat="1" x14ac:dyDescent="0.25">
      <c r="A8" s="147" t="s">
        <v>539</v>
      </c>
      <c r="B8" s="147" t="s">
        <v>540</v>
      </c>
      <c r="C8" s="147" t="s">
        <v>58</v>
      </c>
      <c r="D8" s="147" t="s">
        <v>54</v>
      </c>
      <c r="E8" s="147" t="s">
        <v>388</v>
      </c>
      <c r="F8" s="147" t="s">
        <v>389</v>
      </c>
      <c r="G8" s="147" t="s">
        <v>66</v>
      </c>
      <c r="H8" s="147" t="s">
        <v>505</v>
      </c>
      <c r="I8" s="147">
        <v>2015</v>
      </c>
      <c r="J8" s="147"/>
      <c r="K8" s="147" t="s">
        <v>301</v>
      </c>
      <c r="L8" s="151">
        <v>1200</v>
      </c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247"/>
      <c r="BB8" s="247"/>
      <c r="BC8" s="240"/>
      <c r="BD8" s="240"/>
      <c r="BE8" s="240"/>
      <c r="BF8" s="240"/>
      <c r="BG8" s="240"/>
      <c r="BH8" s="240"/>
      <c r="BI8" s="240"/>
      <c r="BJ8" s="240"/>
      <c r="BK8" s="240"/>
      <c r="BL8" s="240"/>
      <c r="BM8" s="240"/>
      <c r="BN8" s="240"/>
      <c r="BO8" s="240"/>
      <c r="BP8" s="240"/>
      <c r="BQ8" s="240"/>
      <c r="BR8" s="240"/>
      <c r="BS8" s="240"/>
      <c r="BT8" s="240"/>
      <c r="BU8" s="240"/>
      <c r="BV8" s="240"/>
      <c r="BW8" s="240"/>
      <c r="BX8" s="240"/>
      <c r="BY8" s="240"/>
      <c r="BZ8" s="240"/>
      <c r="CA8" s="240"/>
      <c r="CB8" s="240"/>
      <c r="CC8" s="240"/>
      <c r="CD8" s="240"/>
      <c r="CE8" s="240"/>
      <c r="CF8" s="240"/>
      <c r="CG8" s="240"/>
      <c r="CH8" s="240"/>
      <c r="CI8" s="240"/>
      <c r="CJ8" s="240"/>
      <c r="CK8" s="231"/>
      <c r="CL8" s="231"/>
      <c r="CM8" s="240">
        <v>0</v>
      </c>
      <c r="CN8" s="231"/>
      <c r="CO8" s="231"/>
      <c r="CP8" s="231"/>
      <c r="CQ8" s="231"/>
      <c r="CR8" s="231"/>
      <c r="CS8" s="231"/>
      <c r="CT8" s="231"/>
      <c r="CU8" s="231"/>
      <c r="CV8" s="231"/>
      <c r="CW8" s="231"/>
      <c r="CX8" s="231"/>
      <c r="CY8" s="231"/>
      <c r="CZ8" s="231"/>
      <c r="DA8" s="231"/>
    </row>
    <row r="9" spans="1:112" s="48" customFormat="1" x14ac:dyDescent="0.25">
      <c r="A9" s="147" t="s">
        <v>541</v>
      </c>
      <c r="B9" s="147" t="s">
        <v>542</v>
      </c>
      <c r="C9" s="147" t="s">
        <v>58</v>
      </c>
      <c r="D9" s="147" t="s">
        <v>54</v>
      </c>
      <c r="E9" s="147" t="s">
        <v>543</v>
      </c>
      <c r="F9" s="147" t="s">
        <v>544</v>
      </c>
      <c r="G9" s="147" t="s">
        <v>66</v>
      </c>
      <c r="H9" s="147" t="s">
        <v>300</v>
      </c>
      <c r="I9" s="147">
        <v>1986</v>
      </c>
      <c r="J9" s="147"/>
      <c r="K9" s="147" t="s">
        <v>301</v>
      </c>
      <c r="L9" s="151">
        <v>0</v>
      </c>
      <c r="Q9" s="54"/>
      <c r="R9" s="54"/>
      <c r="S9" s="54"/>
      <c r="T9" s="54"/>
      <c r="U9" s="54"/>
      <c r="V9" s="54"/>
      <c r="W9" s="54"/>
      <c r="X9" s="54">
        <v>1317</v>
      </c>
      <c r="Y9" s="54">
        <v>2596</v>
      </c>
      <c r="Z9" s="54">
        <v>2434</v>
      </c>
      <c r="AA9" s="54">
        <v>2385</v>
      </c>
      <c r="AB9" s="54">
        <v>4620.7999496459961</v>
      </c>
      <c r="AC9" s="54">
        <v>6969.0999870300293</v>
      </c>
      <c r="AD9" s="54">
        <v>7802.9000282287598</v>
      </c>
      <c r="AE9" s="54">
        <v>7528.0999889373779</v>
      </c>
      <c r="AF9" s="54">
        <v>6779.5999755859375</v>
      </c>
      <c r="AG9" s="54">
        <v>6150</v>
      </c>
      <c r="AH9" s="54">
        <v>6480</v>
      </c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247"/>
      <c r="BB9" s="247"/>
      <c r="BC9" s="240"/>
      <c r="BD9" s="240"/>
      <c r="BE9" s="240"/>
      <c r="BF9" s="240"/>
      <c r="BG9" s="240"/>
      <c r="BH9" s="240"/>
      <c r="BI9" s="240"/>
      <c r="BJ9" s="240"/>
      <c r="BK9" s="240"/>
      <c r="BL9" s="240"/>
      <c r="BM9" s="240"/>
      <c r="BN9" s="240"/>
      <c r="BO9" s="240"/>
      <c r="BP9" s="240"/>
      <c r="BQ9" s="240"/>
      <c r="BR9" s="240"/>
      <c r="BS9" s="240"/>
      <c r="BT9" s="240"/>
      <c r="BU9" s="240"/>
      <c r="BV9" s="240"/>
      <c r="BW9" s="240"/>
      <c r="BX9" s="240"/>
      <c r="BY9" s="240"/>
      <c r="BZ9" s="240"/>
      <c r="CA9" s="240"/>
      <c r="CB9" s="240"/>
      <c r="CC9" s="240"/>
      <c r="CD9" s="240"/>
      <c r="CE9" s="240"/>
      <c r="CF9" s="240"/>
      <c r="CG9" s="240"/>
      <c r="CH9" s="240"/>
      <c r="CI9" s="240"/>
      <c r="CJ9" s="240"/>
      <c r="CK9" s="231"/>
      <c r="CL9" s="231"/>
      <c r="CM9" s="240">
        <v>0</v>
      </c>
      <c r="CN9" s="231"/>
      <c r="CO9" s="231"/>
      <c r="CP9" s="231"/>
      <c r="CQ9" s="231"/>
      <c r="CR9" s="231"/>
      <c r="CS9" s="231"/>
      <c r="CT9" s="231"/>
      <c r="CU9" s="231"/>
      <c r="CV9" s="231"/>
      <c r="CW9" s="231"/>
      <c r="CX9" s="231"/>
      <c r="CY9" s="231"/>
      <c r="CZ9" s="231"/>
      <c r="DA9" s="231"/>
    </row>
    <row r="10" spans="1:112" s="48" customFormat="1" x14ac:dyDescent="0.25">
      <c r="A10" s="147" t="s">
        <v>391</v>
      </c>
      <c r="B10" s="147" t="s">
        <v>75</v>
      </c>
      <c r="C10" s="147" t="s">
        <v>58</v>
      </c>
      <c r="D10" s="147" t="s">
        <v>54</v>
      </c>
      <c r="E10" s="147" t="s">
        <v>76</v>
      </c>
      <c r="F10" s="147" t="s">
        <v>76</v>
      </c>
      <c r="G10" s="147" t="s">
        <v>66</v>
      </c>
      <c r="H10" s="147" t="s">
        <v>68</v>
      </c>
      <c r="I10" s="147">
        <v>1998</v>
      </c>
      <c r="J10" s="147">
        <v>2023</v>
      </c>
      <c r="K10" s="147" t="s">
        <v>60</v>
      </c>
      <c r="L10" s="151">
        <v>11000</v>
      </c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>
        <v>1113.9999771118164</v>
      </c>
      <c r="AK10" s="49">
        <v>3442.7000122070312</v>
      </c>
      <c r="AL10" s="49">
        <v>2912.1000061035156</v>
      </c>
      <c r="AM10" s="49">
        <v>2537.4999923706055</v>
      </c>
      <c r="AN10" s="49">
        <v>3356.8000335693359</v>
      </c>
      <c r="AO10" s="49">
        <v>3182.9000244140625</v>
      </c>
      <c r="AP10" s="49">
        <v>3655.7999877929687</v>
      </c>
      <c r="AQ10" s="49">
        <v>3864.2000579833984</v>
      </c>
      <c r="AR10" s="49">
        <v>4083.3999404907227</v>
      </c>
      <c r="AS10" s="49">
        <v>5464.7999725341797</v>
      </c>
      <c r="AT10" s="49">
        <v>6169.8000793457031</v>
      </c>
      <c r="AU10" s="49">
        <v>6030.5000305175781</v>
      </c>
      <c r="AV10" s="49">
        <v>4880.1998901367187</v>
      </c>
      <c r="AW10" s="49">
        <v>5366.2999420166016</v>
      </c>
      <c r="AX10" s="49">
        <v>6068.9999847412109</v>
      </c>
      <c r="AY10" s="49">
        <v>6319.1999053955078</v>
      </c>
      <c r="AZ10" s="49">
        <v>6951.433349609375</v>
      </c>
      <c r="BA10" s="247">
        <v>7500</v>
      </c>
      <c r="BB10" s="247">
        <v>7500</v>
      </c>
      <c r="BC10" s="230">
        <v>7732</v>
      </c>
      <c r="BD10" s="230">
        <v>7732</v>
      </c>
      <c r="BE10" s="230">
        <v>7732</v>
      </c>
      <c r="BF10" s="230">
        <v>7732</v>
      </c>
      <c r="BG10" s="230">
        <v>7732</v>
      </c>
      <c r="BH10" s="230">
        <v>7732</v>
      </c>
      <c r="BI10" s="230">
        <v>7732</v>
      </c>
      <c r="BJ10" s="230">
        <v>7732</v>
      </c>
      <c r="BK10" s="230">
        <v>7732</v>
      </c>
      <c r="BL10" s="230">
        <v>7732</v>
      </c>
      <c r="BM10" s="230">
        <v>7732</v>
      </c>
      <c r="BN10" s="230">
        <v>7732</v>
      </c>
      <c r="BO10" s="230">
        <v>7732</v>
      </c>
      <c r="BP10" s="230">
        <v>7732</v>
      </c>
      <c r="BQ10" s="230">
        <v>7732</v>
      </c>
      <c r="BR10" s="230">
        <v>7732</v>
      </c>
      <c r="BS10" s="230">
        <v>7732</v>
      </c>
      <c r="BT10" s="230">
        <v>7732</v>
      </c>
      <c r="BU10" s="230">
        <v>7732</v>
      </c>
      <c r="BV10" s="230">
        <v>7732</v>
      </c>
      <c r="BW10" s="230">
        <v>7732</v>
      </c>
      <c r="BX10" s="230">
        <v>7732</v>
      </c>
      <c r="BY10" s="230">
        <v>7732</v>
      </c>
      <c r="BZ10" s="230">
        <v>7732</v>
      </c>
      <c r="CA10" s="230">
        <v>7732</v>
      </c>
      <c r="CB10" s="230">
        <v>7732</v>
      </c>
      <c r="CC10" s="230">
        <v>7732</v>
      </c>
      <c r="CD10" s="230">
        <v>7732</v>
      </c>
      <c r="CE10" s="230">
        <v>7732</v>
      </c>
      <c r="CF10" s="230">
        <v>7732</v>
      </c>
      <c r="CG10" s="230">
        <v>7732</v>
      </c>
      <c r="CH10" s="230">
        <v>7732</v>
      </c>
      <c r="CI10" s="230">
        <v>7732</v>
      </c>
      <c r="CJ10" s="230">
        <v>7732</v>
      </c>
      <c r="CK10" s="231"/>
      <c r="CL10" s="231"/>
      <c r="CM10" s="240">
        <v>277888</v>
      </c>
      <c r="CN10" s="231"/>
      <c r="CO10" s="231"/>
      <c r="CP10" s="231"/>
      <c r="CQ10" s="231"/>
      <c r="CR10" s="231"/>
      <c r="CS10" s="231"/>
      <c r="CT10" s="231"/>
      <c r="CU10" s="231"/>
      <c r="CV10" s="231"/>
      <c r="CW10" s="231"/>
      <c r="CX10" s="231"/>
      <c r="CY10" s="231"/>
      <c r="CZ10" s="231"/>
      <c r="DA10" s="231"/>
    </row>
    <row r="11" spans="1:112" s="48" customFormat="1" x14ac:dyDescent="0.25">
      <c r="A11" s="147" t="s">
        <v>545</v>
      </c>
      <c r="B11" s="147" t="s">
        <v>546</v>
      </c>
      <c r="C11" s="147" t="s">
        <v>58</v>
      </c>
      <c r="D11" s="147" t="s">
        <v>54</v>
      </c>
      <c r="E11" s="147" t="s">
        <v>76</v>
      </c>
      <c r="F11" s="147" t="s">
        <v>76</v>
      </c>
      <c r="G11" s="147" t="s">
        <v>66</v>
      </c>
      <c r="H11" s="147" t="s">
        <v>505</v>
      </c>
      <c r="I11" s="147">
        <v>2023</v>
      </c>
      <c r="J11" s="147"/>
      <c r="K11" s="147" t="s">
        <v>301</v>
      </c>
      <c r="L11" s="151">
        <v>7732</v>
      </c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247"/>
      <c r="BB11" s="247"/>
      <c r="BC11" s="240"/>
      <c r="BD11" s="240"/>
      <c r="BE11" s="240"/>
      <c r="BF11" s="240"/>
      <c r="BG11" s="240"/>
      <c r="BH11" s="240"/>
      <c r="BI11" s="240"/>
      <c r="BJ11" s="240"/>
      <c r="BK11" s="240"/>
      <c r="BL11" s="240"/>
      <c r="BM11" s="240"/>
      <c r="BN11" s="240"/>
      <c r="BO11" s="240"/>
      <c r="BP11" s="240"/>
      <c r="BQ11" s="240"/>
      <c r="BR11" s="240"/>
      <c r="BS11" s="240"/>
      <c r="BT11" s="240"/>
      <c r="BU11" s="240"/>
      <c r="BV11" s="240"/>
      <c r="BW11" s="240"/>
      <c r="BX11" s="240"/>
      <c r="BY11" s="240"/>
      <c r="BZ11" s="240"/>
      <c r="CA11" s="240"/>
      <c r="CB11" s="240"/>
      <c r="CC11" s="240"/>
      <c r="CD11" s="240"/>
      <c r="CE11" s="240"/>
      <c r="CF11" s="240"/>
      <c r="CG11" s="240"/>
      <c r="CH11" s="240"/>
      <c r="CI11" s="240"/>
      <c r="CJ11" s="240"/>
      <c r="CK11" s="231"/>
      <c r="CL11" s="231"/>
      <c r="CM11" s="240">
        <v>0</v>
      </c>
      <c r="CN11" s="231"/>
      <c r="CO11" s="231"/>
      <c r="CP11" s="231"/>
      <c r="CQ11" s="231"/>
      <c r="CR11" s="231"/>
      <c r="CS11" s="231"/>
      <c r="CT11" s="231"/>
      <c r="CU11" s="231"/>
      <c r="CV11" s="231"/>
      <c r="CW11" s="231"/>
      <c r="CX11" s="231"/>
      <c r="CY11" s="231"/>
      <c r="CZ11" s="231"/>
      <c r="DA11" s="231"/>
    </row>
    <row r="12" spans="1:112" s="15" customFormat="1" x14ac:dyDescent="0.25">
      <c r="A12" s="147" t="s">
        <v>475</v>
      </c>
      <c r="B12" s="147" t="s">
        <v>77</v>
      </c>
      <c r="C12" s="147" t="s">
        <v>58</v>
      </c>
      <c r="D12" s="147" t="s">
        <v>54</v>
      </c>
      <c r="E12" s="147" t="s">
        <v>76</v>
      </c>
      <c r="F12" s="147" t="s">
        <v>476</v>
      </c>
      <c r="G12" s="147" t="s">
        <v>66</v>
      </c>
      <c r="H12" s="147" t="s">
        <v>300</v>
      </c>
      <c r="I12" s="147">
        <v>2009</v>
      </c>
      <c r="J12" s="147"/>
      <c r="K12" s="147" t="s">
        <v>60</v>
      </c>
      <c r="L12" s="151">
        <v>750</v>
      </c>
      <c r="M12" s="48"/>
      <c r="N12" s="48"/>
      <c r="O12" s="48"/>
      <c r="P12" s="48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>
        <v>304.00000762939453</v>
      </c>
      <c r="AV12" s="49">
        <v>249.99999904632568</v>
      </c>
      <c r="AW12" s="49">
        <v>410.20000076293945</v>
      </c>
      <c r="AX12" s="49">
        <v>400.90000534057617</v>
      </c>
      <c r="AY12" s="49">
        <v>423.60000228881836</v>
      </c>
      <c r="AZ12" s="49">
        <v>443.79999542236328</v>
      </c>
      <c r="BA12" s="230">
        <v>464.71666065851849</v>
      </c>
      <c r="BB12" s="230">
        <v>485.6333258946737</v>
      </c>
      <c r="BC12" s="230">
        <v>506.54999113082891</v>
      </c>
      <c r="BD12" s="230">
        <v>527.46665636698413</v>
      </c>
      <c r="BE12" s="230">
        <v>548.38332160313928</v>
      </c>
      <c r="BF12" s="230">
        <v>569.29998683929443</v>
      </c>
      <c r="BG12" s="230">
        <v>590.21665207544959</v>
      </c>
      <c r="BH12" s="230">
        <v>611.13331731160474</v>
      </c>
      <c r="BI12" s="230">
        <v>632.0499825477599</v>
      </c>
      <c r="BJ12" s="230">
        <v>652.96664778391505</v>
      </c>
      <c r="BK12" s="230">
        <v>673.8833130200702</v>
      </c>
      <c r="BL12" s="230">
        <v>694.79997825622536</v>
      </c>
      <c r="BM12" s="230">
        <v>715.71664349238051</v>
      </c>
      <c r="BN12" s="230">
        <v>736.63330872853567</v>
      </c>
      <c r="BO12" s="230">
        <v>750</v>
      </c>
      <c r="BP12" s="230">
        <v>750</v>
      </c>
      <c r="BQ12" s="230">
        <v>750</v>
      </c>
      <c r="BR12" s="230">
        <v>750</v>
      </c>
      <c r="BS12" s="230">
        <v>750</v>
      </c>
      <c r="BT12" s="230">
        <v>750</v>
      </c>
      <c r="BU12" s="230">
        <v>750</v>
      </c>
      <c r="BV12" s="230">
        <v>750</v>
      </c>
      <c r="BW12" s="230">
        <v>750</v>
      </c>
      <c r="BX12" s="230">
        <v>750</v>
      </c>
      <c r="BY12" s="230">
        <v>750</v>
      </c>
      <c r="BZ12" s="230">
        <v>750</v>
      </c>
      <c r="CA12" s="230">
        <v>750</v>
      </c>
      <c r="CB12" s="230">
        <v>750</v>
      </c>
      <c r="CC12" s="230">
        <v>750</v>
      </c>
      <c r="CD12" s="230">
        <v>750</v>
      </c>
      <c r="CE12" s="230">
        <v>750</v>
      </c>
      <c r="CF12" s="230">
        <v>750</v>
      </c>
      <c r="CG12" s="230">
        <v>750</v>
      </c>
      <c r="CH12" s="230">
        <v>750</v>
      </c>
      <c r="CI12" s="230">
        <v>750</v>
      </c>
      <c r="CJ12" s="230">
        <v>750</v>
      </c>
      <c r="CK12" s="231"/>
      <c r="CL12" s="231"/>
      <c r="CM12" s="240">
        <v>24909.449785709381</v>
      </c>
      <c r="CN12" s="231"/>
      <c r="CO12" s="231"/>
      <c r="CP12" s="231"/>
      <c r="CQ12" s="231"/>
      <c r="CR12" s="231"/>
      <c r="CS12" s="231"/>
      <c r="CT12" s="231"/>
      <c r="CU12" s="231"/>
      <c r="CV12" s="231"/>
      <c r="CW12" s="231"/>
      <c r="CX12" s="231"/>
      <c r="CY12" s="231"/>
      <c r="CZ12" s="231"/>
      <c r="DA12" s="231"/>
      <c r="DB12" s="48"/>
      <c r="DC12" s="48"/>
      <c r="DD12" s="48"/>
      <c r="DE12" s="48"/>
      <c r="DF12" s="48"/>
      <c r="DG12" s="48"/>
      <c r="DH12" s="48"/>
    </row>
    <row r="13" spans="1:112" s="48" customFormat="1" x14ac:dyDescent="0.25">
      <c r="A13" s="147" t="s">
        <v>409</v>
      </c>
      <c r="B13" s="147" t="s">
        <v>79</v>
      </c>
      <c r="C13" s="147" t="s">
        <v>58</v>
      </c>
      <c r="D13" s="147" t="s">
        <v>54</v>
      </c>
      <c r="E13" s="147" t="s">
        <v>232</v>
      </c>
      <c r="F13" s="147" t="s">
        <v>232</v>
      </c>
      <c r="G13" s="147" t="s">
        <v>66</v>
      </c>
      <c r="H13" s="147" t="s">
        <v>68</v>
      </c>
      <c r="I13" s="147">
        <v>1992</v>
      </c>
      <c r="J13" s="147">
        <v>2017</v>
      </c>
      <c r="K13" s="147" t="s">
        <v>60</v>
      </c>
      <c r="L13" s="151">
        <v>200</v>
      </c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>
        <v>12.700000166893005</v>
      </c>
      <c r="AE13" s="49">
        <v>36.899999856948853</v>
      </c>
      <c r="AF13" s="49">
        <v>8.8000001907348633</v>
      </c>
      <c r="AG13" s="49">
        <v>9.5000001192092896</v>
      </c>
      <c r="AH13" s="49">
        <v>35.299999475479126</v>
      </c>
      <c r="AI13" s="49">
        <v>5.9000000953674316</v>
      </c>
      <c r="AJ13" s="49">
        <v>13.699999809265137</v>
      </c>
      <c r="AK13" s="49">
        <v>113.10000133514404</v>
      </c>
      <c r="AL13" s="49">
        <v>134.89999842643738</v>
      </c>
      <c r="AM13" s="49">
        <v>146.50000090897083</v>
      </c>
      <c r="AN13" s="49">
        <v>190.89999651908875</v>
      </c>
      <c r="AO13" s="49">
        <v>89.3999999538064</v>
      </c>
      <c r="AP13" s="49">
        <v>95.200000286102295</v>
      </c>
      <c r="AQ13" s="49">
        <v>118.70000076293945</v>
      </c>
      <c r="AR13" s="49">
        <v>148.59999990463257</v>
      </c>
      <c r="AS13" s="49">
        <v>108.79999923706055</v>
      </c>
      <c r="AT13" s="49">
        <v>66.000000238418579</v>
      </c>
      <c r="AU13" s="49">
        <v>74.199999809265137</v>
      </c>
      <c r="AV13" s="49">
        <v>129.99999833106995</v>
      </c>
      <c r="AW13" s="49">
        <v>104.09999895095825</v>
      </c>
      <c r="AX13" s="49">
        <v>131.70000171661377</v>
      </c>
      <c r="AY13" s="49">
        <v>121.80000019073486</v>
      </c>
      <c r="AZ13" s="49">
        <v>140.30000019073486</v>
      </c>
      <c r="BA13" s="247">
        <v>129.78</v>
      </c>
      <c r="BB13" s="247">
        <v>139.83499999999998</v>
      </c>
      <c r="BC13" s="230">
        <v>145.10573332792916</v>
      </c>
      <c r="BD13" s="230">
        <v>150.37646665585834</v>
      </c>
      <c r="BE13" s="230">
        <v>155.64719998378752</v>
      </c>
      <c r="BF13" s="230">
        <v>160.91793331171669</v>
      </c>
      <c r="BG13" s="230">
        <v>166.18866663964587</v>
      </c>
      <c r="BH13" s="230">
        <v>171.45939996757505</v>
      </c>
      <c r="BI13" s="230">
        <v>176.73013329550423</v>
      </c>
      <c r="BJ13" s="230">
        <v>182.00086662343341</v>
      </c>
      <c r="BK13" s="230">
        <v>187.27159995136259</v>
      </c>
      <c r="BL13" s="230">
        <v>192.54233327929177</v>
      </c>
      <c r="BM13" s="230">
        <v>197.81306660722095</v>
      </c>
      <c r="BN13" s="230">
        <v>200</v>
      </c>
      <c r="BO13" s="230">
        <v>200</v>
      </c>
      <c r="BP13" s="230">
        <v>200</v>
      </c>
      <c r="BQ13" s="230">
        <v>200</v>
      </c>
      <c r="BR13" s="230">
        <v>200</v>
      </c>
      <c r="BS13" s="230">
        <v>200</v>
      </c>
      <c r="BT13" s="230">
        <v>200</v>
      </c>
      <c r="BU13" s="230">
        <v>200</v>
      </c>
      <c r="BV13" s="230">
        <v>200</v>
      </c>
      <c r="BW13" s="230">
        <v>200</v>
      </c>
      <c r="BX13" s="230">
        <v>200</v>
      </c>
      <c r="BY13" s="230">
        <v>200</v>
      </c>
      <c r="BZ13" s="230">
        <v>200</v>
      </c>
      <c r="CA13" s="230">
        <v>200</v>
      </c>
      <c r="CB13" s="230">
        <v>200</v>
      </c>
      <c r="CC13" s="230">
        <v>200</v>
      </c>
      <c r="CD13" s="230">
        <v>200</v>
      </c>
      <c r="CE13" s="230">
        <v>200</v>
      </c>
      <c r="CF13" s="230">
        <v>200</v>
      </c>
      <c r="CG13" s="230">
        <v>200</v>
      </c>
      <c r="CH13" s="230">
        <v>200</v>
      </c>
      <c r="CI13" s="230">
        <v>200</v>
      </c>
      <c r="CJ13" s="230">
        <v>200</v>
      </c>
      <c r="CK13" s="231"/>
      <c r="CL13" s="231"/>
      <c r="CM13" s="240">
        <v>6755.6683996433258</v>
      </c>
      <c r="CN13" s="231"/>
      <c r="CO13" s="231"/>
      <c r="CP13" s="231"/>
      <c r="CQ13" s="231"/>
      <c r="CR13" s="231"/>
      <c r="CS13" s="231"/>
      <c r="CT13" s="231"/>
      <c r="CU13" s="231"/>
      <c r="CV13" s="231"/>
      <c r="CW13" s="231"/>
      <c r="CX13" s="231"/>
      <c r="CY13" s="231"/>
      <c r="CZ13" s="231"/>
      <c r="DA13" s="231"/>
    </row>
    <row r="14" spans="1:112" s="48" customFormat="1" x14ac:dyDescent="0.25">
      <c r="A14" s="147" t="s">
        <v>547</v>
      </c>
      <c r="B14" s="147" t="s">
        <v>548</v>
      </c>
      <c r="C14" s="147" t="s">
        <v>58</v>
      </c>
      <c r="D14" s="147" t="s">
        <v>54</v>
      </c>
      <c r="E14" s="147" t="s">
        <v>232</v>
      </c>
      <c r="F14" s="147" t="s">
        <v>232</v>
      </c>
      <c r="G14" s="147" t="s">
        <v>66</v>
      </c>
      <c r="H14" s="147" t="s">
        <v>505</v>
      </c>
      <c r="I14" s="147">
        <v>2017</v>
      </c>
      <c r="J14" s="147"/>
      <c r="K14" s="147" t="s">
        <v>301</v>
      </c>
      <c r="L14" s="151">
        <v>200</v>
      </c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247"/>
      <c r="BB14" s="247"/>
      <c r="BC14" s="240"/>
      <c r="BD14" s="240"/>
      <c r="BE14" s="240"/>
      <c r="BF14" s="240"/>
      <c r="BG14" s="240"/>
      <c r="BH14" s="240"/>
      <c r="BI14" s="240"/>
      <c r="BJ14" s="240"/>
      <c r="BK14" s="240"/>
      <c r="BL14" s="240"/>
      <c r="BM14" s="240"/>
      <c r="BN14" s="240"/>
      <c r="BO14" s="240"/>
      <c r="BP14" s="240"/>
      <c r="BQ14" s="240"/>
      <c r="BR14" s="240"/>
      <c r="BS14" s="240"/>
      <c r="BT14" s="240"/>
      <c r="BU14" s="240"/>
      <c r="BV14" s="240"/>
      <c r="BW14" s="240"/>
      <c r="BX14" s="240"/>
      <c r="BY14" s="240"/>
      <c r="BZ14" s="240"/>
      <c r="CA14" s="240"/>
      <c r="CB14" s="240"/>
      <c r="CC14" s="240"/>
      <c r="CD14" s="240"/>
      <c r="CE14" s="240"/>
      <c r="CF14" s="240"/>
      <c r="CG14" s="240"/>
      <c r="CH14" s="240"/>
      <c r="CI14" s="240"/>
      <c r="CJ14" s="240"/>
      <c r="CK14" s="231"/>
      <c r="CL14" s="231"/>
      <c r="CM14" s="240">
        <v>0</v>
      </c>
      <c r="CN14" s="231"/>
      <c r="CO14" s="231"/>
      <c r="CP14" s="231"/>
      <c r="CQ14" s="231"/>
      <c r="CR14" s="231"/>
      <c r="CS14" s="231"/>
      <c r="CT14" s="231"/>
      <c r="CU14" s="231"/>
      <c r="CV14" s="231"/>
      <c r="CW14" s="231"/>
      <c r="CX14" s="231"/>
      <c r="CY14" s="231"/>
      <c r="CZ14" s="231"/>
      <c r="DA14" s="231"/>
    </row>
    <row r="15" spans="1:112" s="48" customFormat="1" x14ac:dyDescent="0.25">
      <c r="A15" s="147" t="s">
        <v>459</v>
      </c>
      <c r="B15" s="147" t="s">
        <v>64</v>
      </c>
      <c r="C15" s="147" t="s">
        <v>58</v>
      </c>
      <c r="D15" s="147" t="s">
        <v>54</v>
      </c>
      <c r="E15" s="147" t="s">
        <v>59</v>
      </c>
      <c r="F15" s="147" t="s">
        <v>59</v>
      </c>
      <c r="G15" s="147" t="s">
        <v>66</v>
      </c>
      <c r="H15" s="147" t="s">
        <v>300</v>
      </c>
      <c r="I15" s="147">
        <v>1997</v>
      </c>
      <c r="J15" s="147"/>
      <c r="K15" s="147" t="s">
        <v>60</v>
      </c>
      <c r="L15" s="151">
        <v>680</v>
      </c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>
        <v>486</v>
      </c>
      <c r="AJ15" s="49">
        <v>308.5</v>
      </c>
      <c r="AK15" s="49">
        <v>597.70000076293945</v>
      </c>
      <c r="AL15" s="49">
        <v>665</v>
      </c>
      <c r="AM15" s="49">
        <v>721</v>
      </c>
      <c r="AN15" s="49">
        <v>698</v>
      </c>
      <c r="AO15" s="49">
        <v>573</v>
      </c>
      <c r="AP15" s="49">
        <v>709</v>
      </c>
      <c r="AQ15" s="49">
        <v>733</v>
      </c>
      <c r="AR15" s="49">
        <v>691</v>
      </c>
      <c r="AS15" s="49">
        <v>708</v>
      </c>
      <c r="AT15" s="49">
        <v>552.71738243103027</v>
      </c>
      <c r="AU15" s="49">
        <v>545.78065204620361</v>
      </c>
      <c r="AV15" s="49">
        <v>363.91460084915161</v>
      </c>
      <c r="AW15" s="49">
        <v>333.057950258255</v>
      </c>
      <c r="AX15" s="49">
        <v>392.40000057220459</v>
      </c>
      <c r="AY15" s="49">
        <v>424.09999847412109</v>
      </c>
      <c r="AZ15" s="49">
        <v>472.17910671234131</v>
      </c>
      <c r="BA15" s="230">
        <v>479.79141724992684</v>
      </c>
      <c r="BB15" s="230">
        <v>487.40372778751237</v>
      </c>
      <c r="BC15" s="230">
        <v>495.0160383250979</v>
      </c>
      <c r="BD15" s="230">
        <v>502.62834886268342</v>
      </c>
      <c r="BE15" s="230">
        <v>510.24065940026895</v>
      </c>
      <c r="BF15" s="230">
        <v>517.85296993785448</v>
      </c>
      <c r="BG15" s="230">
        <v>525.46528047543995</v>
      </c>
      <c r="BH15" s="230">
        <v>533.07759101302543</v>
      </c>
      <c r="BI15" s="230">
        <v>540.6899015506109</v>
      </c>
      <c r="BJ15" s="230">
        <v>548.30221208819637</v>
      </c>
      <c r="BK15" s="230">
        <v>555.91452262578184</v>
      </c>
      <c r="BL15" s="230">
        <v>563.52683316336731</v>
      </c>
      <c r="BM15" s="230">
        <v>571.13914370095279</v>
      </c>
      <c r="BN15" s="230">
        <v>578.75145423853826</v>
      </c>
      <c r="BO15" s="230">
        <v>586.36376477612373</v>
      </c>
      <c r="BP15" s="230">
        <v>593.9760753137092</v>
      </c>
      <c r="BQ15" s="230">
        <v>601.58838585129467</v>
      </c>
      <c r="BR15" s="230">
        <v>609.20069638888015</v>
      </c>
      <c r="BS15" s="230">
        <v>616.81300692646562</v>
      </c>
      <c r="BT15" s="230">
        <v>624.42531746405109</v>
      </c>
      <c r="BU15" s="230">
        <v>632.03762800163656</v>
      </c>
      <c r="BV15" s="230">
        <v>639.64993853922203</v>
      </c>
      <c r="BW15" s="230">
        <v>647.26224907680751</v>
      </c>
      <c r="BX15" s="230">
        <v>654.87455961439298</v>
      </c>
      <c r="BY15" s="230">
        <v>662.48687015197845</v>
      </c>
      <c r="BZ15" s="230">
        <v>670.09918068956392</v>
      </c>
      <c r="CA15" s="230">
        <v>677.71149122714939</v>
      </c>
      <c r="CB15" s="230">
        <v>680</v>
      </c>
      <c r="CC15" s="230">
        <v>680</v>
      </c>
      <c r="CD15" s="230">
        <v>680</v>
      </c>
      <c r="CE15" s="230">
        <v>680</v>
      </c>
      <c r="CF15" s="230">
        <v>680</v>
      </c>
      <c r="CG15" s="230">
        <v>680</v>
      </c>
      <c r="CH15" s="230">
        <v>680</v>
      </c>
      <c r="CI15" s="230">
        <v>680</v>
      </c>
      <c r="CJ15" s="230">
        <v>680</v>
      </c>
      <c r="CK15" s="231"/>
      <c r="CL15" s="231"/>
      <c r="CM15" s="240">
        <v>21746.289264440533</v>
      </c>
      <c r="CN15" s="231"/>
      <c r="CO15" s="231"/>
      <c r="CP15" s="231"/>
      <c r="CQ15" s="231"/>
      <c r="CR15" s="231"/>
      <c r="CS15" s="231"/>
      <c r="CT15" s="231"/>
      <c r="CU15" s="231"/>
      <c r="CV15" s="231"/>
      <c r="CW15" s="231"/>
      <c r="CX15" s="231"/>
      <c r="CY15" s="231"/>
      <c r="CZ15" s="231"/>
      <c r="DA15" s="231"/>
    </row>
    <row r="16" spans="1:112" s="48" customFormat="1" x14ac:dyDescent="0.25">
      <c r="A16" s="147" t="s">
        <v>378</v>
      </c>
      <c r="B16" s="147" t="s">
        <v>122</v>
      </c>
      <c r="C16" s="147" t="s">
        <v>58</v>
      </c>
      <c r="D16" s="147" t="s">
        <v>54</v>
      </c>
      <c r="E16" s="147" t="s">
        <v>123</v>
      </c>
      <c r="F16" s="147" t="s">
        <v>123</v>
      </c>
      <c r="G16" s="147" t="s">
        <v>66</v>
      </c>
      <c r="H16" s="147" t="s">
        <v>300</v>
      </c>
      <c r="I16" s="147">
        <v>2020</v>
      </c>
      <c r="J16" s="147"/>
      <c r="K16" s="147" t="s">
        <v>119</v>
      </c>
      <c r="L16" s="151">
        <v>1200</v>
      </c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230">
        <v>0</v>
      </c>
      <c r="BB16" s="230">
        <v>0</v>
      </c>
      <c r="BC16" s="230">
        <v>0</v>
      </c>
      <c r="BD16" s="230">
        <v>0</v>
      </c>
      <c r="BE16" s="230">
        <v>0</v>
      </c>
      <c r="BF16" s="230">
        <v>429.84000000000003</v>
      </c>
      <c r="BG16" s="230">
        <v>529.15412803062895</v>
      </c>
      <c r="BH16" s="230">
        <v>587.24916872036681</v>
      </c>
      <c r="BI16" s="230">
        <v>628.46825606125788</v>
      </c>
      <c r="BJ16" s="230">
        <v>660.44026409355797</v>
      </c>
      <c r="BK16" s="230">
        <v>686.56329675099573</v>
      </c>
      <c r="BL16" s="230">
        <v>708.6500061566453</v>
      </c>
      <c r="BM16" s="230">
        <v>727.78238409188691</v>
      </c>
      <c r="BN16" s="230">
        <v>744.65833744073348</v>
      </c>
      <c r="BO16" s="230">
        <v>759.75439212418689</v>
      </c>
      <c r="BP16" s="230">
        <v>773.41043468655062</v>
      </c>
      <c r="BQ16" s="230">
        <v>785.87742478162465</v>
      </c>
      <c r="BR16" s="230">
        <v>797.34594393708903</v>
      </c>
      <c r="BS16" s="230">
        <v>807.96413418727423</v>
      </c>
      <c r="BT16" s="230">
        <v>817.84943281392475</v>
      </c>
      <c r="BU16" s="230">
        <v>827.09651212251583</v>
      </c>
      <c r="BV16" s="230">
        <v>835.78280793637475</v>
      </c>
      <c r="BW16" s="230">
        <v>843.97246547136251</v>
      </c>
      <c r="BX16" s="230">
        <v>851.71921693496756</v>
      </c>
      <c r="BY16" s="230">
        <v>859.06852015481593</v>
      </c>
      <c r="BZ16" s="230">
        <v>866.05917487701208</v>
      </c>
      <c r="CA16" s="230">
        <v>872.72456271717965</v>
      </c>
      <c r="CB16" s="230">
        <v>879.09361125832856</v>
      </c>
      <c r="CC16" s="230">
        <v>885.19155281225369</v>
      </c>
      <c r="CD16" s="230">
        <v>891.0405281871158</v>
      </c>
      <c r="CE16" s="230">
        <v>896.66007196771807</v>
      </c>
      <c r="CF16" s="230">
        <v>902.06750616110037</v>
      </c>
      <c r="CG16" s="230">
        <v>907.27826221790326</v>
      </c>
      <c r="CH16" s="230">
        <v>912.30614652046199</v>
      </c>
      <c r="CI16" s="230">
        <v>917.16356084455367</v>
      </c>
      <c r="CJ16" s="230">
        <v>921.86168665863181</v>
      </c>
      <c r="CK16" s="231"/>
      <c r="CL16" s="231"/>
      <c r="CM16" s="231"/>
      <c r="CN16" s="231"/>
      <c r="CO16" s="231"/>
      <c r="CP16" s="231"/>
      <c r="CQ16" s="231"/>
      <c r="CR16" s="231"/>
      <c r="CS16" s="231"/>
      <c r="CT16" s="231"/>
      <c r="CU16" s="231"/>
      <c r="CV16" s="231"/>
      <c r="CW16" s="231"/>
      <c r="CX16" s="231"/>
      <c r="CY16" s="231"/>
      <c r="CZ16" s="231"/>
      <c r="DA16" s="231"/>
    </row>
    <row r="17" spans="1:112" s="48" customFormat="1" x14ac:dyDescent="0.25">
      <c r="A17" s="147" t="s">
        <v>364</v>
      </c>
      <c r="B17" s="147" t="s">
        <v>80</v>
      </c>
      <c r="C17" s="147" t="s">
        <v>58</v>
      </c>
      <c r="D17" s="147" t="s">
        <v>54</v>
      </c>
      <c r="E17" s="147" t="s">
        <v>365</v>
      </c>
      <c r="F17" s="147" t="s">
        <v>366</v>
      </c>
      <c r="G17" s="147" t="s">
        <v>66</v>
      </c>
      <c r="H17" s="147" t="s">
        <v>300</v>
      </c>
      <c r="I17" s="147">
        <v>2009</v>
      </c>
      <c r="J17" s="147"/>
      <c r="K17" s="147" t="s">
        <v>60</v>
      </c>
      <c r="L17" s="151">
        <v>1000</v>
      </c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>
        <v>351.20000076293945</v>
      </c>
      <c r="AV17" s="49">
        <v>447.70000720024109</v>
      </c>
      <c r="AW17" s="49">
        <v>438.70000123977661</v>
      </c>
      <c r="AX17" s="49">
        <v>518.00000190734863</v>
      </c>
      <c r="AY17" s="49">
        <v>473.19999313354492</v>
      </c>
      <c r="AZ17" s="49">
        <v>495.5</v>
      </c>
      <c r="BA17" s="230">
        <v>509.32777726650238</v>
      </c>
      <c r="BB17" s="230">
        <v>523.15555453300476</v>
      </c>
      <c r="BC17" s="230">
        <v>536.98333179950714</v>
      </c>
      <c r="BD17" s="230">
        <v>550.81110906600952</v>
      </c>
      <c r="BE17" s="230">
        <v>564.6388863325119</v>
      </c>
      <c r="BF17" s="230">
        <v>578.46666359901428</v>
      </c>
      <c r="BG17" s="230">
        <v>592.29444086551666</v>
      </c>
      <c r="BH17" s="230">
        <v>606.12221813201904</v>
      </c>
      <c r="BI17" s="230">
        <v>619.94999539852142</v>
      </c>
      <c r="BJ17" s="230">
        <v>633.7777726650238</v>
      </c>
      <c r="BK17" s="230">
        <v>647.60554993152618</v>
      </c>
      <c r="BL17" s="230">
        <v>661.43332719802856</v>
      </c>
      <c r="BM17" s="230">
        <v>675.26110446453094</v>
      </c>
      <c r="BN17" s="230">
        <v>689.08888173103333</v>
      </c>
      <c r="BO17" s="230">
        <v>702.91665899753571</v>
      </c>
      <c r="BP17" s="230">
        <v>716.74443626403809</v>
      </c>
      <c r="BQ17" s="230">
        <v>730.57221353054047</v>
      </c>
      <c r="BR17" s="230">
        <v>744.39999079704285</v>
      </c>
      <c r="BS17" s="230">
        <v>758.22776806354523</v>
      </c>
      <c r="BT17" s="230">
        <v>772.05554533004761</v>
      </c>
      <c r="BU17" s="230">
        <v>785.88332259654999</v>
      </c>
      <c r="BV17" s="230">
        <v>799.71109986305237</v>
      </c>
      <c r="BW17" s="230">
        <v>813.53887712955475</v>
      </c>
      <c r="BX17" s="230">
        <v>827.36665439605713</v>
      </c>
      <c r="BY17" s="230">
        <v>841.19443166255951</v>
      </c>
      <c r="BZ17" s="230">
        <v>855.02220892906189</v>
      </c>
      <c r="CA17" s="230">
        <v>868.84998619556427</v>
      </c>
      <c r="CB17" s="230">
        <v>882.67776346206665</v>
      </c>
      <c r="CC17" s="230">
        <v>896.50554072856903</v>
      </c>
      <c r="CD17" s="230">
        <v>910.33331799507141</v>
      </c>
      <c r="CE17" s="230">
        <v>924.16109526157379</v>
      </c>
      <c r="CF17" s="230">
        <v>937.98887252807617</v>
      </c>
      <c r="CG17" s="230">
        <v>951.81664979457855</v>
      </c>
      <c r="CH17" s="230">
        <v>965.64442706108093</v>
      </c>
      <c r="CI17" s="230">
        <v>979.47220432758331</v>
      </c>
      <c r="CJ17" s="230">
        <v>993.29998159408569</v>
      </c>
      <c r="CK17" s="231"/>
      <c r="CL17" s="231"/>
      <c r="CM17" s="240">
        <v>27047.299659490585</v>
      </c>
      <c r="CN17" s="231"/>
      <c r="CO17" s="231"/>
      <c r="CP17" s="231"/>
      <c r="CQ17" s="231"/>
      <c r="CR17" s="231"/>
      <c r="CS17" s="231"/>
      <c r="CT17" s="231"/>
      <c r="CU17" s="231"/>
      <c r="CV17" s="231"/>
      <c r="CW17" s="231"/>
      <c r="CX17" s="231"/>
      <c r="CY17" s="231"/>
      <c r="CZ17" s="231"/>
      <c r="DA17" s="231"/>
    </row>
    <row r="18" spans="1:112" s="48" customFormat="1" x14ac:dyDescent="0.25">
      <c r="A18" s="147" t="s">
        <v>368</v>
      </c>
      <c r="B18" s="147" t="s">
        <v>133</v>
      </c>
      <c r="C18" s="147" t="s">
        <v>58</v>
      </c>
      <c r="D18" s="147" t="s">
        <v>54</v>
      </c>
      <c r="E18" s="147" t="s">
        <v>365</v>
      </c>
      <c r="F18" s="147" t="s">
        <v>369</v>
      </c>
      <c r="G18" s="147" t="s">
        <v>66</v>
      </c>
      <c r="H18" s="147" t="s">
        <v>300</v>
      </c>
      <c r="I18" s="147">
        <v>2016</v>
      </c>
      <c r="J18" s="147"/>
      <c r="K18" s="147" t="s">
        <v>181</v>
      </c>
      <c r="L18" s="151">
        <v>300</v>
      </c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230">
        <v>158.64000000000001</v>
      </c>
      <c r="BB18" s="230">
        <v>175.75380388802506</v>
      </c>
      <c r="BC18" s="230">
        <v>185.76473740721565</v>
      </c>
      <c r="BD18" s="230">
        <v>192.86760777605011</v>
      </c>
      <c r="BE18" s="230">
        <v>198.37702205799795</v>
      </c>
      <c r="BF18" s="230">
        <v>202.87854129524069</v>
      </c>
      <c r="BG18" s="230">
        <v>206.6845215801757</v>
      </c>
      <c r="BH18" s="230">
        <v>209.98141166407515</v>
      </c>
      <c r="BI18" s="230">
        <v>212.88947481443128</v>
      </c>
      <c r="BJ18" s="230">
        <v>215.49082594602299</v>
      </c>
      <c r="BK18" s="230">
        <v>217.84403428539179</v>
      </c>
      <c r="BL18" s="230">
        <v>219.99234518326574</v>
      </c>
      <c r="BM18" s="230">
        <v>221.96859963572535</v>
      </c>
      <c r="BN18" s="230">
        <v>223.79832546820074</v>
      </c>
      <c r="BO18" s="230">
        <v>225.50175946521358</v>
      </c>
      <c r="BP18" s="230">
        <v>227.0952155521002</v>
      </c>
      <c r="BQ18" s="230">
        <v>228.59203746474799</v>
      </c>
      <c r="BR18" s="230">
        <v>230.00327870245633</v>
      </c>
      <c r="BS18" s="230">
        <v>231.33819839561943</v>
      </c>
      <c r="BT18" s="230">
        <v>232.60462983404804</v>
      </c>
      <c r="BU18" s="230">
        <v>233.80925898739133</v>
      </c>
      <c r="BV18" s="230">
        <v>234.95783817341683</v>
      </c>
      <c r="BW18" s="230">
        <v>236.05535219129072</v>
      </c>
      <c r="BX18" s="230">
        <v>237.10614907129079</v>
      </c>
      <c r="BY18" s="230">
        <v>238.11404411599588</v>
      </c>
      <c r="BZ18" s="230">
        <v>239.0824035237504</v>
      </c>
      <c r="CA18" s="230">
        <v>240.01421222164689</v>
      </c>
      <c r="CB18" s="230">
        <v>240.91212935622579</v>
      </c>
      <c r="CC18" s="230">
        <v>241.77853404236606</v>
      </c>
      <c r="CD18" s="230">
        <v>242.61556335323863</v>
      </c>
      <c r="CE18" s="230">
        <v>243.42514407873827</v>
      </c>
      <c r="CF18" s="230">
        <v>244.20901944012525</v>
      </c>
      <c r="CG18" s="230">
        <v>244.96877169260739</v>
      </c>
      <c r="CH18" s="230">
        <v>245.70584135277304</v>
      </c>
      <c r="CI18" s="230">
        <v>246.42154363817363</v>
      </c>
      <c r="CJ18" s="230">
        <v>247.11708259048137</v>
      </c>
      <c r="CK18" s="231"/>
      <c r="CL18" s="231"/>
      <c r="CM18" s="240">
        <v>8074.3592582455167</v>
      </c>
      <c r="CN18" s="231"/>
      <c r="CO18" s="231"/>
      <c r="CP18" s="231"/>
      <c r="CQ18" s="231"/>
      <c r="CR18" s="231"/>
      <c r="CS18" s="231"/>
      <c r="CT18" s="231"/>
      <c r="CU18" s="231"/>
      <c r="CV18" s="231"/>
      <c r="CW18" s="231"/>
      <c r="CX18" s="231"/>
      <c r="CY18" s="231"/>
      <c r="CZ18" s="231"/>
      <c r="DA18" s="231"/>
    </row>
    <row r="19" spans="1:112" s="15" customFormat="1" x14ac:dyDescent="0.25">
      <c r="A19" s="147" t="s">
        <v>415</v>
      </c>
      <c r="B19" s="147" t="s">
        <v>82</v>
      </c>
      <c r="C19" s="147" t="s">
        <v>58</v>
      </c>
      <c r="D19" s="147" t="s">
        <v>54</v>
      </c>
      <c r="E19" s="147" t="s">
        <v>354</v>
      </c>
      <c r="F19" s="147" t="s">
        <v>416</v>
      </c>
      <c r="G19" s="147" t="s">
        <v>66</v>
      </c>
      <c r="H19" s="147" t="s">
        <v>68</v>
      </c>
      <c r="I19" s="147">
        <v>2003</v>
      </c>
      <c r="J19" s="147">
        <v>2023</v>
      </c>
      <c r="K19" s="147" t="s">
        <v>60</v>
      </c>
      <c r="L19" s="151">
        <v>1788</v>
      </c>
      <c r="M19" s="48"/>
      <c r="N19" s="48"/>
      <c r="O19" s="48"/>
      <c r="P19" s="48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>
        <v>104.69999885559082</v>
      </c>
      <c r="AP19" s="49">
        <v>446.40000534057617</v>
      </c>
      <c r="AQ19" s="49">
        <v>544.60000228881836</v>
      </c>
      <c r="AR19" s="49">
        <v>827.79999542236328</v>
      </c>
      <c r="AS19" s="49">
        <v>1042.3999938964844</v>
      </c>
      <c r="AT19" s="49">
        <v>1254.7999992370605</v>
      </c>
      <c r="AU19" s="49">
        <v>1188.4999923706055</v>
      </c>
      <c r="AV19" s="49">
        <v>1079.8000049591064</v>
      </c>
      <c r="AW19" s="49">
        <v>1208.5999851226807</v>
      </c>
      <c r="AX19" s="49">
        <v>1315.8999996185303</v>
      </c>
      <c r="AY19" s="49">
        <v>1352.800009727478</v>
      </c>
      <c r="AZ19" s="49">
        <v>1323.4333305358887</v>
      </c>
      <c r="BA19" s="247">
        <v>1280</v>
      </c>
      <c r="BB19" s="247">
        <v>1330</v>
      </c>
      <c r="BC19" s="230">
        <v>1398.9119046075004</v>
      </c>
      <c r="BD19" s="230">
        <v>1467.8238092150009</v>
      </c>
      <c r="BE19" s="230">
        <v>1536.7357138225013</v>
      </c>
      <c r="BF19" s="230">
        <v>1605.6476184300018</v>
      </c>
      <c r="BG19" s="230">
        <v>1674.5595230375022</v>
      </c>
      <c r="BH19" s="230">
        <v>1743.4714276450027</v>
      </c>
      <c r="BI19" s="230">
        <v>1788</v>
      </c>
      <c r="BJ19" s="230">
        <v>1788</v>
      </c>
      <c r="BK19" s="230">
        <v>1788</v>
      </c>
      <c r="BL19" s="230">
        <v>1788</v>
      </c>
      <c r="BM19" s="230">
        <v>1788</v>
      </c>
      <c r="BN19" s="230">
        <v>1788</v>
      </c>
      <c r="BO19" s="230">
        <v>1788</v>
      </c>
      <c r="BP19" s="230">
        <v>1788</v>
      </c>
      <c r="BQ19" s="230">
        <v>1788</v>
      </c>
      <c r="BR19" s="230">
        <v>1788</v>
      </c>
      <c r="BS19" s="230">
        <v>1788</v>
      </c>
      <c r="BT19" s="230">
        <v>1788</v>
      </c>
      <c r="BU19" s="230">
        <v>1788</v>
      </c>
      <c r="BV19" s="230">
        <v>1788</v>
      </c>
      <c r="BW19" s="230">
        <v>1788</v>
      </c>
      <c r="BX19" s="230">
        <v>1788</v>
      </c>
      <c r="BY19" s="230">
        <v>1788</v>
      </c>
      <c r="BZ19" s="230">
        <v>1788</v>
      </c>
      <c r="CA19" s="230">
        <v>1788</v>
      </c>
      <c r="CB19" s="230">
        <v>1788</v>
      </c>
      <c r="CC19" s="230">
        <v>1788</v>
      </c>
      <c r="CD19" s="230">
        <v>1788</v>
      </c>
      <c r="CE19" s="230">
        <v>1788</v>
      </c>
      <c r="CF19" s="230">
        <v>1788</v>
      </c>
      <c r="CG19" s="230">
        <v>1788</v>
      </c>
      <c r="CH19" s="230">
        <v>1788</v>
      </c>
      <c r="CI19" s="230">
        <v>1788</v>
      </c>
      <c r="CJ19" s="230">
        <v>1788</v>
      </c>
      <c r="CK19" s="231"/>
      <c r="CL19" s="231"/>
      <c r="CM19" s="240">
        <v>62101.149996757507</v>
      </c>
      <c r="CN19" s="231"/>
      <c r="CO19" s="231"/>
      <c r="CP19" s="231"/>
      <c r="CQ19" s="231"/>
      <c r="CR19" s="231"/>
      <c r="CS19" s="231"/>
      <c r="CT19" s="231"/>
      <c r="CU19" s="231"/>
      <c r="CV19" s="231"/>
      <c r="CW19" s="231"/>
      <c r="CX19" s="231"/>
      <c r="CY19" s="231"/>
      <c r="CZ19" s="231"/>
      <c r="DA19" s="231"/>
      <c r="DB19" s="48"/>
      <c r="DC19" s="48"/>
      <c r="DD19" s="48"/>
      <c r="DE19" s="48"/>
      <c r="DF19" s="48"/>
      <c r="DG19" s="48"/>
      <c r="DH19" s="48"/>
    </row>
    <row r="20" spans="1:112" s="48" customFormat="1" x14ac:dyDescent="0.25">
      <c r="A20" s="147" t="s">
        <v>549</v>
      </c>
      <c r="B20" s="147" t="s">
        <v>550</v>
      </c>
      <c r="C20" s="147" t="s">
        <v>58</v>
      </c>
      <c r="D20" s="147" t="s">
        <v>54</v>
      </c>
      <c r="E20" s="147" t="s">
        <v>354</v>
      </c>
      <c r="F20" s="147" t="s">
        <v>416</v>
      </c>
      <c r="G20" s="147" t="s">
        <v>66</v>
      </c>
      <c r="H20" s="147" t="s">
        <v>505</v>
      </c>
      <c r="I20" s="147">
        <v>2023</v>
      </c>
      <c r="J20" s="147"/>
      <c r="K20" s="147" t="s">
        <v>301</v>
      </c>
      <c r="L20" s="151">
        <v>1788</v>
      </c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247"/>
      <c r="BB20" s="247"/>
      <c r="BC20" s="240"/>
      <c r="BD20" s="240"/>
      <c r="BE20" s="240"/>
      <c r="BF20" s="240"/>
      <c r="BG20" s="240"/>
      <c r="BH20" s="240"/>
      <c r="BI20" s="240"/>
      <c r="BJ20" s="240"/>
      <c r="BK20" s="240"/>
      <c r="BL20" s="240"/>
      <c r="BM20" s="240"/>
      <c r="BN20" s="240"/>
      <c r="BO20" s="240"/>
      <c r="BP20" s="240"/>
      <c r="BQ20" s="240"/>
      <c r="BR20" s="240"/>
      <c r="BS20" s="240"/>
      <c r="BT20" s="240"/>
      <c r="BU20" s="240"/>
      <c r="BV20" s="240"/>
      <c r="BW20" s="240"/>
      <c r="BX20" s="240"/>
      <c r="BY20" s="240"/>
      <c r="BZ20" s="240"/>
      <c r="CA20" s="240"/>
      <c r="CB20" s="240"/>
      <c r="CC20" s="240"/>
      <c r="CD20" s="240"/>
      <c r="CE20" s="240"/>
      <c r="CF20" s="240"/>
      <c r="CG20" s="240"/>
      <c r="CH20" s="240"/>
      <c r="CI20" s="240"/>
      <c r="CJ20" s="240"/>
      <c r="CK20" s="231"/>
      <c r="CL20" s="231"/>
      <c r="CM20" s="240">
        <v>0</v>
      </c>
      <c r="CN20" s="231"/>
      <c r="CO20" s="231"/>
      <c r="CP20" s="231"/>
      <c r="CQ20" s="231"/>
      <c r="CR20" s="231"/>
      <c r="CS20" s="231"/>
      <c r="CT20" s="231"/>
      <c r="CU20" s="231"/>
      <c r="CV20" s="231"/>
      <c r="CW20" s="231"/>
      <c r="CX20" s="231"/>
      <c r="CY20" s="231"/>
      <c r="CZ20" s="231"/>
      <c r="DA20" s="231"/>
    </row>
    <row r="21" spans="1:112" s="48" customFormat="1" x14ac:dyDescent="0.25">
      <c r="A21" s="147" t="s">
        <v>353</v>
      </c>
      <c r="B21" s="147" t="s">
        <v>84</v>
      </c>
      <c r="C21" s="147" t="s">
        <v>58</v>
      </c>
      <c r="D21" s="147" t="s">
        <v>54</v>
      </c>
      <c r="E21" s="147" t="s">
        <v>354</v>
      </c>
      <c r="F21" s="147" t="s">
        <v>355</v>
      </c>
      <c r="G21" s="147" t="s">
        <v>66</v>
      </c>
      <c r="H21" s="147" t="s">
        <v>300</v>
      </c>
      <c r="I21" s="147">
        <v>2009</v>
      </c>
      <c r="J21" s="147"/>
      <c r="K21" s="147" t="s">
        <v>60</v>
      </c>
      <c r="L21" s="151">
        <v>1000</v>
      </c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>
        <v>578.49999618530273</v>
      </c>
      <c r="AV21" s="49">
        <v>558.90000438690186</v>
      </c>
      <c r="AW21" s="49">
        <v>512.99999922513962</v>
      </c>
      <c r="AX21" s="49">
        <v>474.40001354366541</v>
      </c>
      <c r="AY21" s="49">
        <v>552.79999542236328</v>
      </c>
      <c r="AZ21" s="49">
        <v>594.33334992825985</v>
      </c>
      <c r="BA21" s="230">
        <v>607.82224112790493</v>
      </c>
      <c r="BB21" s="230">
        <v>621.31113232755001</v>
      </c>
      <c r="BC21" s="230">
        <v>634.80002352719509</v>
      </c>
      <c r="BD21" s="230">
        <v>648.28891472684018</v>
      </c>
      <c r="BE21" s="230">
        <v>661.77780592648526</v>
      </c>
      <c r="BF21" s="230">
        <v>675.26669712613034</v>
      </c>
      <c r="BG21" s="230">
        <v>688.75558832577542</v>
      </c>
      <c r="BH21" s="230">
        <v>702.2444795254205</v>
      </c>
      <c r="BI21" s="230">
        <v>715.73337072506558</v>
      </c>
      <c r="BJ21" s="230">
        <v>729.22226192471066</v>
      </c>
      <c r="BK21" s="230">
        <v>742.71115312435575</v>
      </c>
      <c r="BL21" s="230">
        <v>756.20004432400083</v>
      </c>
      <c r="BM21" s="230">
        <v>769.68893552364591</v>
      </c>
      <c r="BN21" s="230">
        <v>783.17782672329099</v>
      </c>
      <c r="BO21" s="230">
        <v>796.66671792293607</v>
      </c>
      <c r="BP21" s="230">
        <v>810.15560912258115</v>
      </c>
      <c r="BQ21" s="230">
        <v>823.64450032222624</v>
      </c>
      <c r="BR21" s="230">
        <v>837.13339152187132</v>
      </c>
      <c r="BS21" s="230">
        <v>850.6222827215164</v>
      </c>
      <c r="BT21" s="230">
        <v>864.11117392116148</v>
      </c>
      <c r="BU21" s="230">
        <v>877.60006512080656</v>
      </c>
      <c r="BV21" s="230">
        <v>891.08895632045164</v>
      </c>
      <c r="BW21" s="230">
        <v>904.57784752009673</v>
      </c>
      <c r="BX21" s="230">
        <v>918.06673871974181</v>
      </c>
      <c r="BY21" s="230">
        <v>931.55562991938689</v>
      </c>
      <c r="BZ21" s="230">
        <v>945.04452111903197</v>
      </c>
      <c r="CA21" s="230">
        <v>958.53341231867705</v>
      </c>
      <c r="CB21" s="230">
        <v>972.02230351832213</v>
      </c>
      <c r="CC21" s="230">
        <v>985.51119471796721</v>
      </c>
      <c r="CD21" s="230">
        <v>999.0000859176123</v>
      </c>
      <c r="CE21" s="230">
        <v>1000</v>
      </c>
      <c r="CF21" s="230">
        <v>1000</v>
      </c>
      <c r="CG21" s="230">
        <v>1000</v>
      </c>
      <c r="CH21" s="230">
        <v>1000</v>
      </c>
      <c r="CI21" s="230">
        <v>1000</v>
      </c>
      <c r="CJ21" s="230">
        <v>1000</v>
      </c>
      <c r="CK21" s="231"/>
      <c r="CL21" s="231"/>
      <c r="CM21" s="240">
        <v>30102.334905682761</v>
      </c>
      <c r="CN21" s="231"/>
      <c r="CO21" s="231"/>
      <c r="CP21" s="231"/>
      <c r="CQ21" s="231"/>
      <c r="CR21" s="231"/>
      <c r="CS21" s="231"/>
      <c r="CT21" s="231"/>
      <c r="CU21" s="231"/>
      <c r="CV21" s="231"/>
      <c r="CW21" s="231"/>
      <c r="CX21" s="231"/>
      <c r="CY21" s="231"/>
      <c r="CZ21" s="231"/>
      <c r="DA21" s="231"/>
    </row>
    <row r="22" spans="1:112" s="48" customFormat="1" x14ac:dyDescent="0.25">
      <c r="A22" s="147" t="s">
        <v>450</v>
      </c>
      <c r="B22" s="147" t="s">
        <v>86</v>
      </c>
      <c r="C22" s="147" t="s">
        <v>58</v>
      </c>
      <c r="D22" s="147" t="s">
        <v>54</v>
      </c>
      <c r="E22" s="147" t="s">
        <v>354</v>
      </c>
      <c r="F22" s="147" t="s">
        <v>451</v>
      </c>
      <c r="G22" s="147" t="s">
        <v>66</v>
      </c>
      <c r="H22" s="147" t="s">
        <v>300</v>
      </c>
      <c r="I22" s="147">
        <v>2005</v>
      </c>
      <c r="J22" s="147"/>
      <c r="K22" s="147" t="s">
        <v>60</v>
      </c>
      <c r="L22" s="151">
        <v>100</v>
      </c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>
        <v>37.400000095367432</v>
      </c>
      <c r="AR22" s="49">
        <v>68.099999904632568</v>
      </c>
      <c r="AS22" s="49">
        <v>30</v>
      </c>
      <c r="AT22" s="49">
        <v>0</v>
      </c>
      <c r="AU22" s="49">
        <v>0</v>
      </c>
      <c r="AV22" s="49">
        <v>0</v>
      </c>
      <c r="AW22" s="49">
        <v>0</v>
      </c>
      <c r="AX22" s="49">
        <v>0</v>
      </c>
      <c r="AY22" s="49">
        <v>0</v>
      </c>
      <c r="AZ22" s="49">
        <v>0</v>
      </c>
      <c r="BA22" s="230">
        <v>0</v>
      </c>
      <c r="BB22" s="230">
        <v>0</v>
      </c>
      <c r="BC22" s="230">
        <v>0</v>
      </c>
      <c r="BD22" s="230">
        <v>0</v>
      </c>
      <c r="BE22" s="230">
        <v>0</v>
      </c>
      <c r="BF22" s="230">
        <v>0</v>
      </c>
      <c r="BG22" s="230">
        <v>0</v>
      </c>
      <c r="BH22" s="230">
        <v>0</v>
      </c>
      <c r="BI22" s="230">
        <v>0</v>
      </c>
      <c r="BJ22" s="230">
        <v>0</v>
      </c>
      <c r="BK22" s="230">
        <v>0</v>
      </c>
      <c r="BL22" s="230">
        <v>0</v>
      </c>
      <c r="BM22" s="230">
        <v>0</v>
      </c>
      <c r="BN22" s="230">
        <v>0</v>
      </c>
      <c r="BO22" s="230">
        <v>0</v>
      </c>
      <c r="BP22" s="230">
        <v>0</v>
      </c>
      <c r="BQ22" s="230">
        <v>0</v>
      </c>
      <c r="BR22" s="230">
        <v>0</v>
      </c>
      <c r="BS22" s="230">
        <v>0</v>
      </c>
      <c r="BT22" s="230">
        <v>0</v>
      </c>
      <c r="BU22" s="230">
        <v>0</v>
      </c>
      <c r="BV22" s="230">
        <v>0</v>
      </c>
      <c r="BW22" s="230">
        <v>0</v>
      </c>
      <c r="BX22" s="230">
        <v>0</v>
      </c>
      <c r="BY22" s="230">
        <v>0</v>
      </c>
      <c r="BZ22" s="230">
        <v>0</v>
      </c>
      <c r="CA22" s="230">
        <v>0</v>
      </c>
      <c r="CB22" s="230">
        <v>0</v>
      </c>
      <c r="CC22" s="230">
        <v>0</v>
      </c>
      <c r="CD22" s="230">
        <v>0</v>
      </c>
      <c r="CE22" s="230">
        <v>0</v>
      </c>
      <c r="CF22" s="230">
        <v>0</v>
      </c>
      <c r="CG22" s="230">
        <v>0</v>
      </c>
      <c r="CH22" s="230">
        <v>0</v>
      </c>
      <c r="CI22" s="230">
        <v>0</v>
      </c>
      <c r="CJ22" s="230">
        <v>0</v>
      </c>
      <c r="CK22" s="231"/>
      <c r="CL22" s="231"/>
      <c r="CM22" s="240">
        <v>0</v>
      </c>
      <c r="CN22" s="231"/>
      <c r="CO22" s="231"/>
      <c r="CP22" s="231"/>
      <c r="CQ22" s="231"/>
      <c r="CR22" s="231"/>
      <c r="CS22" s="231"/>
      <c r="CT22" s="231"/>
      <c r="CU22" s="231"/>
      <c r="CV22" s="231"/>
      <c r="CW22" s="231"/>
      <c r="CX22" s="231"/>
      <c r="CY22" s="231"/>
      <c r="CZ22" s="231"/>
      <c r="DA22" s="231"/>
      <c r="DB22" s="231"/>
      <c r="DC22" s="231"/>
      <c r="DD22" s="231"/>
      <c r="DE22" s="231"/>
      <c r="DF22" s="231"/>
      <c r="DG22" s="231"/>
      <c r="DH22" s="231"/>
    </row>
    <row r="23" spans="1:112" s="48" customFormat="1" x14ac:dyDescent="0.25">
      <c r="A23" s="147" t="s">
        <v>362</v>
      </c>
      <c r="B23" s="147" t="s">
        <v>140</v>
      </c>
      <c r="C23" s="147" t="s">
        <v>58</v>
      </c>
      <c r="D23" s="147" t="s">
        <v>54</v>
      </c>
      <c r="E23" s="147" t="s">
        <v>141</v>
      </c>
      <c r="F23" s="147" t="s">
        <v>141</v>
      </c>
      <c r="G23" s="147" t="s">
        <v>66</v>
      </c>
      <c r="H23" s="147" t="s">
        <v>300</v>
      </c>
      <c r="I23" s="147">
        <v>2020</v>
      </c>
      <c r="J23" s="147"/>
      <c r="K23" s="147" t="s">
        <v>137</v>
      </c>
      <c r="L23" s="151">
        <v>200</v>
      </c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230">
        <v>0</v>
      </c>
      <c r="BB23" s="230">
        <v>0</v>
      </c>
      <c r="BC23" s="230">
        <v>0</v>
      </c>
      <c r="BD23" s="230">
        <v>0</v>
      </c>
      <c r="BE23" s="230">
        <v>0</v>
      </c>
      <c r="BF23" s="230">
        <v>105.76</v>
      </c>
      <c r="BG23" s="230">
        <v>117.1692025920167</v>
      </c>
      <c r="BH23" s="230">
        <v>123.84315827147709</v>
      </c>
      <c r="BI23" s="230">
        <v>128.57840518403341</v>
      </c>
      <c r="BJ23" s="230">
        <v>132.2513480386653</v>
      </c>
      <c r="BK23" s="230">
        <v>135.25236086349381</v>
      </c>
      <c r="BL23" s="230">
        <v>137.78968105345047</v>
      </c>
      <c r="BM23" s="230">
        <v>139.98760777605011</v>
      </c>
      <c r="BN23" s="230">
        <v>141.92631654295417</v>
      </c>
      <c r="BO23" s="230">
        <v>143.660550630682</v>
      </c>
      <c r="BP23" s="230">
        <v>145.22935619026117</v>
      </c>
      <c r="BQ23" s="230">
        <v>146.6615634555105</v>
      </c>
      <c r="BR23" s="230">
        <v>147.9790664238169</v>
      </c>
      <c r="BS23" s="230">
        <v>149.19888364546716</v>
      </c>
      <c r="BT23" s="230">
        <v>150.33450631014239</v>
      </c>
      <c r="BU23" s="230">
        <v>151.39681036806681</v>
      </c>
      <c r="BV23" s="230">
        <v>152.39469164316532</v>
      </c>
      <c r="BW23" s="230">
        <v>153.33551913497087</v>
      </c>
      <c r="BX23" s="230">
        <v>154.22546559707962</v>
      </c>
      <c r="BY23" s="230">
        <v>155.06975322269869</v>
      </c>
      <c r="BZ23" s="230">
        <v>155.87283932492755</v>
      </c>
      <c r="CA23" s="230">
        <v>156.63855878227787</v>
      </c>
      <c r="CB23" s="230">
        <v>157.37023479419381</v>
      </c>
      <c r="CC23" s="230">
        <v>158.0707660475272</v>
      </c>
      <c r="CD23" s="230">
        <v>158.74269607733058</v>
      </c>
      <c r="CE23" s="230">
        <v>159.3882690158336</v>
      </c>
      <c r="CF23" s="230">
        <v>160.00947481443126</v>
      </c>
      <c r="CG23" s="230">
        <v>160.60808623748386</v>
      </c>
      <c r="CH23" s="230">
        <v>161.18568936157737</v>
      </c>
      <c r="CI23" s="230">
        <v>161.74370890215909</v>
      </c>
      <c r="CJ23" s="230">
        <v>162.28342938582551</v>
      </c>
      <c r="CK23" s="231"/>
      <c r="CL23" s="231"/>
      <c r="CM23" s="231"/>
      <c r="CN23" s="231"/>
      <c r="CO23" s="231"/>
      <c r="CP23" s="231"/>
      <c r="CQ23" s="231"/>
      <c r="CR23" s="231"/>
      <c r="CS23" s="231"/>
      <c r="CT23" s="231"/>
      <c r="CU23" s="231"/>
      <c r="CV23" s="231"/>
      <c r="CW23" s="231"/>
      <c r="CX23" s="231"/>
      <c r="CY23" s="231"/>
      <c r="CZ23" s="231"/>
      <c r="DA23" s="231"/>
    </row>
    <row r="24" spans="1:112" s="48" customFormat="1" x14ac:dyDescent="0.25">
      <c r="A24" s="147" t="s">
        <v>411</v>
      </c>
      <c r="B24" s="147" t="s">
        <v>88</v>
      </c>
      <c r="C24" s="147" t="s">
        <v>58</v>
      </c>
      <c r="D24" s="147" t="s">
        <v>54</v>
      </c>
      <c r="E24" s="147" t="s">
        <v>412</v>
      </c>
      <c r="F24" s="147" t="s">
        <v>413</v>
      </c>
      <c r="G24" s="147" t="s">
        <v>66</v>
      </c>
      <c r="H24" s="147" t="s">
        <v>68</v>
      </c>
      <c r="I24" s="147">
        <v>2005</v>
      </c>
      <c r="J24" s="147">
        <v>2030</v>
      </c>
      <c r="K24" s="147" t="s">
        <v>60</v>
      </c>
      <c r="L24" s="151">
        <v>7500</v>
      </c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>
        <v>31</v>
      </c>
      <c r="AD24" s="49">
        <v>610.29999542236328</v>
      </c>
      <c r="AE24" s="49">
        <v>709.00000143051147</v>
      </c>
      <c r="AF24" s="49">
        <v>749.80000495910645</v>
      </c>
      <c r="AG24" s="49">
        <v>774.50000548362732</v>
      </c>
      <c r="AH24" s="49">
        <v>822.30000114440918</v>
      </c>
      <c r="AI24" s="49">
        <v>959.79998683929443</v>
      </c>
      <c r="AJ24" s="49">
        <v>760.60000276565552</v>
      </c>
      <c r="AK24" s="49">
        <v>947.10001182556152</v>
      </c>
      <c r="AL24" s="49">
        <v>857.39999866485596</v>
      </c>
      <c r="AM24" s="49">
        <v>845.39998626708984</v>
      </c>
      <c r="AN24" s="49">
        <v>1026.2999877929687</v>
      </c>
      <c r="AO24" s="49">
        <v>1085.2999992370605</v>
      </c>
      <c r="AP24" s="49">
        <v>1173.700008392334</v>
      </c>
      <c r="AQ24" s="49">
        <v>1117.4999942779541</v>
      </c>
      <c r="AR24" s="49">
        <v>1127.8999891281128</v>
      </c>
      <c r="AS24" s="49">
        <v>4076.3999977111816</v>
      </c>
      <c r="AT24" s="49">
        <v>4528.4999618530273</v>
      </c>
      <c r="AU24" s="49">
        <v>4530.9999923706055</v>
      </c>
      <c r="AV24" s="49">
        <v>3671.4000225067139</v>
      </c>
      <c r="AW24" s="49">
        <v>3672.7000045776367</v>
      </c>
      <c r="AX24" s="49">
        <v>4055.7999725341797</v>
      </c>
      <c r="AY24" s="49">
        <v>4390.6000366210937</v>
      </c>
      <c r="AZ24" s="49">
        <v>4568.8000030517578</v>
      </c>
      <c r="BA24" s="247">
        <v>4400</v>
      </c>
      <c r="BB24" s="247">
        <v>4500</v>
      </c>
      <c r="BC24" s="230">
        <v>4655.7653846557323</v>
      </c>
      <c r="BD24" s="230">
        <v>4811.5307693114646</v>
      </c>
      <c r="BE24" s="230">
        <v>4967.2961539671969</v>
      </c>
      <c r="BF24" s="230">
        <v>5123.0615386229292</v>
      </c>
      <c r="BG24" s="230">
        <v>5278.8269232786615</v>
      </c>
      <c r="BH24" s="230">
        <v>5434.5923079343938</v>
      </c>
      <c r="BI24" s="230">
        <v>5590.3576925901261</v>
      </c>
      <c r="BJ24" s="230">
        <v>5746.1230772458584</v>
      </c>
      <c r="BK24" s="230">
        <v>5901.8884619015907</v>
      </c>
      <c r="BL24" s="230">
        <v>6057.653846557323</v>
      </c>
      <c r="BM24" s="230">
        <v>6213.4192312130554</v>
      </c>
      <c r="BN24" s="230">
        <v>6369.1846158687877</v>
      </c>
      <c r="BO24" s="230">
        <v>6524.95000052452</v>
      </c>
      <c r="BP24" s="230">
        <v>6680.7153851802523</v>
      </c>
      <c r="BQ24" s="230">
        <v>6836.4807698359846</v>
      </c>
      <c r="BR24" s="230">
        <v>6992.2461544917169</v>
      </c>
      <c r="BS24" s="230">
        <v>7148.0115391474492</v>
      </c>
      <c r="BT24" s="230">
        <v>7303.7769238031815</v>
      </c>
      <c r="BU24" s="230">
        <v>7459.5423084589138</v>
      </c>
      <c r="BV24" s="230">
        <v>7500</v>
      </c>
      <c r="BW24" s="230">
        <v>7500</v>
      </c>
      <c r="BX24" s="230">
        <v>7500</v>
      </c>
      <c r="BY24" s="230">
        <v>7500</v>
      </c>
      <c r="BZ24" s="230">
        <v>7500</v>
      </c>
      <c r="CA24" s="230">
        <v>7500</v>
      </c>
      <c r="CB24" s="230">
        <v>7500</v>
      </c>
      <c r="CC24" s="230">
        <v>7500</v>
      </c>
      <c r="CD24" s="230">
        <v>7500</v>
      </c>
      <c r="CE24" s="230">
        <v>7500</v>
      </c>
      <c r="CF24" s="230">
        <v>7500</v>
      </c>
      <c r="CG24" s="230">
        <v>7500</v>
      </c>
      <c r="CH24" s="230">
        <v>7500</v>
      </c>
      <c r="CI24" s="230">
        <v>7500</v>
      </c>
      <c r="CJ24" s="230">
        <v>7500</v>
      </c>
      <c r="CK24" s="231"/>
      <c r="CL24" s="231"/>
      <c r="CM24" s="240">
        <v>236495.42308458913</v>
      </c>
      <c r="CN24" s="231"/>
      <c r="CO24" s="231"/>
      <c r="CP24" s="231"/>
      <c r="CQ24" s="231"/>
      <c r="CR24" s="231"/>
      <c r="CS24" s="231"/>
      <c r="CT24" s="231"/>
      <c r="CU24" s="231"/>
      <c r="CV24" s="231"/>
      <c r="CW24" s="231"/>
      <c r="CX24" s="231"/>
      <c r="CY24" s="231"/>
      <c r="CZ24" s="231"/>
      <c r="DA24" s="231"/>
    </row>
    <row r="25" spans="1:112" s="48" customFormat="1" x14ac:dyDescent="0.25">
      <c r="A25" s="147" t="s">
        <v>551</v>
      </c>
      <c r="B25" s="147" t="s">
        <v>552</v>
      </c>
      <c r="C25" s="147" t="s">
        <v>58</v>
      </c>
      <c r="D25" s="147" t="s">
        <v>54</v>
      </c>
      <c r="E25" s="147" t="s">
        <v>412</v>
      </c>
      <c r="F25" s="147" t="s">
        <v>413</v>
      </c>
      <c r="G25" s="147" t="s">
        <v>66</v>
      </c>
      <c r="H25" s="147" t="s">
        <v>505</v>
      </c>
      <c r="I25" s="147">
        <v>2030</v>
      </c>
      <c r="J25" s="147"/>
      <c r="K25" s="147" t="s">
        <v>301</v>
      </c>
      <c r="L25" s="151">
        <v>7500</v>
      </c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247"/>
      <c r="BB25" s="247"/>
      <c r="BC25" s="240"/>
      <c r="BD25" s="240"/>
      <c r="BE25" s="240"/>
      <c r="BF25" s="240"/>
      <c r="BG25" s="240"/>
      <c r="BH25" s="240"/>
      <c r="BI25" s="240"/>
      <c r="BJ25" s="240"/>
      <c r="BK25" s="240"/>
      <c r="BL25" s="240"/>
      <c r="BM25" s="240"/>
      <c r="BN25" s="240"/>
      <c r="BO25" s="240"/>
      <c r="BP25" s="240"/>
      <c r="BQ25" s="240"/>
      <c r="BR25" s="240"/>
      <c r="BS25" s="240"/>
      <c r="BT25" s="240"/>
      <c r="BU25" s="240"/>
      <c r="BV25" s="240"/>
      <c r="BW25" s="240"/>
      <c r="BX25" s="240"/>
      <c r="BY25" s="240"/>
      <c r="BZ25" s="240"/>
      <c r="CA25" s="240"/>
      <c r="CB25" s="240"/>
      <c r="CC25" s="240"/>
      <c r="CD25" s="240"/>
      <c r="CE25" s="240"/>
      <c r="CF25" s="240"/>
      <c r="CG25" s="240"/>
      <c r="CH25" s="240"/>
      <c r="CI25" s="240"/>
      <c r="CJ25" s="240"/>
      <c r="CK25" s="231"/>
      <c r="CL25" s="231"/>
      <c r="CM25" s="240">
        <v>0</v>
      </c>
      <c r="CN25" s="231"/>
      <c r="CO25" s="231"/>
      <c r="CP25" s="231"/>
      <c r="CQ25" s="231"/>
      <c r="CR25" s="231"/>
      <c r="CS25" s="231"/>
      <c r="CT25" s="231"/>
      <c r="CU25" s="231"/>
      <c r="CV25" s="231"/>
      <c r="CW25" s="231"/>
      <c r="CX25" s="231"/>
      <c r="CY25" s="231"/>
      <c r="CZ25" s="231"/>
      <c r="DA25" s="231"/>
    </row>
    <row r="26" spans="1:112" s="48" customFormat="1" x14ac:dyDescent="0.25">
      <c r="A26" s="147" t="s">
        <v>418</v>
      </c>
      <c r="B26" s="147" t="s">
        <v>67</v>
      </c>
      <c r="C26" s="147" t="s">
        <v>58</v>
      </c>
      <c r="D26" s="147" t="s">
        <v>54</v>
      </c>
      <c r="E26" s="147" t="s">
        <v>241</v>
      </c>
      <c r="F26" s="147" t="s">
        <v>419</v>
      </c>
      <c r="G26" s="147" t="s">
        <v>66</v>
      </c>
      <c r="H26" s="147" t="s">
        <v>68</v>
      </c>
      <c r="I26" s="147">
        <v>2005</v>
      </c>
      <c r="J26" s="147">
        <v>2019</v>
      </c>
      <c r="K26" s="147" t="s">
        <v>60</v>
      </c>
      <c r="L26" s="151">
        <v>5000</v>
      </c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>
        <v>26.399999618530273</v>
      </c>
      <c r="AE26" s="49">
        <v>841.10000258684158</v>
      </c>
      <c r="AF26" s="49">
        <v>914.99999237060547</v>
      </c>
      <c r="AG26" s="49">
        <v>1101.1999950408936</v>
      </c>
      <c r="AH26" s="49">
        <v>1334.4999866485596</v>
      </c>
      <c r="AI26" s="49">
        <v>1294.6999988555908</v>
      </c>
      <c r="AJ26" s="49">
        <v>1182.9999933242798</v>
      </c>
      <c r="AK26" s="49">
        <v>1171.2999949455261</v>
      </c>
      <c r="AL26" s="49">
        <v>1481.3000152111053</v>
      </c>
      <c r="AM26" s="49">
        <v>1266.8999962806702</v>
      </c>
      <c r="AN26" s="49">
        <v>1247.7999858856201</v>
      </c>
      <c r="AO26" s="49">
        <v>1157.799994468689</v>
      </c>
      <c r="AP26" s="49">
        <v>1396.9999923706055</v>
      </c>
      <c r="AQ26" s="49">
        <v>1443.9000115394592</v>
      </c>
      <c r="AR26" s="49">
        <v>2089.7000212669373</v>
      </c>
      <c r="AS26" s="49">
        <v>3002.6999931335449</v>
      </c>
      <c r="AT26" s="49">
        <v>3781.4999577999115</v>
      </c>
      <c r="AU26" s="49">
        <v>4267.0000457763672</v>
      </c>
      <c r="AV26" s="49">
        <v>3494.9999408721924</v>
      </c>
      <c r="AW26" s="49">
        <v>3567.7999949455261</v>
      </c>
      <c r="AX26" s="49">
        <v>4027.2999601364136</v>
      </c>
      <c r="AY26" s="49">
        <v>3978.80000436306</v>
      </c>
      <c r="AZ26" s="49">
        <v>4539.6999747753143</v>
      </c>
      <c r="BA26" s="247">
        <v>4250</v>
      </c>
      <c r="BB26" s="247">
        <v>4250</v>
      </c>
      <c r="BC26" s="230">
        <v>4396.2333334056539</v>
      </c>
      <c r="BD26" s="230">
        <v>4542.4666668113077</v>
      </c>
      <c r="BE26" s="230">
        <v>4688.7000002169616</v>
      </c>
      <c r="BF26" s="230">
        <v>4834.9333336226155</v>
      </c>
      <c r="BG26" s="230">
        <v>4981.1666670282693</v>
      </c>
      <c r="BH26" s="230">
        <v>5000</v>
      </c>
      <c r="BI26" s="230">
        <v>5000</v>
      </c>
      <c r="BJ26" s="230">
        <v>5000</v>
      </c>
      <c r="BK26" s="230">
        <v>5000</v>
      </c>
      <c r="BL26" s="230">
        <v>5000</v>
      </c>
      <c r="BM26" s="230">
        <v>5000</v>
      </c>
      <c r="BN26" s="230">
        <v>5000</v>
      </c>
      <c r="BO26" s="230">
        <v>5000</v>
      </c>
      <c r="BP26" s="230">
        <v>5000</v>
      </c>
      <c r="BQ26" s="230">
        <v>5000</v>
      </c>
      <c r="BR26" s="230">
        <v>5000</v>
      </c>
      <c r="BS26" s="230">
        <v>5000</v>
      </c>
      <c r="BT26" s="230">
        <v>5000</v>
      </c>
      <c r="BU26" s="230">
        <v>5000</v>
      </c>
      <c r="BV26" s="230">
        <v>5000</v>
      </c>
      <c r="BW26" s="230">
        <v>5000</v>
      </c>
      <c r="BX26" s="230">
        <v>5000</v>
      </c>
      <c r="BY26" s="230">
        <v>5000</v>
      </c>
      <c r="BZ26" s="230">
        <v>5000</v>
      </c>
      <c r="CA26" s="230">
        <v>5000</v>
      </c>
      <c r="CB26" s="230">
        <v>5000</v>
      </c>
      <c r="CC26" s="230">
        <v>5000</v>
      </c>
      <c r="CD26" s="230">
        <v>5000</v>
      </c>
      <c r="CE26" s="230">
        <v>5000</v>
      </c>
      <c r="CF26" s="230">
        <v>5000</v>
      </c>
      <c r="CG26" s="230">
        <v>5000</v>
      </c>
      <c r="CH26" s="230">
        <v>5000</v>
      </c>
      <c r="CI26" s="230">
        <v>5000</v>
      </c>
      <c r="CJ26" s="230">
        <v>5000</v>
      </c>
      <c r="CK26" s="231"/>
      <c r="CL26" s="231"/>
      <c r="CM26" s="240">
        <v>176943.50000108482</v>
      </c>
      <c r="CN26" s="231"/>
      <c r="CO26" s="231"/>
      <c r="CP26" s="231"/>
      <c r="CQ26" s="231"/>
      <c r="CR26" s="231"/>
      <c r="CS26" s="231"/>
      <c r="CT26" s="231"/>
      <c r="CU26" s="231"/>
      <c r="CV26" s="231"/>
      <c r="CW26" s="231"/>
      <c r="CX26" s="231"/>
      <c r="CY26" s="231"/>
      <c r="CZ26" s="231"/>
      <c r="DA26" s="231"/>
    </row>
    <row r="27" spans="1:112" s="48" customFormat="1" x14ac:dyDescent="0.25">
      <c r="A27" s="147" t="s">
        <v>371</v>
      </c>
      <c r="B27" s="147" t="s">
        <v>124</v>
      </c>
      <c r="C27" s="147" t="s">
        <v>58</v>
      </c>
      <c r="D27" s="147" t="s">
        <v>54</v>
      </c>
      <c r="E27" s="147" t="s">
        <v>125</v>
      </c>
      <c r="F27" s="147" t="s">
        <v>125</v>
      </c>
      <c r="G27" s="147" t="s">
        <v>66</v>
      </c>
      <c r="H27" s="147" t="s">
        <v>300</v>
      </c>
      <c r="I27" s="147">
        <v>2025</v>
      </c>
      <c r="J27" s="147"/>
      <c r="K27" s="147" t="s">
        <v>119</v>
      </c>
      <c r="L27" s="151">
        <v>4400</v>
      </c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230">
        <v>1576.0800000000002</v>
      </c>
      <c r="BB27" s="230">
        <v>1940.2318027789729</v>
      </c>
      <c r="BC27" s="230">
        <v>2153.2469519746783</v>
      </c>
      <c r="BD27" s="230">
        <v>2304.3836055579459</v>
      </c>
      <c r="BE27" s="230">
        <v>2421.614301676379</v>
      </c>
      <c r="BF27" s="230">
        <v>2517.3987547536508</v>
      </c>
      <c r="BG27" s="230">
        <v>2598.3833559076993</v>
      </c>
      <c r="BH27" s="230">
        <v>2668.5354083369184</v>
      </c>
      <c r="BI27" s="230">
        <v>2730.4139039493562</v>
      </c>
      <c r="BJ27" s="230">
        <v>2785.766104455352</v>
      </c>
      <c r="BK27" s="230">
        <v>2835.8382605173524</v>
      </c>
      <c r="BL27" s="230">
        <v>2881.5505575326238</v>
      </c>
      <c r="BM27" s="230">
        <v>2923.6017944359933</v>
      </c>
      <c r="BN27" s="230">
        <v>2962.5351586866723</v>
      </c>
      <c r="BO27" s="230">
        <v>2998.7812536510573</v>
      </c>
      <c r="BP27" s="230">
        <v>3032.6872111158914</v>
      </c>
      <c r="BQ27" s="230">
        <v>3064.5369624333739</v>
      </c>
      <c r="BR27" s="230">
        <v>3094.5657067283291</v>
      </c>
      <c r="BS27" s="230">
        <v>3122.970462094881</v>
      </c>
      <c r="BT27" s="230">
        <v>3149.917907234325</v>
      </c>
      <c r="BU27" s="230">
        <v>3175.5503078823776</v>
      </c>
      <c r="BV27" s="230">
        <v>3199.9900632963254</v>
      </c>
      <c r="BW27" s="230">
        <v>3223.3432412805382</v>
      </c>
      <c r="BX27" s="230">
        <v>3245.7023603115967</v>
      </c>
      <c r="BY27" s="230">
        <v>3267.1486033527581</v>
      </c>
      <c r="BZ27" s="230">
        <v>3287.7535972149662</v>
      </c>
      <c r="CA27" s="230">
        <v>3307.5808559240345</v>
      </c>
      <c r="CB27" s="230">
        <v>3326.6869614656453</v>
      </c>
      <c r="CC27" s="230">
        <v>3345.1225372416943</v>
      </c>
      <c r="CD27" s="230">
        <v>3362.9330564300303</v>
      </c>
      <c r="CE27" s="230">
        <v>3380.1595177483168</v>
      </c>
      <c r="CF27" s="230">
        <v>3396.8390138948644</v>
      </c>
      <c r="CG27" s="230">
        <v>3413.0052124920303</v>
      </c>
      <c r="CH27" s="230">
        <v>3428.6887652123469</v>
      </c>
      <c r="CI27" s="230">
        <v>3443.9176575840784</v>
      </c>
      <c r="CJ27" s="230">
        <v>3458.7175095073021</v>
      </c>
      <c r="CK27" s="231"/>
      <c r="CL27" s="231"/>
      <c r="CM27" s="231"/>
      <c r="CN27" s="231"/>
      <c r="CO27" s="231"/>
      <c r="CP27" s="231"/>
      <c r="CQ27" s="231"/>
      <c r="CR27" s="231"/>
      <c r="CS27" s="231"/>
      <c r="CT27" s="231"/>
      <c r="CU27" s="231"/>
      <c r="CV27" s="231"/>
      <c r="CW27" s="231"/>
      <c r="CX27" s="231"/>
      <c r="CY27" s="231"/>
      <c r="CZ27" s="231"/>
      <c r="DA27" s="231"/>
    </row>
    <row r="28" spans="1:112" s="48" customFormat="1" x14ac:dyDescent="0.25">
      <c r="A28" s="147" t="s">
        <v>484</v>
      </c>
      <c r="B28" s="147" t="s">
        <v>90</v>
      </c>
      <c r="C28" s="147" t="s">
        <v>58</v>
      </c>
      <c r="D28" s="147" t="s">
        <v>54</v>
      </c>
      <c r="E28" s="147" t="s">
        <v>396</v>
      </c>
      <c r="F28" s="147" t="s">
        <v>485</v>
      </c>
      <c r="G28" s="147" t="s">
        <v>66</v>
      </c>
      <c r="H28" s="147" t="s">
        <v>300</v>
      </c>
      <c r="I28" s="147">
        <v>1998</v>
      </c>
      <c r="J28" s="147"/>
      <c r="K28" s="147" t="s">
        <v>60</v>
      </c>
      <c r="L28" s="151">
        <v>65</v>
      </c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>
        <v>65</v>
      </c>
      <c r="AK28" s="49">
        <v>65</v>
      </c>
      <c r="AL28" s="49">
        <v>65</v>
      </c>
      <c r="AM28" s="49">
        <v>65</v>
      </c>
      <c r="AN28" s="49">
        <v>65</v>
      </c>
      <c r="AO28" s="49">
        <v>65</v>
      </c>
      <c r="AP28" s="49">
        <v>65</v>
      </c>
      <c r="AQ28" s="49">
        <v>65</v>
      </c>
      <c r="AR28" s="49">
        <v>65</v>
      </c>
      <c r="AS28" s="49">
        <v>65</v>
      </c>
      <c r="AT28" s="49">
        <v>65</v>
      </c>
      <c r="AU28" s="49">
        <v>65</v>
      </c>
      <c r="AV28" s="49">
        <v>65</v>
      </c>
      <c r="AW28" s="49">
        <v>65</v>
      </c>
      <c r="AX28" s="49">
        <v>65</v>
      </c>
      <c r="AY28" s="49">
        <v>65</v>
      </c>
      <c r="AZ28" s="49">
        <v>65</v>
      </c>
      <c r="BA28" s="230">
        <v>65</v>
      </c>
      <c r="BB28" s="230">
        <v>65</v>
      </c>
      <c r="BC28" s="230">
        <v>65</v>
      </c>
      <c r="BD28" s="230">
        <v>65</v>
      </c>
      <c r="BE28" s="230">
        <v>65</v>
      </c>
      <c r="BF28" s="230">
        <v>65</v>
      </c>
      <c r="BG28" s="230">
        <v>65</v>
      </c>
      <c r="BH28" s="230">
        <v>65</v>
      </c>
      <c r="BI28" s="230">
        <v>65</v>
      </c>
      <c r="BJ28" s="230">
        <v>65</v>
      </c>
      <c r="BK28" s="230">
        <v>65</v>
      </c>
      <c r="BL28" s="230">
        <v>65</v>
      </c>
      <c r="BM28" s="230">
        <v>65</v>
      </c>
      <c r="BN28" s="230">
        <v>65</v>
      </c>
      <c r="BO28" s="230">
        <v>65</v>
      </c>
      <c r="BP28" s="230">
        <v>65</v>
      </c>
      <c r="BQ28" s="230">
        <v>65</v>
      </c>
      <c r="BR28" s="230">
        <v>65</v>
      </c>
      <c r="BS28" s="230">
        <v>65</v>
      </c>
      <c r="BT28" s="230">
        <v>65</v>
      </c>
      <c r="BU28" s="230">
        <v>65</v>
      </c>
      <c r="BV28" s="230">
        <v>65</v>
      </c>
      <c r="BW28" s="230">
        <v>65</v>
      </c>
      <c r="BX28" s="230">
        <v>65</v>
      </c>
      <c r="BY28" s="230">
        <v>65</v>
      </c>
      <c r="BZ28" s="230">
        <v>65</v>
      </c>
      <c r="CA28" s="230">
        <v>65</v>
      </c>
      <c r="CB28" s="230">
        <v>65</v>
      </c>
      <c r="CC28" s="230">
        <v>65</v>
      </c>
      <c r="CD28" s="230">
        <v>65</v>
      </c>
      <c r="CE28" s="230">
        <v>65</v>
      </c>
      <c r="CF28" s="230">
        <v>65</v>
      </c>
      <c r="CG28" s="230">
        <v>65</v>
      </c>
      <c r="CH28" s="230">
        <v>65</v>
      </c>
      <c r="CI28" s="230">
        <v>65</v>
      </c>
      <c r="CJ28" s="230">
        <v>65</v>
      </c>
      <c r="CK28" s="231"/>
      <c r="CL28" s="231"/>
      <c r="CM28" s="240">
        <v>2340</v>
      </c>
      <c r="CN28" s="231"/>
      <c r="CO28" s="231"/>
      <c r="CP28" s="231"/>
      <c r="CQ28" s="231"/>
      <c r="CR28" s="231"/>
      <c r="CS28" s="231"/>
      <c r="CT28" s="231"/>
      <c r="CU28" s="231"/>
      <c r="CV28" s="231"/>
      <c r="CW28" s="231"/>
      <c r="CX28" s="231"/>
      <c r="CY28" s="231"/>
      <c r="CZ28" s="231"/>
      <c r="DA28" s="231"/>
    </row>
    <row r="29" spans="1:112" s="48" customFormat="1" x14ac:dyDescent="0.25">
      <c r="A29" s="147" t="s">
        <v>395</v>
      </c>
      <c r="B29" s="147" t="s">
        <v>92</v>
      </c>
      <c r="C29" s="147" t="s">
        <v>58</v>
      </c>
      <c r="D29" s="147" t="s">
        <v>54</v>
      </c>
      <c r="E29" s="147" t="s">
        <v>396</v>
      </c>
      <c r="F29" s="147" t="s">
        <v>397</v>
      </c>
      <c r="G29" s="147" t="s">
        <v>66</v>
      </c>
      <c r="H29" s="147" t="s">
        <v>68</v>
      </c>
      <c r="I29" s="147">
        <v>1998</v>
      </c>
      <c r="J29" s="147">
        <v>2023</v>
      </c>
      <c r="K29" s="147" t="s">
        <v>60</v>
      </c>
      <c r="L29" s="151">
        <v>850</v>
      </c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>
        <v>255.60000038146973</v>
      </c>
      <c r="AJ29" s="49">
        <v>333.6999979019165</v>
      </c>
      <c r="AK29" s="49">
        <v>327.70000743865967</v>
      </c>
      <c r="AL29" s="49">
        <v>500.10000419616699</v>
      </c>
      <c r="AM29" s="49">
        <v>583.99999618530273</v>
      </c>
      <c r="AN29" s="49">
        <v>567.00000858306885</v>
      </c>
      <c r="AO29" s="49">
        <v>621.30000114440918</v>
      </c>
      <c r="AP29" s="49">
        <v>763.9999942779541</v>
      </c>
      <c r="AQ29" s="49">
        <v>672.39999723434448</v>
      </c>
      <c r="AR29" s="49">
        <v>827.00000381469727</v>
      </c>
      <c r="AS29" s="49">
        <v>831.69999694824219</v>
      </c>
      <c r="AT29" s="49">
        <v>849.00000190734863</v>
      </c>
      <c r="AU29" s="49">
        <v>745.69999694824219</v>
      </c>
      <c r="AV29" s="49">
        <v>689.79999589920044</v>
      </c>
      <c r="AW29" s="49">
        <v>712.29999542236328</v>
      </c>
      <c r="AX29" s="49">
        <v>842.69999313354492</v>
      </c>
      <c r="AY29" s="49">
        <v>791.30000305175781</v>
      </c>
      <c r="AZ29" s="49">
        <v>896.36665344238281</v>
      </c>
      <c r="BA29" s="247">
        <v>850</v>
      </c>
      <c r="BB29" s="247">
        <v>850</v>
      </c>
      <c r="BC29" s="230">
        <v>850</v>
      </c>
      <c r="BD29" s="230">
        <v>850</v>
      </c>
      <c r="BE29" s="230">
        <v>850</v>
      </c>
      <c r="BF29" s="230">
        <v>850</v>
      </c>
      <c r="BG29" s="230">
        <v>850</v>
      </c>
      <c r="BH29" s="230">
        <v>850</v>
      </c>
      <c r="BI29" s="230">
        <v>850</v>
      </c>
      <c r="BJ29" s="230">
        <v>850</v>
      </c>
      <c r="BK29" s="230">
        <v>850</v>
      </c>
      <c r="BL29" s="230">
        <v>850</v>
      </c>
      <c r="BM29" s="230">
        <v>850</v>
      </c>
      <c r="BN29" s="230">
        <v>850</v>
      </c>
      <c r="BO29" s="230">
        <v>850</v>
      </c>
      <c r="BP29" s="230">
        <v>850</v>
      </c>
      <c r="BQ29" s="230">
        <v>850</v>
      </c>
      <c r="BR29" s="230">
        <v>850</v>
      </c>
      <c r="BS29" s="230">
        <v>850</v>
      </c>
      <c r="BT29" s="230">
        <v>850</v>
      </c>
      <c r="BU29" s="230">
        <v>850</v>
      </c>
      <c r="BV29" s="230">
        <v>850</v>
      </c>
      <c r="BW29" s="230">
        <v>850</v>
      </c>
      <c r="BX29" s="230">
        <v>850</v>
      </c>
      <c r="BY29" s="230">
        <v>850</v>
      </c>
      <c r="BZ29" s="230">
        <v>850</v>
      </c>
      <c r="CA29" s="230">
        <v>850</v>
      </c>
      <c r="CB29" s="230">
        <v>850</v>
      </c>
      <c r="CC29" s="230">
        <v>850</v>
      </c>
      <c r="CD29" s="230">
        <v>850</v>
      </c>
      <c r="CE29" s="230">
        <v>850</v>
      </c>
      <c r="CF29" s="230">
        <v>850</v>
      </c>
      <c r="CG29" s="230">
        <v>850</v>
      </c>
      <c r="CH29" s="230">
        <v>850</v>
      </c>
      <c r="CI29" s="230">
        <v>850</v>
      </c>
      <c r="CJ29" s="230">
        <v>850</v>
      </c>
      <c r="CK29" s="231"/>
      <c r="CL29" s="231"/>
      <c r="CM29" s="240">
        <v>30600</v>
      </c>
      <c r="CN29" s="231"/>
      <c r="CO29" s="231"/>
      <c r="CP29" s="231"/>
      <c r="CQ29" s="231"/>
      <c r="CR29" s="231"/>
      <c r="CS29" s="231"/>
      <c r="CT29" s="231"/>
      <c r="CU29" s="231"/>
      <c r="CV29" s="231"/>
      <c r="CW29" s="231"/>
      <c r="CX29" s="231"/>
      <c r="CY29" s="231"/>
      <c r="CZ29" s="231"/>
      <c r="DA29" s="231"/>
    </row>
    <row r="30" spans="1:112" s="48" customFormat="1" x14ac:dyDescent="0.25">
      <c r="A30" s="147" t="s">
        <v>553</v>
      </c>
      <c r="B30" s="147" t="s">
        <v>554</v>
      </c>
      <c r="C30" s="147" t="s">
        <v>58</v>
      </c>
      <c r="D30" s="147" t="s">
        <v>54</v>
      </c>
      <c r="E30" s="147" t="s">
        <v>396</v>
      </c>
      <c r="F30" s="147" t="s">
        <v>397</v>
      </c>
      <c r="G30" s="147" t="s">
        <v>66</v>
      </c>
      <c r="H30" s="147" t="s">
        <v>505</v>
      </c>
      <c r="I30" s="147">
        <v>2023</v>
      </c>
      <c r="J30" s="147"/>
      <c r="K30" s="147" t="s">
        <v>301</v>
      </c>
      <c r="L30" s="151">
        <v>850</v>
      </c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247"/>
      <c r="BB30" s="247"/>
      <c r="BC30" s="240"/>
      <c r="BD30" s="240"/>
      <c r="BE30" s="240"/>
      <c r="BF30" s="240"/>
      <c r="BG30" s="240"/>
      <c r="BH30" s="240"/>
      <c r="BI30" s="240"/>
      <c r="BJ30" s="240"/>
      <c r="BK30" s="240"/>
      <c r="BL30" s="240"/>
      <c r="BM30" s="240"/>
      <c r="BN30" s="240"/>
      <c r="BO30" s="240"/>
      <c r="BP30" s="240"/>
      <c r="BQ30" s="240"/>
      <c r="BR30" s="240"/>
      <c r="BS30" s="240"/>
      <c r="BT30" s="240"/>
      <c r="BU30" s="240"/>
      <c r="BV30" s="240"/>
      <c r="BW30" s="240"/>
      <c r="BX30" s="240"/>
      <c r="BY30" s="240"/>
      <c r="BZ30" s="240"/>
      <c r="CA30" s="240"/>
      <c r="CB30" s="240"/>
      <c r="CC30" s="240"/>
      <c r="CD30" s="240"/>
      <c r="CE30" s="240"/>
      <c r="CF30" s="240"/>
      <c r="CG30" s="240"/>
      <c r="CH30" s="240"/>
      <c r="CI30" s="240"/>
      <c r="CJ30" s="240"/>
      <c r="CK30" s="231"/>
      <c r="CL30" s="231"/>
      <c r="CM30" s="240">
        <v>0</v>
      </c>
      <c r="CN30" s="231"/>
      <c r="CO30" s="231"/>
      <c r="CP30" s="231"/>
      <c r="CQ30" s="231"/>
      <c r="CR30" s="231"/>
      <c r="CS30" s="231"/>
      <c r="CT30" s="231"/>
      <c r="CU30" s="231"/>
      <c r="CV30" s="231"/>
      <c r="CW30" s="231"/>
      <c r="CX30" s="231"/>
      <c r="CY30" s="231"/>
      <c r="CZ30" s="231"/>
      <c r="DA30" s="231"/>
    </row>
    <row r="31" spans="1:112" s="48" customFormat="1" x14ac:dyDescent="0.25">
      <c r="A31" s="147" t="s">
        <v>447</v>
      </c>
      <c r="B31" s="147" t="s">
        <v>94</v>
      </c>
      <c r="C31" s="147" t="s">
        <v>58</v>
      </c>
      <c r="D31" s="147" t="s">
        <v>54</v>
      </c>
      <c r="E31" s="147" t="s">
        <v>444</v>
      </c>
      <c r="F31" s="147" t="s">
        <v>448</v>
      </c>
      <c r="G31" s="147" t="s">
        <v>66</v>
      </c>
      <c r="H31" s="147" t="s">
        <v>68</v>
      </c>
      <c r="I31" s="147">
        <v>2010</v>
      </c>
      <c r="J31" s="147">
        <v>2034</v>
      </c>
      <c r="K31" s="147" t="s">
        <v>60</v>
      </c>
      <c r="L31" s="151">
        <v>340</v>
      </c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>
        <v>79.100000262260437</v>
      </c>
      <c r="AW31" s="49">
        <v>97.69999885559082</v>
      </c>
      <c r="AX31" s="49">
        <v>0</v>
      </c>
      <c r="AY31" s="49">
        <v>0</v>
      </c>
      <c r="AZ31" s="49">
        <v>0</v>
      </c>
      <c r="BA31" s="247">
        <v>229.92901346793946</v>
      </c>
      <c r="BB31" s="247">
        <v>234.24245779086579</v>
      </c>
      <c r="BC31" s="247">
        <v>237.97893321928518</v>
      </c>
      <c r="BD31" s="247">
        <v>241.2747381230221</v>
      </c>
      <c r="BE31" s="247">
        <v>244.2229360721594</v>
      </c>
      <c r="BF31" s="247">
        <v>246.88990552344401</v>
      </c>
      <c r="BG31" s="247">
        <v>249.32465787436783</v>
      </c>
      <c r="BH31" s="247">
        <v>251.56441292048873</v>
      </c>
      <c r="BI31" s="247">
        <v>253.63810219729419</v>
      </c>
      <c r="BJ31" s="247">
        <v>255.56866072724205</v>
      </c>
      <c r="BK31" s="247">
        <v>257.37457762571358</v>
      </c>
      <c r="BL31" s="247">
        <v>259.07097579338108</v>
      </c>
      <c r="BM31" s="247">
        <v>260.67038252945048</v>
      </c>
      <c r="BN31" s="247">
        <v>262.18329151503536</v>
      </c>
      <c r="BO31" s="247">
        <v>263.61858047858777</v>
      </c>
      <c r="BP31" s="247">
        <v>264.98382685237681</v>
      </c>
      <c r="BQ31" s="247">
        <v>266.28554992987239</v>
      </c>
      <c r="BR31" s="247">
        <v>267.52939915012945</v>
      </c>
      <c r="BS31" s="247">
        <v>268.7203022807962</v>
      </c>
      <c r="BT31" s="247">
        <v>269.86258333146196</v>
      </c>
      <c r="BU31" s="247">
        <v>270.96005732691714</v>
      </c>
      <c r="BV31" s="247">
        <v>272.01610718453315</v>
      </c>
      <c r="BW31" s="247">
        <v>273.03374660372253</v>
      </c>
      <c r="BX31" s="247">
        <v>274.01567191468155</v>
      </c>
      <c r="BY31" s="247">
        <v>274.96430513367045</v>
      </c>
      <c r="BZ31" s="247">
        <v>275.88182995590336</v>
      </c>
      <c r="CA31" s="247">
        <v>276.77022203214193</v>
      </c>
      <c r="CB31" s="247">
        <v>277.63127458495507</v>
      </c>
      <c r="CC31" s="247">
        <v>278.46662019980943</v>
      </c>
      <c r="CD31" s="247">
        <v>279.27774945659678</v>
      </c>
      <c r="CE31" s="247">
        <v>280.06602693587888</v>
      </c>
      <c r="CF31" s="247">
        <v>280.83270503161071</v>
      </c>
      <c r="CG31" s="247">
        <v>281.57893592146371</v>
      </c>
      <c r="CH31" s="247">
        <v>282.30578198199976</v>
      </c>
      <c r="CI31" s="247">
        <v>283.01422488501618</v>
      </c>
      <c r="CJ31" s="247">
        <v>283.70517357051995</v>
      </c>
      <c r="CK31" s="231"/>
      <c r="CL31" s="231"/>
      <c r="CM31" s="240">
        <v>9529.4537201223357</v>
      </c>
      <c r="CN31" s="231"/>
      <c r="CO31" s="231"/>
      <c r="CP31" s="231"/>
      <c r="CQ31" s="231"/>
      <c r="CR31" s="231"/>
      <c r="CS31" s="231"/>
      <c r="CT31" s="231"/>
      <c r="CU31" s="231"/>
      <c r="CV31" s="231"/>
      <c r="CW31" s="231"/>
      <c r="CX31" s="231"/>
      <c r="CY31" s="231"/>
      <c r="CZ31" s="231"/>
      <c r="DA31" s="231"/>
    </row>
    <row r="32" spans="1:112" s="48" customFormat="1" x14ac:dyDescent="0.25">
      <c r="A32" s="147" t="s">
        <v>555</v>
      </c>
      <c r="B32" s="147" t="s">
        <v>556</v>
      </c>
      <c r="C32" s="147" t="s">
        <v>58</v>
      </c>
      <c r="D32" s="147" t="s">
        <v>54</v>
      </c>
      <c r="E32" s="147" t="s">
        <v>444</v>
      </c>
      <c r="F32" s="147" t="s">
        <v>448</v>
      </c>
      <c r="G32" s="147" t="s">
        <v>66</v>
      </c>
      <c r="H32" s="147" t="s">
        <v>505</v>
      </c>
      <c r="I32" s="147">
        <v>2034</v>
      </c>
      <c r="J32" s="147"/>
      <c r="K32" s="147" t="s">
        <v>301</v>
      </c>
      <c r="L32" s="151">
        <v>340</v>
      </c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247"/>
      <c r="BB32" s="247"/>
      <c r="BC32" s="240"/>
      <c r="BD32" s="240"/>
      <c r="BE32" s="240"/>
      <c r="BF32" s="240"/>
      <c r="BG32" s="240"/>
      <c r="BH32" s="240"/>
      <c r="BI32" s="240"/>
      <c r="BJ32" s="240"/>
      <c r="BK32" s="240"/>
      <c r="BL32" s="240"/>
      <c r="BM32" s="240"/>
      <c r="BN32" s="240"/>
      <c r="BO32" s="240"/>
      <c r="BP32" s="240"/>
      <c r="BQ32" s="240"/>
      <c r="BR32" s="240"/>
      <c r="BS32" s="240"/>
      <c r="BT32" s="240"/>
      <c r="BU32" s="240"/>
      <c r="BV32" s="240"/>
      <c r="BW32" s="240"/>
      <c r="BX32" s="240"/>
      <c r="BY32" s="240"/>
      <c r="BZ32" s="240"/>
      <c r="CA32" s="240"/>
      <c r="CB32" s="240"/>
      <c r="CC32" s="240"/>
      <c r="CD32" s="240"/>
      <c r="CE32" s="240"/>
      <c r="CF32" s="240"/>
      <c r="CG32" s="240"/>
      <c r="CH32" s="240"/>
      <c r="CI32" s="240"/>
      <c r="CJ32" s="240"/>
      <c r="CK32" s="231"/>
      <c r="CL32" s="231"/>
      <c r="CM32" s="240">
        <v>0</v>
      </c>
      <c r="CN32" s="231"/>
      <c r="CO32" s="231"/>
      <c r="CP32" s="231"/>
      <c r="CQ32" s="231"/>
      <c r="CR32" s="231"/>
      <c r="CS32" s="231"/>
      <c r="CT32" s="231"/>
      <c r="CU32" s="231"/>
      <c r="CV32" s="231"/>
      <c r="CW32" s="231"/>
      <c r="CX32" s="231"/>
      <c r="CY32" s="231"/>
      <c r="CZ32" s="231"/>
      <c r="DA32" s="231"/>
    </row>
    <row r="33" spans="1:112" s="48" customFormat="1" x14ac:dyDescent="0.25">
      <c r="A33" s="147" t="s">
        <v>443</v>
      </c>
      <c r="B33" s="147" t="s">
        <v>96</v>
      </c>
      <c r="C33" s="147" t="s">
        <v>58</v>
      </c>
      <c r="D33" s="147" t="s">
        <v>54</v>
      </c>
      <c r="E33" s="147" t="s">
        <v>444</v>
      </c>
      <c r="F33" s="147" t="s">
        <v>445</v>
      </c>
      <c r="G33" s="147" t="s">
        <v>98</v>
      </c>
      <c r="H33" s="147" t="s">
        <v>300</v>
      </c>
      <c r="I33" s="147">
        <v>1996</v>
      </c>
      <c r="J33" s="147"/>
      <c r="K33" s="147" t="s">
        <v>60</v>
      </c>
      <c r="L33" s="151">
        <v>350</v>
      </c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>
        <v>323.10000419616699</v>
      </c>
      <c r="AI33" s="49">
        <v>571.49999618530273</v>
      </c>
      <c r="AJ33" s="49">
        <v>654.70001220703125</v>
      </c>
      <c r="AK33" s="49">
        <v>629.29999351501465</v>
      </c>
      <c r="AL33" s="49">
        <v>596.10000419616699</v>
      </c>
      <c r="AM33" s="49">
        <v>570.5</v>
      </c>
      <c r="AN33" s="49">
        <v>601.89998912811279</v>
      </c>
      <c r="AO33" s="49">
        <v>307.5</v>
      </c>
      <c r="AP33" s="49">
        <v>523.59999561309814</v>
      </c>
      <c r="AQ33" s="49">
        <v>478.70000314712524</v>
      </c>
      <c r="AR33" s="49">
        <v>585.70000076293945</v>
      </c>
      <c r="AS33" s="49">
        <v>517.19999980926514</v>
      </c>
      <c r="AT33" s="49">
        <v>485.69999980926514</v>
      </c>
      <c r="AU33" s="49">
        <v>340.80000114440918</v>
      </c>
      <c r="AV33" s="49">
        <v>325.79999732971191</v>
      </c>
      <c r="AW33" s="49">
        <v>345.69999980926514</v>
      </c>
      <c r="AX33" s="49">
        <v>280.70000076293945</v>
      </c>
      <c r="AY33" s="49">
        <v>347.70000457763672</v>
      </c>
      <c r="AZ33" s="49">
        <v>311.53333568572998</v>
      </c>
      <c r="BA33" s="230">
        <v>312.14503166131806</v>
      </c>
      <c r="BB33" s="230">
        <v>312.75672763690613</v>
      </c>
      <c r="BC33" s="230">
        <v>313.36842361249421</v>
      </c>
      <c r="BD33" s="230">
        <v>313.98011958808229</v>
      </c>
      <c r="BE33" s="230">
        <v>314.59181556367037</v>
      </c>
      <c r="BF33" s="230">
        <v>315.20351153925844</v>
      </c>
      <c r="BG33" s="230">
        <v>315.81520751484652</v>
      </c>
      <c r="BH33" s="230">
        <v>316.4269034904346</v>
      </c>
      <c r="BI33" s="230">
        <v>317.03859946602267</v>
      </c>
      <c r="BJ33" s="230">
        <v>317.65029544161075</v>
      </c>
      <c r="BK33" s="230">
        <v>318.26199141719883</v>
      </c>
      <c r="BL33" s="230">
        <v>318.87368739278691</v>
      </c>
      <c r="BM33" s="230">
        <v>319.48538336837498</v>
      </c>
      <c r="BN33" s="230">
        <v>320.09707934396306</v>
      </c>
      <c r="BO33" s="230">
        <v>320.70877531955114</v>
      </c>
      <c r="BP33" s="230">
        <v>321.32047129513921</v>
      </c>
      <c r="BQ33" s="230">
        <v>321.93216727072729</v>
      </c>
      <c r="BR33" s="230">
        <v>322.54386324631537</v>
      </c>
      <c r="BS33" s="230">
        <v>323.15555922190345</v>
      </c>
      <c r="BT33" s="230">
        <v>323.76725519749152</v>
      </c>
      <c r="BU33" s="230">
        <v>324.3789511730796</v>
      </c>
      <c r="BV33" s="230">
        <v>324.99064714866768</v>
      </c>
      <c r="BW33" s="230">
        <v>325.60234312425575</v>
      </c>
      <c r="BX33" s="230">
        <v>326.21403909984383</v>
      </c>
      <c r="BY33" s="230">
        <v>326.82573507543191</v>
      </c>
      <c r="BZ33" s="230">
        <v>327.43743105101998</v>
      </c>
      <c r="CA33" s="230">
        <v>328.04912702660806</v>
      </c>
      <c r="CB33" s="230">
        <v>328.66082300219614</v>
      </c>
      <c r="CC33" s="230">
        <v>329.27251897778422</v>
      </c>
      <c r="CD33" s="230">
        <v>329.88421495337229</v>
      </c>
      <c r="CE33" s="230">
        <v>330.49591092896037</v>
      </c>
      <c r="CF33" s="230">
        <v>331.10760690454845</v>
      </c>
      <c r="CG33" s="230">
        <v>331.71930288013652</v>
      </c>
      <c r="CH33" s="230">
        <v>332.3309988557246</v>
      </c>
      <c r="CI33" s="230">
        <v>332.94269483131268</v>
      </c>
      <c r="CJ33" s="230">
        <v>333.55439080690076</v>
      </c>
      <c r="CK33" s="231"/>
      <c r="CL33" s="231"/>
      <c r="CM33" s="240">
        <v>11622.589604427938</v>
      </c>
      <c r="CN33" s="231"/>
      <c r="CO33" s="231"/>
      <c r="CP33" s="231"/>
      <c r="CQ33" s="231"/>
      <c r="CR33" s="231"/>
      <c r="CS33" s="231"/>
      <c r="CT33" s="231"/>
      <c r="CU33" s="231"/>
      <c r="CV33" s="231"/>
      <c r="CW33" s="231"/>
      <c r="CX33" s="231"/>
      <c r="CY33" s="231"/>
      <c r="CZ33" s="231"/>
      <c r="DA33" s="231"/>
    </row>
    <row r="34" spans="1:112" s="48" customFormat="1" x14ac:dyDescent="0.25">
      <c r="A34" s="147" t="s">
        <v>487</v>
      </c>
      <c r="B34" s="147" t="s">
        <v>99</v>
      </c>
      <c r="C34" s="147" t="s">
        <v>58</v>
      </c>
      <c r="D34" s="147" t="s">
        <v>54</v>
      </c>
      <c r="E34" s="147" t="s">
        <v>444</v>
      </c>
      <c r="F34" s="147" t="s">
        <v>445</v>
      </c>
      <c r="G34" s="147" t="s">
        <v>66</v>
      </c>
      <c r="H34" s="147" t="s">
        <v>300</v>
      </c>
      <c r="I34" s="147">
        <v>2003</v>
      </c>
      <c r="J34" s="147"/>
      <c r="K34" s="147" t="s">
        <v>60</v>
      </c>
      <c r="L34" s="151">
        <v>235</v>
      </c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>
        <v>322.59999847412109</v>
      </c>
      <c r="AP34" s="49">
        <v>121.89999866485596</v>
      </c>
      <c r="AQ34" s="49">
        <v>281.10000038146973</v>
      </c>
      <c r="AR34" s="49">
        <v>0</v>
      </c>
      <c r="AS34" s="49">
        <v>150.39999949932098</v>
      </c>
      <c r="AT34" s="49">
        <v>127.70000171661377</v>
      </c>
      <c r="AU34" s="49">
        <v>230.20000249147415</v>
      </c>
      <c r="AV34" s="49">
        <v>132.09999942779541</v>
      </c>
      <c r="AW34" s="49">
        <v>142.00000071525574</v>
      </c>
      <c r="AX34" s="49">
        <v>257.29999577999115</v>
      </c>
      <c r="AY34" s="49">
        <v>145.40000081062317</v>
      </c>
      <c r="AZ34" s="49">
        <v>248.23333287239075</v>
      </c>
      <c r="BA34" s="230">
        <v>235</v>
      </c>
      <c r="BB34" s="230">
        <v>235</v>
      </c>
      <c r="BC34" s="230">
        <v>235</v>
      </c>
      <c r="BD34" s="230">
        <v>235</v>
      </c>
      <c r="BE34" s="230">
        <v>235</v>
      </c>
      <c r="BF34" s="230">
        <v>235</v>
      </c>
      <c r="BG34" s="230">
        <v>235</v>
      </c>
      <c r="BH34" s="230">
        <v>235</v>
      </c>
      <c r="BI34" s="230">
        <v>235</v>
      </c>
      <c r="BJ34" s="230">
        <v>235</v>
      </c>
      <c r="BK34" s="230">
        <v>235</v>
      </c>
      <c r="BL34" s="230">
        <v>235</v>
      </c>
      <c r="BM34" s="230">
        <v>235</v>
      </c>
      <c r="BN34" s="230">
        <v>235</v>
      </c>
      <c r="BO34" s="230">
        <v>235</v>
      </c>
      <c r="BP34" s="230">
        <v>235</v>
      </c>
      <c r="BQ34" s="230">
        <v>235</v>
      </c>
      <c r="BR34" s="230">
        <v>235</v>
      </c>
      <c r="BS34" s="230">
        <v>235</v>
      </c>
      <c r="BT34" s="230">
        <v>235</v>
      </c>
      <c r="BU34" s="230">
        <v>235</v>
      </c>
      <c r="BV34" s="230">
        <v>235</v>
      </c>
      <c r="BW34" s="230">
        <v>235</v>
      </c>
      <c r="BX34" s="230">
        <v>235</v>
      </c>
      <c r="BY34" s="230">
        <v>235</v>
      </c>
      <c r="BZ34" s="230">
        <v>235</v>
      </c>
      <c r="CA34" s="230">
        <v>235</v>
      </c>
      <c r="CB34" s="230">
        <v>235</v>
      </c>
      <c r="CC34" s="230">
        <v>235</v>
      </c>
      <c r="CD34" s="230">
        <v>235</v>
      </c>
      <c r="CE34" s="230">
        <v>235</v>
      </c>
      <c r="CF34" s="230">
        <v>235</v>
      </c>
      <c r="CG34" s="230">
        <v>235</v>
      </c>
      <c r="CH34" s="230">
        <v>235</v>
      </c>
      <c r="CI34" s="230">
        <v>235</v>
      </c>
      <c r="CJ34" s="230">
        <v>235</v>
      </c>
      <c r="CK34" s="231"/>
      <c r="CL34" s="231"/>
      <c r="CM34" s="240">
        <v>8460</v>
      </c>
      <c r="CN34" s="231"/>
      <c r="CO34" s="231"/>
      <c r="CP34" s="231"/>
      <c r="CQ34" s="231"/>
      <c r="CR34" s="231"/>
      <c r="CS34" s="231"/>
      <c r="CT34" s="231"/>
      <c r="CU34" s="231"/>
      <c r="CV34" s="231"/>
      <c r="CW34" s="231"/>
      <c r="CX34" s="231"/>
      <c r="CY34" s="231"/>
      <c r="CZ34" s="231"/>
      <c r="DA34" s="231"/>
    </row>
    <row r="35" spans="1:112" s="48" customFormat="1" x14ac:dyDescent="0.25">
      <c r="A35" s="147" t="s">
        <v>557</v>
      </c>
      <c r="B35" s="147" t="s">
        <v>558</v>
      </c>
      <c r="C35" s="147" t="s">
        <v>58</v>
      </c>
      <c r="D35" s="147" t="s">
        <v>54</v>
      </c>
      <c r="E35" s="147" t="s">
        <v>241</v>
      </c>
      <c r="F35" s="147" t="s">
        <v>419</v>
      </c>
      <c r="G35" s="147" t="s">
        <v>66</v>
      </c>
      <c r="H35" s="147" t="s">
        <v>505</v>
      </c>
      <c r="I35" s="147">
        <v>2019</v>
      </c>
      <c r="J35" s="147"/>
      <c r="K35" s="147" t="s">
        <v>301</v>
      </c>
      <c r="L35" s="151">
        <v>5000</v>
      </c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247"/>
      <c r="BB35" s="247"/>
      <c r="BC35" s="240"/>
      <c r="BD35" s="240"/>
      <c r="BE35" s="240"/>
      <c r="BF35" s="240"/>
      <c r="BG35" s="240"/>
      <c r="BH35" s="240"/>
      <c r="BI35" s="240"/>
      <c r="BJ35" s="240"/>
      <c r="BK35" s="240"/>
      <c r="BL35" s="240"/>
      <c r="BM35" s="240"/>
      <c r="BN35" s="240"/>
      <c r="BO35" s="240"/>
      <c r="BP35" s="240"/>
      <c r="BQ35" s="240"/>
      <c r="BR35" s="240"/>
      <c r="BS35" s="240"/>
      <c r="BT35" s="240"/>
      <c r="BU35" s="240"/>
      <c r="BV35" s="240"/>
      <c r="BW35" s="240"/>
      <c r="BX35" s="240"/>
      <c r="BY35" s="240"/>
      <c r="BZ35" s="240"/>
      <c r="CA35" s="240"/>
      <c r="CB35" s="240"/>
      <c r="CC35" s="240"/>
      <c r="CD35" s="240"/>
      <c r="CE35" s="240"/>
      <c r="CF35" s="240"/>
      <c r="CG35" s="240"/>
      <c r="CH35" s="240"/>
      <c r="CI35" s="240"/>
      <c r="CJ35" s="240"/>
      <c r="CK35" s="231"/>
      <c r="CL35" s="231"/>
      <c r="CM35" s="240">
        <v>0</v>
      </c>
      <c r="CN35" s="231"/>
      <c r="CO35" s="231"/>
      <c r="CP35" s="231"/>
      <c r="CQ35" s="231"/>
      <c r="CR35" s="231"/>
      <c r="CS35" s="231"/>
      <c r="CT35" s="231"/>
      <c r="CU35" s="231"/>
      <c r="CV35" s="231"/>
      <c r="CW35" s="231"/>
      <c r="CX35" s="231"/>
      <c r="CY35" s="231"/>
      <c r="CZ35" s="231"/>
      <c r="DA35" s="231"/>
    </row>
    <row r="36" spans="1:112" s="48" customFormat="1" x14ac:dyDescent="0.25">
      <c r="A36" s="147" t="s">
        <v>421</v>
      </c>
      <c r="B36" s="147" t="s">
        <v>100</v>
      </c>
      <c r="C36" s="147" t="s">
        <v>58</v>
      </c>
      <c r="D36" s="147" t="s">
        <v>54</v>
      </c>
      <c r="E36" s="147" t="s">
        <v>422</v>
      </c>
      <c r="F36" s="147" t="s">
        <v>423</v>
      </c>
      <c r="G36" s="147" t="s">
        <v>66</v>
      </c>
      <c r="H36" s="147" t="s">
        <v>68</v>
      </c>
      <c r="I36" s="147">
        <v>1999</v>
      </c>
      <c r="J36" s="147">
        <v>2024</v>
      </c>
      <c r="K36" s="147" t="s">
        <v>60</v>
      </c>
      <c r="L36" s="151">
        <v>400</v>
      </c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>
        <v>45.200000286102295</v>
      </c>
      <c r="AL36" s="49">
        <v>231.90000104904175</v>
      </c>
      <c r="AM36" s="49">
        <v>207.89999985694885</v>
      </c>
      <c r="AN36" s="49">
        <v>234.60000228881836</v>
      </c>
      <c r="AO36" s="49">
        <v>205.39999878406525</v>
      </c>
      <c r="AP36" s="49">
        <v>207.69999885559082</v>
      </c>
      <c r="AQ36" s="49">
        <v>194.89999961853027</v>
      </c>
      <c r="AR36" s="49">
        <v>184.39999866485596</v>
      </c>
      <c r="AS36" s="49">
        <v>245.3000020980835</v>
      </c>
      <c r="AT36" s="49">
        <v>176.49999523162842</v>
      </c>
      <c r="AU36" s="49">
        <v>232.49999809265137</v>
      </c>
      <c r="AV36" s="49">
        <v>188.40000009536743</v>
      </c>
      <c r="AW36" s="49">
        <v>169.30000019073486</v>
      </c>
      <c r="AX36" s="49">
        <v>172.29999828338623</v>
      </c>
      <c r="AY36" s="49">
        <v>194.79999876022339</v>
      </c>
      <c r="AZ36" s="49">
        <v>197.46666574478149</v>
      </c>
      <c r="BA36" s="247">
        <v>217.01999999999998</v>
      </c>
      <c r="BB36" s="247">
        <v>247.76499999999999</v>
      </c>
      <c r="BC36" s="230">
        <v>254.36675928221808</v>
      </c>
      <c r="BD36" s="230">
        <v>260.96851856443618</v>
      </c>
      <c r="BE36" s="230">
        <v>267.57027784665428</v>
      </c>
      <c r="BF36" s="230">
        <v>274.17203712887238</v>
      </c>
      <c r="BG36" s="230">
        <v>280.77379641109047</v>
      </c>
      <c r="BH36" s="230">
        <v>287.37555569330857</v>
      </c>
      <c r="BI36" s="230">
        <v>293.97731497552667</v>
      </c>
      <c r="BJ36" s="230">
        <v>300.57907425774476</v>
      </c>
      <c r="BK36" s="230">
        <v>307.18083353996286</v>
      </c>
      <c r="BL36" s="230">
        <v>313.78259282218096</v>
      </c>
      <c r="BM36" s="230">
        <v>320.38435210439906</v>
      </c>
      <c r="BN36" s="230">
        <v>326.98611138661715</v>
      </c>
      <c r="BO36" s="230">
        <v>333.58787066883525</v>
      </c>
      <c r="BP36" s="230">
        <v>340.18962995105335</v>
      </c>
      <c r="BQ36" s="230">
        <v>346.79138923327145</v>
      </c>
      <c r="BR36" s="230">
        <v>353.39314851548954</v>
      </c>
      <c r="BS36" s="230">
        <v>359.99490779770764</v>
      </c>
      <c r="BT36" s="230">
        <v>366.59666707992574</v>
      </c>
      <c r="BU36" s="230">
        <v>373.19842636214383</v>
      </c>
      <c r="BV36" s="230">
        <v>379.80018564436193</v>
      </c>
      <c r="BW36" s="230">
        <v>386.40194492658003</v>
      </c>
      <c r="BX36" s="230">
        <v>393.00370420879813</v>
      </c>
      <c r="BY36" s="230">
        <v>399.60546349101622</v>
      </c>
      <c r="BZ36" s="230">
        <v>400</v>
      </c>
      <c r="CA36" s="230">
        <v>400</v>
      </c>
      <c r="CB36" s="230">
        <v>400</v>
      </c>
      <c r="CC36" s="230">
        <v>400</v>
      </c>
      <c r="CD36" s="230">
        <v>400</v>
      </c>
      <c r="CE36" s="230">
        <v>400</v>
      </c>
      <c r="CF36" s="230">
        <v>400</v>
      </c>
      <c r="CG36" s="230">
        <v>400</v>
      </c>
      <c r="CH36" s="230">
        <v>400</v>
      </c>
      <c r="CI36" s="230">
        <v>400</v>
      </c>
      <c r="CJ36" s="230">
        <v>400</v>
      </c>
      <c r="CK36" s="231"/>
      <c r="CL36" s="231"/>
      <c r="CM36" s="240">
        <v>12385.465561892193</v>
      </c>
      <c r="CN36" s="231"/>
      <c r="CO36" s="231"/>
      <c r="CP36" s="231"/>
      <c r="CQ36" s="231"/>
      <c r="CR36" s="231"/>
      <c r="CS36" s="231"/>
      <c r="CT36" s="231"/>
      <c r="CU36" s="231"/>
      <c r="CV36" s="231"/>
      <c r="CW36" s="231"/>
      <c r="CX36" s="231"/>
      <c r="CY36" s="231"/>
      <c r="CZ36" s="231"/>
      <c r="DA36" s="231"/>
    </row>
    <row r="37" spans="1:112" s="48" customFormat="1" x14ac:dyDescent="0.25">
      <c r="A37" s="147" t="s">
        <v>559</v>
      </c>
      <c r="B37" s="147" t="s">
        <v>560</v>
      </c>
      <c r="C37" s="147" t="s">
        <v>58</v>
      </c>
      <c r="D37" s="147" t="s">
        <v>54</v>
      </c>
      <c r="E37" s="147" t="s">
        <v>422</v>
      </c>
      <c r="F37" s="147" t="s">
        <v>423</v>
      </c>
      <c r="G37" s="147" t="s">
        <v>66</v>
      </c>
      <c r="H37" s="147" t="s">
        <v>505</v>
      </c>
      <c r="I37" s="147">
        <v>2024</v>
      </c>
      <c r="J37" s="147"/>
      <c r="K37" s="147" t="s">
        <v>301</v>
      </c>
      <c r="L37" s="151">
        <v>400</v>
      </c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247"/>
      <c r="BB37" s="247"/>
      <c r="BC37" s="240"/>
      <c r="BD37" s="240"/>
      <c r="BE37" s="240"/>
      <c r="BF37" s="240"/>
      <c r="BG37" s="240"/>
      <c r="BH37" s="240"/>
      <c r="BI37" s="240"/>
      <c r="BJ37" s="240"/>
      <c r="BK37" s="240"/>
      <c r="BL37" s="240"/>
      <c r="BM37" s="240"/>
      <c r="BN37" s="240"/>
      <c r="BO37" s="240"/>
      <c r="BP37" s="240"/>
      <c r="BQ37" s="240"/>
      <c r="BR37" s="240"/>
      <c r="BS37" s="240"/>
      <c r="BT37" s="240"/>
      <c r="BU37" s="240"/>
      <c r="BV37" s="240"/>
      <c r="BW37" s="240"/>
      <c r="BX37" s="240"/>
      <c r="BY37" s="240"/>
      <c r="BZ37" s="240"/>
      <c r="CA37" s="240"/>
      <c r="CB37" s="240"/>
      <c r="CC37" s="240"/>
      <c r="CD37" s="240"/>
      <c r="CE37" s="240"/>
      <c r="CF37" s="240"/>
      <c r="CG37" s="240"/>
      <c r="CH37" s="240"/>
      <c r="CI37" s="240"/>
      <c r="CJ37" s="240"/>
      <c r="CK37" s="231"/>
      <c r="CL37" s="231"/>
      <c r="CM37" s="240">
        <v>0</v>
      </c>
      <c r="CN37" s="231"/>
      <c r="CO37" s="231"/>
      <c r="CP37" s="231"/>
      <c r="CQ37" s="231"/>
      <c r="CR37" s="231"/>
      <c r="CS37" s="231"/>
      <c r="CT37" s="231"/>
      <c r="CU37" s="231"/>
      <c r="CV37" s="231"/>
      <c r="CW37" s="231"/>
      <c r="CX37" s="231"/>
      <c r="CY37" s="231"/>
      <c r="CZ37" s="231"/>
      <c r="DA37" s="231"/>
    </row>
    <row r="38" spans="1:112" s="48" customFormat="1" x14ac:dyDescent="0.25">
      <c r="A38" s="147" t="s">
        <v>469</v>
      </c>
      <c r="B38" s="147" t="s">
        <v>128</v>
      </c>
      <c r="C38" s="147" t="s">
        <v>58</v>
      </c>
      <c r="D38" s="147" t="s">
        <v>54</v>
      </c>
      <c r="E38" s="147" t="s">
        <v>422</v>
      </c>
      <c r="F38" s="147" t="s">
        <v>423</v>
      </c>
      <c r="G38" s="147" t="s">
        <v>66</v>
      </c>
      <c r="H38" s="147" t="s">
        <v>300</v>
      </c>
      <c r="I38" s="147">
        <v>2015</v>
      </c>
      <c r="J38" s="147"/>
      <c r="K38" s="147" t="s">
        <v>119</v>
      </c>
      <c r="L38" s="151">
        <v>3000</v>
      </c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230">
        <v>1074.6000000000001</v>
      </c>
      <c r="BB38" s="230">
        <v>1322.8853200765725</v>
      </c>
      <c r="BC38" s="230">
        <v>1468.1229218009171</v>
      </c>
      <c r="BD38" s="230">
        <v>1571.1706401531449</v>
      </c>
      <c r="BE38" s="230">
        <v>1651.1006602338948</v>
      </c>
      <c r="BF38" s="230">
        <v>1716.4082418774892</v>
      </c>
      <c r="BG38" s="230">
        <v>1771.6250153916133</v>
      </c>
      <c r="BH38" s="230">
        <v>1819.4559602297172</v>
      </c>
      <c r="BI38" s="230">
        <v>1861.6458436018338</v>
      </c>
      <c r="BJ38" s="230">
        <v>1899.3859803104674</v>
      </c>
      <c r="BK38" s="230">
        <v>1933.5260867163765</v>
      </c>
      <c r="BL38" s="230">
        <v>1964.6935619540618</v>
      </c>
      <c r="BM38" s="230">
        <v>1993.3648598427226</v>
      </c>
      <c r="BN38" s="230">
        <v>2019.9103354681856</v>
      </c>
      <c r="BO38" s="230">
        <v>2044.6235820348118</v>
      </c>
      <c r="BP38" s="230">
        <v>2067.7412803062898</v>
      </c>
      <c r="BQ38" s="230">
        <v>2089.4570198409369</v>
      </c>
      <c r="BR38" s="230">
        <v>2109.9311636784064</v>
      </c>
      <c r="BS38" s="230">
        <v>2129.2980423374188</v>
      </c>
      <c r="BT38" s="230">
        <v>2147.67130038704</v>
      </c>
      <c r="BU38" s="230">
        <v>2165.1479371925302</v>
      </c>
      <c r="BV38" s="230">
        <v>2181.8114067929491</v>
      </c>
      <c r="BW38" s="230">
        <v>2197.7340281458214</v>
      </c>
      <c r="BX38" s="230">
        <v>2212.9788820306344</v>
      </c>
      <c r="BY38" s="230">
        <v>2227.6013204677897</v>
      </c>
      <c r="BZ38" s="230">
        <v>2241.6501799192952</v>
      </c>
      <c r="CA38" s="230">
        <v>2255.168765402751</v>
      </c>
      <c r="CB38" s="230">
        <v>2268.1956555447582</v>
      </c>
      <c r="CC38" s="230">
        <v>2280.7653663011552</v>
      </c>
      <c r="CD38" s="230">
        <v>2292.9089021113841</v>
      </c>
      <c r="CE38" s="230">
        <v>2304.6542166465797</v>
      </c>
      <c r="CF38" s="230">
        <v>2316.0266003828619</v>
      </c>
      <c r="CG38" s="230">
        <v>2327.0490085172933</v>
      </c>
      <c r="CH38" s="230">
        <v>2337.7423399175095</v>
      </c>
      <c r="CI38" s="230">
        <v>2348.1256756255079</v>
      </c>
      <c r="CJ38" s="230">
        <v>2358.2164837549785</v>
      </c>
      <c r="CK38" s="231"/>
      <c r="CL38" s="231"/>
      <c r="CM38" s="231"/>
      <c r="CN38" s="231"/>
      <c r="CO38" s="231"/>
      <c r="CP38" s="231"/>
      <c r="CQ38" s="231"/>
      <c r="CR38" s="231"/>
      <c r="CS38" s="231"/>
      <c r="CT38" s="231"/>
      <c r="CU38" s="231"/>
      <c r="CV38" s="231"/>
      <c r="CW38" s="231"/>
      <c r="CX38" s="231"/>
      <c r="CY38" s="231"/>
      <c r="CZ38" s="231"/>
      <c r="DA38" s="231"/>
    </row>
    <row r="39" spans="1:112" s="48" customFormat="1" x14ac:dyDescent="0.25">
      <c r="A39" s="147" t="s">
        <v>453</v>
      </c>
      <c r="B39" s="147" t="s">
        <v>102</v>
      </c>
      <c r="C39" s="147" t="s">
        <v>58</v>
      </c>
      <c r="D39" s="147" t="s">
        <v>54</v>
      </c>
      <c r="E39" s="147" t="s">
        <v>103</v>
      </c>
      <c r="F39" s="147" t="s">
        <v>103</v>
      </c>
      <c r="G39" s="147" t="s">
        <v>63</v>
      </c>
      <c r="H39" s="147" t="s">
        <v>300</v>
      </c>
      <c r="I39" s="147">
        <v>1997</v>
      </c>
      <c r="J39" s="147"/>
      <c r="K39" s="147" t="s">
        <v>60</v>
      </c>
      <c r="L39" s="151">
        <v>500</v>
      </c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>
        <v>279.89999961853027</v>
      </c>
      <c r="AJ39" s="49">
        <v>319.30000114440918</v>
      </c>
      <c r="AK39" s="49">
        <v>297.10000038146973</v>
      </c>
      <c r="AL39" s="49">
        <v>310.29999923706055</v>
      </c>
      <c r="AM39" s="49">
        <v>332.30000114440918</v>
      </c>
      <c r="AN39" s="49">
        <v>336.39999961853027</v>
      </c>
      <c r="AO39" s="49">
        <v>373.99999809265137</v>
      </c>
      <c r="AP39" s="49">
        <v>373.39999580383301</v>
      </c>
      <c r="AQ39" s="49">
        <v>416.70000267028809</v>
      </c>
      <c r="AR39" s="49">
        <v>387.39999771118164</v>
      </c>
      <c r="AS39" s="49">
        <v>385.30000686645508</v>
      </c>
      <c r="AT39" s="49">
        <v>402.00000381469727</v>
      </c>
      <c r="AU39" s="49">
        <v>395.90000152587891</v>
      </c>
      <c r="AV39" s="49">
        <v>392.5</v>
      </c>
      <c r="AW39" s="49">
        <v>396.09999847412109</v>
      </c>
      <c r="AX39" s="49">
        <v>308.90000152587891</v>
      </c>
      <c r="AY39" s="49">
        <v>300.39999961853027</v>
      </c>
      <c r="AZ39" s="49">
        <v>307.59999847412109</v>
      </c>
      <c r="BA39" s="230">
        <v>308.44073913715505</v>
      </c>
      <c r="BB39" s="230">
        <v>309.281479800189</v>
      </c>
      <c r="BC39" s="230">
        <v>310.12222046322296</v>
      </c>
      <c r="BD39" s="230">
        <v>310.96296112625691</v>
      </c>
      <c r="BE39" s="230">
        <v>311.80370178929087</v>
      </c>
      <c r="BF39" s="230">
        <v>312.64444245232482</v>
      </c>
      <c r="BG39" s="230">
        <v>313.48518311535878</v>
      </c>
      <c r="BH39" s="230">
        <v>314.32592377839273</v>
      </c>
      <c r="BI39" s="230">
        <v>315.16666444142669</v>
      </c>
      <c r="BJ39" s="230">
        <v>316.00740510446064</v>
      </c>
      <c r="BK39" s="230">
        <v>316.8481457674946</v>
      </c>
      <c r="BL39" s="230">
        <v>317.68888643052856</v>
      </c>
      <c r="BM39" s="230">
        <v>318.52962709356251</v>
      </c>
      <c r="BN39" s="230">
        <v>319.37036775659647</v>
      </c>
      <c r="BO39" s="230">
        <v>320.21110841963042</v>
      </c>
      <c r="BP39" s="230">
        <v>321.05184908266438</v>
      </c>
      <c r="BQ39" s="230">
        <v>321.89258974569833</v>
      </c>
      <c r="BR39" s="230">
        <v>322.73333040873229</v>
      </c>
      <c r="BS39" s="230">
        <v>323.57407107176624</v>
      </c>
      <c r="BT39" s="230">
        <v>324.4148117348002</v>
      </c>
      <c r="BU39" s="230">
        <v>325.25555239783415</v>
      </c>
      <c r="BV39" s="230">
        <v>326.09629306086811</v>
      </c>
      <c r="BW39" s="230">
        <v>326.93703372390206</v>
      </c>
      <c r="BX39" s="230">
        <v>327.77777438693602</v>
      </c>
      <c r="BY39" s="230">
        <v>328.61851504996997</v>
      </c>
      <c r="BZ39" s="230">
        <v>329.45925571300393</v>
      </c>
      <c r="CA39" s="230">
        <v>330.29999637603788</v>
      </c>
      <c r="CB39" s="230">
        <v>331.14073703907184</v>
      </c>
      <c r="CC39" s="230">
        <v>331.98147770210579</v>
      </c>
      <c r="CD39" s="230">
        <v>332.82221836513975</v>
      </c>
      <c r="CE39" s="230">
        <v>333.6629590281737</v>
      </c>
      <c r="CF39" s="230">
        <v>334.50369969120766</v>
      </c>
      <c r="CG39" s="230">
        <v>335.34444035424161</v>
      </c>
      <c r="CH39" s="230">
        <v>336.18518101727557</v>
      </c>
      <c r="CI39" s="230">
        <v>337.02592168030952</v>
      </c>
      <c r="CJ39" s="230">
        <v>337.86666234334348</v>
      </c>
      <c r="CK39" s="231"/>
      <c r="CL39" s="231"/>
      <c r="CM39" s="231"/>
      <c r="CN39" s="231"/>
      <c r="CO39" s="231"/>
      <c r="CP39" s="231"/>
      <c r="CQ39" s="231"/>
      <c r="CR39" s="231"/>
      <c r="CS39" s="231"/>
      <c r="CT39" s="231"/>
      <c r="CU39" s="231"/>
      <c r="CV39" s="231"/>
      <c r="CW39" s="231"/>
      <c r="CX39" s="231"/>
      <c r="CY39" s="231"/>
      <c r="CZ39" s="231"/>
      <c r="DA39" s="231"/>
      <c r="DB39" s="231"/>
      <c r="DC39" s="231"/>
      <c r="DD39" s="231"/>
      <c r="DE39" s="231"/>
      <c r="DF39" s="231"/>
      <c r="DG39" s="231"/>
      <c r="DH39" s="231"/>
    </row>
    <row r="40" spans="1:112" s="48" customFormat="1" x14ac:dyDescent="0.25">
      <c r="A40" s="147" t="s">
        <v>432</v>
      </c>
      <c r="B40" s="147" t="s">
        <v>104</v>
      </c>
      <c r="C40" s="147" t="s">
        <v>58</v>
      </c>
      <c r="D40" s="147" t="s">
        <v>54</v>
      </c>
      <c r="E40" s="147" t="s">
        <v>404</v>
      </c>
      <c r="F40" s="147" t="s">
        <v>433</v>
      </c>
      <c r="G40" s="147" t="s">
        <v>66</v>
      </c>
      <c r="H40" s="147" t="s">
        <v>300</v>
      </c>
      <c r="I40" s="147">
        <v>2006</v>
      </c>
      <c r="J40" s="147"/>
      <c r="K40" s="147" t="s">
        <v>60</v>
      </c>
      <c r="L40" s="151">
        <v>3426</v>
      </c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>
        <v>1494.6000061035156</v>
      </c>
      <c r="AS40" s="49">
        <v>1382.8999938964844</v>
      </c>
      <c r="AT40" s="49">
        <v>2678.3000183105469</v>
      </c>
      <c r="AU40" s="49">
        <v>2645.1000061035156</v>
      </c>
      <c r="AV40" s="49">
        <v>2381.5000152587891</v>
      </c>
      <c r="AW40" s="49">
        <v>1590.0000152587891</v>
      </c>
      <c r="AX40" s="49">
        <v>1848.6000137329102</v>
      </c>
      <c r="AY40" s="49">
        <v>2855.900016784668</v>
      </c>
      <c r="AZ40" s="49">
        <v>1949.4000158309937</v>
      </c>
      <c r="BA40" s="230">
        <v>2000.5370540618896</v>
      </c>
      <c r="BB40" s="230">
        <v>2051.6740922927856</v>
      </c>
      <c r="BC40" s="230">
        <v>2102.8111305236816</v>
      </c>
      <c r="BD40" s="230">
        <v>2153.9481687545776</v>
      </c>
      <c r="BE40" s="230">
        <v>2205.0852069854736</v>
      </c>
      <c r="BF40" s="230">
        <v>2256.2222452163696</v>
      </c>
      <c r="BG40" s="230">
        <v>2307.3592834472656</v>
      </c>
      <c r="BH40" s="230">
        <v>2358.4963216781616</v>
      </c>
      <c r="BI40" s="230">
        <v>2409.6333599090576</v>
      </c>
      <c r="BJ40" s="230">
        <v>2460.7703981399536</v>
      </c>
      <c r="BK40" s="230">
        <v>2511.9074363708496</v>
      </c>
      <c r="BL40" s="230">
        <v>2563.0444746017456</v>
      </c>
      <c r="BM40" s="230">
        <v>2614.1815128326416</v>
      </c>
      <c r="BN40" s="230">
        <v>2665.3185510635376</v>
      </c>
      <c r="BO40" s="230">
        <v>2716.4555892944336</v>
      </c>
      <c r="BP40" s="230">
        <v>2767.5926275253296</v>
      </c>
      <c r="BQ40" s="230">
        <v>2818.7296657562256</v>
      </c>
      <c r="BR40" s="230">
        <v>2869.8667039871216</v>
      </c>
      <c r="BS40" s="230">
        <v>2921.0037422180176</v>
      </c>
      <c r="BT40" s="230">
        <v>2972.1407804489136</v>
      </c>
      <c r="BU40" s="230">
        <v>3023.2778186798096</v>
      </c>
      <c r="BV40" s="230">
        <v>3074.4148569107056</v>
      </c>
      <c r="BW40" s="230">
        <v>3125.5518951416016</v>
      </c>
      <c r="BX40" s="230">
        <v>3176.6889333724976</v>
      </c>
      <c r="BY40" s="230">
        <v>3227.8259716033936</v>
      </c>
      <c r="BZ40" s="230">
        <v>3278.9630098342896</v>
      </c>
      <c r="CA40" s="230">
        <v>3330.1000480651855</v>
      </c>
      <c r="CB40" s="230">
        <v>3381.2370862960815</v>
      </c>
      <c r="CC40" s="230">
        <v>3426</v>
      </c>
      <c r="CD40" s="230">
        <v>3426</v>
      </c>
      <c r="CE40" s="230">
        <v>3426</v>
      </c>
      <c r="CF40" s="230">
        <v>3426</v>
      </c>
      <c r="CG40" s="230">
        <v>3426</v>
      </c>
      <c r="CH40" s="230">
        <v>3426</v>
      </c>
      <c r="CI40" s="230">
        <v>3426</v>
      </c>
      <c r="CJ40" s="230">
        <v>3426</v>
      </c>
      <c r="CK40" s="231"/>
      <c r="CL40" s="231"/>
      <c r="CM40" s="240">
        <v>102752.8379650116</v>
      </c>
      <c r="CN40" s="231"/>
      <c r="CO40" s="231"/>
      <c r="CP40" s="231"/>
      <c r="CQ40" s="231"/>
      <c r="CR40" s="231"/>
      <c r="CS40" s="231"/>
      <c r="CT40" s="231"/>
      <c r="CU40" s="231"/>
      <c r="CV40" s="231"/>
      <c r="CW40" s="231"/>
      <c r="CX40" s="231"/>
      <c r="CY40" s="231"/>
      <c r="CZ40" s="231"/>
      <c r="DA40" s="231"/>
    </row>
    <row r="41" spans="1:112" s="48" customFormat="1" x14ac:dyDescent="0.25">
      <c r="A41" s="147" t="s">
        <v>403</v>
      </c>
      <c r="B41" s="147" t="s">
        <v>302</v>
      </c>
      <c r="C41" s="147" t="s">
        <v>58</v>
      </c>
      <c r="D41" s="147" t="s">
        <v>54</v>
      </c>
      <c r="E41" s="147" t="s">
        <v>404</v>
      </c>
      <c r="F41" s="147" t="s">
        <v>405</v>
      </c>
      <c r="G41" s="147" t="s">
        <v>66</v>
      </c>
      <c r="H41" s="147" t="s">
        <v>68</v>
      </c>
      <c r="I41" s="147">
        <v>2004</v>
      </c>
      <c r="J41" s="147">
        <v>2011</v>
      </c>
      <c r="K41" s="147" t="s">
        <v>301</v>
      </c>
      <c r="L41" s="151">
        <v>648</v>
      </c>
      <c r="Q41" s="240"/>
      <c r="R41" s="240"/>
      <c r="S41" s="240"/>
      <c r="T41" s="240"/>
      <c r="U41" s="240"/>
      <c r="V41" s="240"/>
      <c r="W41" s="240"/>
      <c r="X41" s="240"/>
      <c r="Y41" s="240"/>
      <c r="Z41" s="240"/>
      <c r="AA41" s="240"/>
      <c r="AB41" s="240"/>
      <c r="AC41" s="240"/>
      <c r="AD41" s="240"/>
      <c r="AE41" s="240"/>
      <c r="AF41" s="240"/>
      <c r="AG41" s="240"/>
      <c r="AH41" s="240"/>
      <c r="AI41" s="240"/>
      <c r="AJ41" s="240"/>
      <c r="AK41" s="240"/>
      <c r="AL41" s="240"/>
      <c r="AM41" s="240"/>
      <c r="AN41" s="240"/>
      <c r="AO41" s="240"/>
      <c r="AP41" s="240">
        <v>9.5000001192092896</v>
      </c>
      <c r="AQ41" s="240">
        <v>267.10000477731228</v>
      </c>
      <c r="AR41" s="240">
        <v>1071.2999992370605</v>
      </c>
      <c r="AS41" s="240">
        <v>648.00000762939453</v>
      </c>
      <c r="AT41" s="240">
        <v>648</v>
      </c>
      <c r="AU41" s="240">
        <v>647.9999942779541</v>
      </c>
      <c r="AV41" s="240">
        <v>647.99998474121094</v>
      </c>
      <c r="AW41" s="240">
        <v>0</v>
      </c>
      <c r="AX41" s="240"/>
      <c r="AY41" s="240"/>
      <c r="AZ41" s="240"/>
      <c r="BA41" s="247"/>
      <c r="BB41" s="247"/>
      <c r="BC41" s="240"/>
      <c r="BD41" s="240"/>
      <c r="BE41" s="240"/>
      <c r="BF41" s="240"/>
      <c r="BG41" s="240"/>
      <c r="BH41" s="240"/>
      <c r="BI41" s="240"/>
      <c r="BJ41" s="240"/>
      <c r="BK41" s="240"/>
      <c r="BL41" s="240"/>
      <c r="BM41" s="240"/>
      <c r="BN41" s="240"/>
      <c r="BO41" s="240"/>
      <c r="BP41" s="240"/>
      <c r="BQ41" s="240"/>
      <c r="BR41" s="240"/>
      <c r="BS41" s="240"/>
      <c r="BT41" s="240"/>
      <c r="BU41" s="240"/>
      <c r="BV41" s="240"/>
      <c r="BW41" s="240"/>
      <c r="BX41" s="240"/>
      <c r="BY41" s="240"/>
      <c r="BZ41" s="240"/>
      <c r="CA41" s="240"/>
      <c r="CB41" s="240"/>
      <c r="CC41" s="240"/>
      <c r="CD41" s="240"/>
      <c r="CE41" s="240"/>
      <c r="CF41" s="240"/>
      <c r="CG41" s="240"/>
      <c r="CH41" s="240"/>
      <c r="CI41" s="240"/>
      <c r="CJ41" s="240"/>
      <c r="CK41" s="231"/>
      <c r="CL41" s="231"/>
      <c r="CM41" s="240">
        <v>0</v>
      </c>
      <c r="CN41" s="231"/>
      <c r="CO41" s="231"/>
      <c r="CP41" s="231"/>
      <c r="CQ41" s="231"/>
      <c r="CR41" s="231"/>
      <c r="CS41" s="231"/>
      <c r="CT41" s="231"/>
      <c r="CU41" s="231"/>
      <c r="CV41" s="231"/>
      <c r="CW41" s="231"/>
      <c r="CX41" s="231"/>
      <c r="CY41" s="231"/>
      <c r="CZ41" s="231"/>
      <c r="DA41" s="231"/>
    </row>
    <row r="42" spans="1:112" s="48" customFormat="1" x14ac:dyDescent="0.25">
      <c r="A42" s="147" t="s">
        <v>504</v>
      </c>
      <c r="B42" s="147" t="s">
        <v>106</v>
      </c>
      <c r="C42" s="147" t="s">
        <v>58</v>
      </c>
      <c r="D42" s="147" t="s">
        <v>54</v>
      </c>
      <c r="E42" s="147" t="s">
        <v>404</v>
      </c>
      <c r="F42" s="147" t="s">
        <v>405</v>
      </c>
      <c r="G42" s="147" t="s">
        <v>66</v>
      </c>
      <c r="H42" s="147" t="s">
        <v>505</v>
      </c>
      <c r="I42" s="147">
        <v>2011</v>
      </c>
      <c r="J42" s="147"/>
      <c r="K42" s="147" t="s">
        <v>60</v>
      </c>
      <c r="L42" s="151">
        <v>648</v>
      </c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>
        <v>647.99998474121094</v>
      </c>
      <c r="AX42" s="49">
        <v>647.99998474121094</v>
      </c>
      <c r="AY42" s="49">
        <v>648</v>
      </c>
      <c r="AZ42" s="49">
        <v>647.99999237060547</v>
      </c>
      <c r="BA42" s="230">
        <v>647.99999364217126</v>
      </c>
      <c r="BB42" s="230">
        <v>647.99999491373705</v>
      </c>
      <c r="BC42" s="230">
        <v>647.99999618530285</v>
      </c>
      <c r="BD42" s="230">
        <v>647.99999745686864</v>
      </c>
      <c r="BE42" s="230">
        <v>647.99999872843443</v>
      </c>
      <c r="BF42" s="230">
        <v>648</v>
      </c>
      <c r="BG42" s="230">
        <v>648</v>
      </c>
      <c r="BH42" s="230">
        <v>648</v>
      </c>
      <c r="BI42" s="230">
        <v>648</v>
      </c>
      <c r="BJ42" s="230">
        <v>648</v>
      </c>
      <c r="BK42" s="230">
        <v>648</v>
      </c>
      <c r="BL42" s="230">
        <v>648</v>
      </c>
      <c r="BM42" s="230">
        <v>648</v>
      </c>
      <c r="BN42" s="230">
        <v>648</v>
      </c>
      <c r="BO42" s="230">
        <v>648</v>
      </c>
      <c r="BP42" s="230">
        <v>648</v>
      </c>
      <c r="BQ42" s="230">
        <v>648</v>
      </c>
      <c r="BR42" s="230">
        <v>648</v>
      </c>
      <c r="BS42" s="230">
        <v>648</v>
      </c>
      <c r="BT42" s="230">
        <v>648</v>
      </c>
      <c r="BU42" s="230">
        <v>648</v>
      </c>
      <c r="BV42" s="230">
        <v>648</v>
      </c>
      <c r="BW42" s="230">
        <v>648</v>
      </c>
      <c r="BX42" s="230">
        <v>648</v>
      </c>
      <c r="BY42" s="230">
        <v>648</v>
      </c>
      <c r="BZ42" s="230">
        <v>648</v>
      </c>
      <c r="CA42" s="230">
        <v>648</v>
      </c>
      <c r="CB42" s="230">
        <v>648</v>
      </c>
      <c r="CC42" s="230">
        <v>648</v>
      </c>
      <c r="CD42" s="230">
        <v>648</v>
      </c>
      <c r="CE42" s="230">
        <v>648</v>
      </c>
      <c r="CF42" s="230">
        <v>648</v>
      </c>
      <c r="CG42" s="230">
        <v>648</v>
      </c>
      <c r="CH42" s="230">
        <v>648</v>
      </c>
      <c r="CI42" s="230">
        <v>648</v>
      </c>
      <c r="CJ42" s="230">
        <v>648</v>
      </c>
      <c r="CK42" s="231"/>
      <c r="CL42" s="231"/>
      <c r="CM42" s="240">
        <v>23327.999980926514</v>
      </c>
      <c r="CN42" s="231"/>
      <c r="CO42" s="231"/>
      <c r="CP42" s="231"/>
      <c r="CQ42" s="231"/>
      <c r="CR42" s="231"/>
      <c r="CS42" s="231"/>
      <c r="CT42" s="231"/>
      <c r="CU42" s="231"/>
      <c r="CV42" s="231"/>
      <c r="CW42" s="231"/>
      <c r="CX42" s="231"/>
      <c r="CY42" s="231"/>
      <c r="CZ42" s="231"/>
      <c r="DA42" s="231"/>
    </row>
    <row r="43" spans="1:112" s="48" customFormat="1" x14ac:dyDescent="0.25">
      <c r="A43" s="147" t="s">
        <v>425</v>
      </c>
      <c r="B43" s="147" t="s">
        <v>109</v>
      </c>
      <c r="C43" s="147" t="s">
        <v>58</v>
      </c>
      <c r="D43" s="147" t="s">
        <v>54</v>
      </c>
      <c r="E43" s="147" t="s">
        <v>110</v>
      </c>
      <c r="F43" s="147" t="s">
        <v>110</v>
      </c>
      <c r="G43" s="147" t="s">
        <v>66</v>
      </c>
      <c r="H43" s="147" t="s">
        <v>300</v>
      </c>
      <c r="I43" s="147">
        <v>1997</v>
      </c>
      <c r="J43" s="147"/>
      <c r="K43" s="147" t="s">
        <v>60</v>
      </c>
      <c r="L43" s="151">
        <v>168</v>
      </c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>
        <v>21.200000047683716</v>
      </c>
      <c r="AJ43" s="49">
        <v>24.899999856948853</v>
      </c>
      <c r="AK43" s="49">
        <v>30.100000023841858</v>
      </c>
      <c r="AL43" s="49">
        <v>29.699999809265137</v>
      </c>
      <c r="AM43" s="49">
        <v>41.099999904632568</v>
      </c>
      <c r="AN43" s="49">
        <v>40.09999942779541</v>
      </c>
      <c r="AO43" s="49">
        <v>68.400000095367432</v>
      </c>
      <c r="AP43" s="49">
        <v>63.599999904632568</v>
      </c>
      <c r="AQ43" s="49">
        <v>66.300000190734863</v>
      </c>
      <c r="AR43" s="49">
        <v>66.700000286102295</v>
      </c>
      <c r="AS43" s="49">
        <v>68.899999618530273</v>
      </c>
      <c r="AT43" s="49">
        <v>52.199999332427979</v>
      </c>
      <c r="AU43" s="49">
        <v>50.300000190734863</v>
      </c>
      <c r="AV43" s="49">
        <v>49.199999809265137</v>
      </c>
      <c r="AW43" s="49">
        <v>42</v>
      </c>
      <c r="AX43" s="49">
        <v>47.999999523162842</v>
      </c>
      <c r="AY43" s="49">
        <v>51.199999570846558</v>
      </c>
      <c r="AZ43" s="49">
        <v>51.266666412353516</v>
      </c>
      <c r="BA43" s="230">
        <v>52.711110847967639</v>
      </c>
      <c r="BB43" s="230">
        <v>54.155555283581762</v>
      </c>
      <c r="BC43" s="230">
        <v>55.599999719195885</v>
      </c>
      <c r="BD43" s="230">
        <v>57.044444154810009</v>
      </c>
      <c r="BE43" s="230">
        <v>58.488888590424132</v>
      </c>
      <c r="BF43" s="230">
        <v>59.933333026038255</v>
      </c>
      <c r="BG43" s="230">
        <v>61.377777461652379</v>
      </c>
      <c r="BH43" s="230">
        <v>62.822221897266502</v>
      </c>
      <c r="BI43" s="230">
        <v>64.266666332880632</v>
      </c>
      <c r="BJ43" s="230">
        <v>65.711110768494763</v>
      </c>
      <c r="BK43" s="230">
        <v>67.155555204108893</v>
      </c>
      <c r="BL43" s="230">
        <v>68.599999639723023</v>
      </c>
      <c r="BM43" s="230">
        <v>70.044444075337154</v>
      </c>
      <c r="BN43" s="230">
        <v>71.488888510951284</v>
      </c>
      <c r="BO43" s="230">
        <v>72.933332946565415</v>
      </c>
      <c r="BP43" s="230">
        <v>74.377777382179545</v>
      </c>
      <c r="BQ43" s="230">
        <v>75.822221817793675</v>
      </c>
      <c r="BR43" s="230">
        <v>77.266666253407806</v>
      </c>
      <c r="BS43" s="230">
        <v>78.711110689021936</v>
      </c>
      <c r="BT43" s="230">
        <v>80.155555124636066</v>
      </c>
      <c r="BU43" s="230">
        <v>81.599999560250197</v>
      </c>
      <c r="BV43" s="230">
        <v>83.044443995864327</v>
      </c>
      <c r="BW43" s="230">
        <v>84.488888431478458</v>
      </c>
      <c r="BX43" s="230">
        <v>85.933332867092588</v>
      </c>
      <c r="BY43" s="230">
        <v>87.377777302706718</v>
      </c>
      <c r="BZ43" s="230">
        <v>88.822221738320849</v>
      </c>
      <c r="CA43" s="230">
        <v>90.266666173934979</v>
      </c>
      <c r="CB43" s="230">
        <v>91.71111060954911</v>
      </c>
      <c r="CC43" s="230">
        <v>93.15555504516324</v>
      </c>
      <c r="CD43" s="230">
        <v>94.59999948077737</v>
      </c>
      <c r="CE43" s="230">
        <v>96.044443916391501</v>
      </c>
      <c r="CF43" s="230">
        <v>97.488888352005631</v>
      </c>
      <c r="CG43" s="230">
        <v>98.933332787619761</v>
      </c>
      <c r="CH43" s="230">
        <v>100.37777722323389</v>
      </c>
      <c r="CI43" s="230">
        <v>101.82222165884802</v>
      </c>
      <c r="CJ43" s="230">
        <v>103.26666609446215</v>
      </c>
      <c r="CK43" s="231"/>
      <c r="CL43" s="231"/>
      <c r="CM43" s="240">
        <v>2807.5999849637356</v>
      </c>
      <c r="CN43" s="231"/>
      <c r="CO43" s="231"/>
      <c r="CP43" s="231"/>
      <c r="CQ43" s="231"/>
      <c r="CR43" s="231"/>
      <c r="CS43" s="231"/>
      <c r="CT43" s="231"/>
      <c r="CU43" s="231"/>
      <c r="CV43" s="231"/>
      <c r="CW43" s="231"/>
      <c r="CX43" s="231"/>
      <c r="CY43" s="231"/>
      <c r="CZ43" s="231"/>
      <c r="DA43" s="231"/>
    </row>
    <row r="44" spans="1:112" s="48" customFormat="1" x14ac:dyDescent="0.25">
      <c r="A44" s="147" t="s">
        <v>401</v>
      </c>
      <c r="B44" s="147" t="s">
        <v>111</v>
      </c>
      <c r="C44" s="147" t="s">
        <v>58</v>
      </c>
      <c r="D44" s="147" t="s">
        <v>54</v>
      </c>
      <c r="E44" s="147" t="s">
        <v>112</v>
      </c>
      <c r="F44" s="147" t="s">
        <v>112</v>
      </c>
      <c r="G44" s="147" t="s">
        <v>98</v>
      </c>
      <c r="H44" s="147" t="s">
        <v>68</v>
      </c>
      <c r="I44" s="147">
        <v>2000</v>
      </c>
      <c r="J44" s="147">
        <v>2025</v>
      </c>
      <c r="K44" s="147" t="s">
        <v>60</v>
      </c>
      <c r="L44" s="151">
        <v>640</v>
      </c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>
        <v>21.399999618530273</v>
      </c>
      <c r="AM44" s="49">
        <v>196.79999709129333</v>
      </c>
      <c r="AN44" s="49">
        <v>340.40000438690186</v>
      </c>
      <c r="AO44" s="49">
        <v>454.29999923706055</v>
      </c>
      <c r="AP44" s="49">
        <v>466.39999485015869</v>
      </c>
      <c r="AQ44" s="49">
        <v>436.10000944137573</v>
      </c>
      <c r="AR44" s="49">
        <v>435.89999723434448</v>
      </c>
      <c r="AS44" s="49">
        <v>503.89999580383301</v>
      </c>
      <c r="AT44" s="49">
        <v>526.69999647140503</v>
      </c>
      <c r="AU44" s="49">
        <v>533.10000324249268</v>
      </c>
      <c r="AV44" s="49">
        <v>429.19999265670776</v>
      </c>
      <c r="AW44" s="49">
        <v>484.89999866485596</v>
      </c>
      <c r="AX44" s="49">
        <v>488.39999294281006</v>
      </c>
      <c r="AY44" s="49">
        <v>544.39999580383301</v>
      </c>
      <c r="AZ44" s="49">
        <v>559.49999618530273</v>
      </c>
      <c r="BA44" s="247">
        <v>590</v>
      </c>
      <c r="BB44" s="247">
        <v>590</v>
      </c>
      <c r="BC44" s="230">
        <v>613.75294115496615</v>
      </c>
      <c r="BD44" s="230">
        <v>637.5058823099323</v>
      </c>
      <c r="BE44" s="230">
        <v>640</v>
      </c>
      <c r="BF44" s="230">
        <v>640</v>
      </c>
      <c r="BG44" s="230">
        <v>640</v>
      </c>
      <c r="BH44" s="230">
        <v>640</v>
      </c>
      <c r="BI44" s="230">
        <v>640</v>
      </c>
      <c r="BJ44" s="230">
        <v>640</v>
      </c>
      <c r="BK44" s="230">
        <v>640</v>
      </c>
      <c r="BL44" s="230">
        <v>640</v>
      </c>
      <c r="BM44" s="230">
        <v>640</v>
      </c>
      <c r="BN44" s="230">
        <v>640</v>
      </c>
      <c r="BO44" s="230">
        <v>640</v>
      </c>
      <c r="BP44" s="230">
        <v>640</v>
      </c>
      <c r="BQ44" s="230">
        <v>640</v>
      </c>
      <c r="BR44" s="230">
        <v>640</v>
      </c>
      <c r="BS44" s="230">
        <v>640</v>
      </c>
      <c r="BT44" s="230">
        <v>640</v>
      </c>
      <c r="BU44" s="230">
        <v>640</v>
      </c>
      <c r="BV44" s="230">
        <v>640</v>
      </c>
      <c r="BW44" s="230">
        <v>640</v>
      </c>
      <c r="BX44" s="230">
        <v>640</v>
      </c>
      <c r="BY44" s="230">
        <v>640</v>
      </c>
      <c r="BZ44" s="230">
        <v>640</v>
      </c>
      <c r="CA44" s="230">
        <v>640</v>
      </c>
      <c r="CB44" s="230">
        <v>640</v>
      </c>
      <c r="CC44" s="230">
        <v>640</v>
      </c>
      <c r="CD44" s="230">
        <v>640</v>
      </c>
      <c r="CE44" s="230">
        <v>640</v>
      </c>
      <c r="CF44" s="230">
        <v>640</v>
      </c>
      <c r="CG44" s="230">
        <v>640</v>
      </c>
      <c r="CH44" s="230">
        <v>640</v>
      </c>
      <c r="CI44" s="230">
        <v>640</v>
      </c>
      <c r="CJ44" s="230">
        <v>640</v>
      </c>
      <c r="CK44" s="231"/>
      <c r="CL44" s="231"/>
      <c r="CM44" s="240">
        <v>22911.258823464897</v>
      </c>
      <c r="CN44" s="231"/>
      <c r="CO44" s="231"/>
      <c r="CP44" s="231"/>
      <c r="CQ44" s="231"/>
      <c r="CR44" s="231"/>
      <c r="CS44" s="231"/>
      <c r="CT44" s="231"/>
      <c r="CU44" s="231"/>
      <c r="CV44" s="231"/>
      <c r="CW44" s="231"/>
      <c r="CX44" s="231"/>
      <c r="CY44" s="231"/>
      <c r="CZ44" s="231"/>
      <c r="DA44" s="231"/>
    </row>
    <row r="45" spans="1:112" s="48" customFormat="1" x14ac:dyDescent="0.25">
      <c r="A45" s="147" t="s">
        <v>561</v>
      </c>
      <c r="B45" s="147" t="s">
        <v>562</v>
      </c>
      <c r="C45" s="147" t="s">
        <v>58</v>
      </c>
      <c r="D45" s="147" t="s">
        <v>54</v>
      </c>
      <c r="E45" s="147" t="s">
        <v>112</v>
      </c>
      <c r="F45" s="147" t="s">
        <v>112</v>
      </c>
      <c r="G45" s="147" t="s">
        <v>98</v>
      </c>
      <c r="H45" s="147" t="s">
        <v>505</v>
      </c>
      <c r="I45" s="147">
        <v>2025</v>
      </c>
      <c r="J45" s="147"/>
      <c r="K45" s="147" t="s">
        <v>301</v>
      </c>
      <c r="L45" s="151">
        <v>640</v>
      </c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247"/>
      <c r="BB45" s="247"/>
      <c r="BC45" s="240"/>
      <c r="BD45" s="240"/>
      <c r="BE45" s="240"/>
      <c r="BF45" s="240"/>
      <c r="BG45" s="240"/>
      <c r="BH45" s="240"/>
      <c r="BI45" s="240"/>
      <c r="BJ45" s="240"/>
      <c r="BK45" s="240"/>
      <c r="BL45" s="240"/>
      <c r="BM45" s="240"/>
      <c r="BN45" s="240"/>
      <c r="BO45" s="240"/>
      <c r="BP45" s="240"/>
      <c r="BQ45" s="240"/>
      <c r="BR45" s="240"/>
      <c r="BS45" s="240"/>
      <c r="BT45" s="240"/>
      <c r="BU45" s="240"/>
      <c r="BV45" s="240"/>
      <c r="BW45" s="240"/>
      <c r="BX45" s="240"/>
      <c r="BY45" s="240"/>
      <c r="BZ45" s="240"/>
      <c r="CA45" s="240"/>
      <c r="CB45" s="240"/>
      <c r="CC45" s="240"/>
      <c r="CD45" s="240"/>
      <c r="CE45" s="240"/>
      <c r="CF45" s="240"/>
      <c r="CG45" s="240"/>
      <c r="CH45" s="240"/>
      <c r="CI45" s="240"/>
      <c r="CJ45" s="240"/>
      <c r="CK45" s="231"/>
      <c r="CL45" s="231"/>
      <c r="CM45" s="240">
        <v>0</v>
      </c>
      <c r="CN45" s="231"/>
      <c r="CO45" s="231"/>
      <c r="CP45" s="231"/>
      <c r="CQ45" s="231"/>
      <c r="CR45" s="231"/>
      <c r="CS45" s="231"/>
      <c r="CT45" s="231"/>
      <c r="CU45" s="231"/>
      <c r="CV45" s="231"/>
      <c r="CW45" s="231"/>
      <c r="CX45" s="231"/>
      <c r="CY45" s="231"/>
      <c r="CZ45" s="231"/>
      <c r="DA45" s="231"/>
    </row>
    <row r="46" spans="1:112" s="231" customFormat="1" x14ac:dyDescent="0.25">
      <c r="A46" s="147" t="s">
        <v>489</v>
      </c>
      <c r="B46" s="147" t="s">
        <v>131</v>
      </c>
      <c r="C46" s="147" t="s">
        <v>58</v>
      </c>
      <c r="D46" s="147" t="s">
        <v>54</v>
      </c>
      <c r="E46" s="147" t="s">
        <v>214</v>
      </c>
      <c r="F46" s="147" t="s">
        <v>490</v>
      </c>
      <c r="G46" s="147" t="s">
        <v>66</v>
      </c>
      <c r="H46" s="147" t="s">
        <v>300</v>
      </c>
      <c r="I46" s="147">
        <v>2016</v>
      </c>
      <c r="J46" s="147"/>
      <c r="K46" s="147" t="s">
        <v>132</v>
      </c>
      <c r="L46" s="151">
        <v>3314</v>
      </c>
      <c r="M46" s="48"/>
      <c r="N46" s="48"/>
      <c r="O46" s="48"/>
      <c r="P46" s="48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230">
        <v>1187.0748000000001</v>
      </c>
      <c r="BB46" s="230">
        <v>1461.3473169112538</v>
      </c>
      <c r="BC46" s="230">
        <v>1621.7864542827463</v>
      </c>
      <c r="BD46" s="230">
        <v>1735.6198338225072</v>
      </c>
      <c r="BE46" s="230">
        <v>1823.9158626717092</v>
      </c>
      <c r="BF46" s="230">
        <v>1896.0589711939999</v>
      </c>
      <c r="BG46" s="230">
        <v>1957.0551003359353</v>
      </c>
      <c r="BH46" s="230">
        <v>2009.8923507337611</v>
      </c>
      <c r="BI46" s="230">
        <v>2056.4981085654927</v>
      </c>
      <c r="BJ46" s="230">
        <v>2098.1883795829631</v>
      </c>
      <c r="BK46" s="230">
        <v>2135.9018171260241</v>
      </c>
      <c r="BL46" s="230">
        <v>2170.3314881052534</v>
      </c>
      <c r="BM46" s="230">
        <v>2202.0037151729275</v>
      </c>
      <c r="BN46" s="230">
        <v>2231.3276172471892</v>
      </c>
      <c r="BO46" s="230">
        <v>2258.6275169544556</v>
      </c>
      <c r="BP46" s="230">
        <v>2284.1648676450145</v>
      </c>
      <c r="BQ46" s="230">
        <v>2308.1535212509548</v>
      </c>
      <c r="BR46" s="230">
        <v>2330.7706254767463</v>
      </c>
      <c r="BS46" s="230">
        <v>2352.1645707687353</v>
      </c>
      <c r="BT46" s="230">
        <v>2372.4608964942167</v>
      </c>
      <c r="BU46" s="230">
        <v>2391.7667546186817</v>
      </c>
      <c r="BV46" s="230">
        <v>2410.1743340372777</v>
      </c>
      <c r="BW46" s="230">
        <v>2427.7635230917508</v>
      </c>
      <c r="BX46" s="230">
        <v>2444.604005016507</v>
      </c>
      <c r="BY46" s="230">
        <v>2460.7569253434181</v>
      </c>
      <c r="BZ46" s="230">
        <v>2476.2762320841812</v>
      </c>
      <c r="CA46" s="230">
        <v>2491.2097628482388</v>
      </c>
      <c r="CB46" s="230">
        <v>2505.6001341584429</v>
      </c>
      <c r="CC46" s="230">
        <v>2519.4854746406759</v>
      </c>
      <c r="CD46" s="230">
        <v>2532.9000338657092</v>
      </c>
      <c r="CE46" s="230">
        <v>2545.8746913222549</v>
      </c>
      <c r="CF46" s="230">
        <v>2558.4373845562682</v>
      </c>
      <c r="CG46" s="230">
        <v>2570.6134714087698</v>
      </c>
      <c r="CH46" s="230">
        <v>2582.4260381622084</v>
      </c>
      <c r="CI46" s="230">
        <v>2593.8961630076442</v>
      </c>
      <c r="CJ46" s="230">
        <v>2605.043142388</v>
      </c>
      <c r="DB46" s="48"/>
      <c r="DC46" s="48"/>
      <c r="DD46" s="48"/>
      <c r="DE46" s="48"/>
      <c r="DF46" s="48"/>
      <c r="DG46" s="48"/>
      <c r="DH46" s="48"/>
    </row>
    <row r="47" spans="1:112" s="48" customFormat="1" x14ac:dyDescent="0.25">
      <c r="A47" s="147" t="s">
        <v>399</v>
      </c>
      <c r="B47" s="147" t="s">
        <v>113</v>
      </c>
      <c r="C47" s="147" t="s">
        <v>58</v>
      </c>
      <c r="D47" s="147" t="s">
        <v>54</v>
      </c>
      <c r="E47" s="147" t="s">
        <v>112</v>
      </c>
      <c r="F47" s="147" t="s">
        <v>112</v>
      </c>
      <c r="G47" s="147" t="s">
        <v>66</v>
      </c>
      <c r="H47" s="147" t="s">
        <v>68</v>
      </c>
      <c r="I47" s="147">
        <v>2000</v>
      </c>
      <c r="J47" s="147">
        <v>2025</v>
      </c>
      <c r="K47" s="147" t="s">
        <v>60</v>
      </c>
      <c r="L47" s="151">
        <v>960</v>
      </c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>
        <v>66.399999216198921</v>
      </c>
      <c r="AM47" s="49">
        <v>374.40000119805336</v>
      </c>
      <c r="AN47" s="49">
        <v>530.0999995470047</v>
      </c>
      <c r="AO47" s="49">
        <v>630.59999680519104</v>
      </c>
      <c r="AP47" s="49">
        <v>717.19999814033508</v>
      </c>
      <c r="AQ47" s="49">
        <v>665.69999986886978</v>
      </c>
      <c r="AR47" s="49">
        <v>759.29999458789825</v>
      </c>
      <c r="AS47" s="49">
        <v>797.09999576210976</v>
      </c>
      <c r="AT47" s="49">
        <v>756.20000612735748</v>
      </c>
      <c r="AU47" s="49">
        <v>748.40000265836716</v>
      </c>
      <c r="AV47" s="49">
        <v>565.00000035762787</v>
      </c>
      <c r="AW47" s="49">
        <v>640.69999235868454</v>
      </c>
      <c r="AX47" s="49">
        <v>719.9000004529953</v>
      </c>
      <c r="AY47" s="49">
        <v>738.80000598728657</v>
      </c>
      <c r="AZ47" s="49">
        <v>898.1333235502243</v>
      </c>
      <c r="BA47" s="247">
        <v>785</v>
      </c>
      <c r="BB47" s="247">
        <v>835</v>
      </c>
      <c r="BC47" s="230">
        <v>865.08039215762244</v>
      </c>
      <c r="BD47" s="230">
        <v>895.16078431524488</v>
      </c>
      <c r="BE47" s="230">
        <v>925.24117647286732</v>
      </c>
      <c r="BF47" s="230">
        <v>955.32156863048976</v>
      </c>
      <c r="BG47" s="230">
        <v>960</v>
      </c>
      <c r="BH47" s="230">
        <v>960</v>
      </c>
      <c r="BI47" s="230">
        <v>960</v>
      </c>
      <c r="BJ47" s="230">
        <v>960</v>
      </c>
      <c r="BK47" s="230">
        <v>960</v>
      </c>
      <c r="BL47" s="230">
        <v>960</v>
      </c>
      <c r="BM47" s="230">
        <v>960</v>
      </c>
      <c r="BN47" s="230">
        <v>960</v>
      </c>
      <c r="BO47" s="230">
        <v>960</v>
      </c>
      <c r="BP47" s="230">
        <v>960</v>
      </c>
      <c r="BQ47" s="230">
        <v>960</v>
      </c>
      <c r="BR47" s="230">
        <v>960</v>
      </c>
      <c r="BS47" s="230">
        <v>960</v>
      </c>
      <c r="BT47" s="230">
        <v>960</v>
      </c>
      <c r="BU47" s="230">
        <v>960</v>
      </c>
      <c r="BV47" s="230">
        <v>960</v>
      </c>
      <c r="BW47" s="230">
        <v>960</v>
      </c>
      <c r="BX47" s="230">
        <v>960</v>
      </c>
      <c r="BY47" s="230">
        <v>960</v>
      </c>
      <c r="BZ47" s="230">
        <v>960</v>
      </c>
      <c r="CA47" s="230">
        <v>960</v>
      </c>
      <c r="CB47" s="230">
        <v>960</v>
      </c>
      <c r="CC47" s="230">
        <v>960</v>
      </c>
      <c r="CD47" s="230">
        <v>960</v>
      </c>
      <c r="CE47" s="230">
        <v>960</v>
      </c>
      <c r="CF47" s="230">
        <v>960</v>
      </c>
      <c r="CG47" s="230">
        <v>960</v>
      </c>
      <c r="CH47" s="230">
        <v>960</v>
      </c>
      <c r="CI47" s="230">
        <v>960</v>
      </c>
      <c r="CJ47" s="230">
        <v>960</v>
      </c>
      <c r="CK47" s="231"/>
      <c r="CL47" s="231"/>
      <c r="CM47" s="240">
        <v>34060.803921576226</v>
      </c>
      <c r="CN47" s="231"/>
      <c r="CO47" s="231"/>
      <c r="CP47" s="231"/>
      <c r="CQ47" s="231"/>
      <c r="CR47" s="231"/>
      <c r="CS47" s="231"/>
      <c r="CT47" s="231"/>
      <c r="CU47" s="231"/>
      <c r="CV47" s="231"/>
      <c r="CW47" s="231"/>
      <c r="CX47" s="231"/>
      <c r="CY47" s="231"/>
      <c r="CZ47" s="231"/>
      <c r="DA47" s="231"/>
    </row>
    <row r="48" spans="1:112" s="48" customFormat="1" x14ac:dyDescent="0.25">
      <c r="A48" s="147" t="s">
        <v>563</v>
      </c>
      <c r="B48" s="147" t="s">
        <v>564</v>
      </c>
      <c r="C48" s="147" t="s">
        <v>58</v>
      </c>
      <c r="D48" s="147" t="s">
        <v>54</v>
      </c>
      <c r="E48" s="147" t="s">
        <v>112</v>
      </c>
      <c r="F48" s="147" t="s">
        <v>112</v>
      </c>
      <c r="G48" s="147" t="s">
        <v>66</v>
      </c>
      <c r="H48" s="147" t="s">
        <v>505</v>
      </c>
      <c r="I48" s="147">
        <v>2025</v>
      </c>
      <c r="J48" s="147"/>
      <c r="K48" s="147" t="s">
        <v>301</v>
      </c>
      <c r="L48" s="151">
        <v>960</v>
      </c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247"/>
      <c r="BB48" s="247"/>
      <c r="BC48" s="240"/>
      <c r="BD48" s="240"/>
      <c r="BE48" s="240"/>
      <c r="BF48" s="240"/>
      <c r="BG48" s="240"/>
      <c r="BH48" s="240"/>
      <c r="BI48" s="240"/>
      <c r="BJ48" s="240"/>
      <c r="BK48" s="240"/>
      <c r="BL48" s="240"/>
      <c r="BM48" s="240"/>
      <c r="BN48" s="240"/>
      <c r="BO48" s="240"/>
      <c r="BP48" s="240"/>
      <c r="BQ48" s="240"/>
      <c r="BR48" s="240"/>
      <c r="BS48" s="240"/>
      <c r="BT48" s="240"/>
      <c r="BU48" s="240"/>
      <c r="BV48" s="240"/>
      <c r="BW48" s="240"/>
      <c r="BX48" s="240"/>
      <c r="BY48" s="240"/>
      <c r="BZ48" s="240"/>
      <c r="CA48" s="240"/>
      <c r="CB48" s="240"/>
      <c r="CC48" s="240"/>
      <c r="CD48" s="240"/>
      <c r="CE48" s="240"/>
      <c r="CF48" s="240"/>
      <c r="CG48" s="240"/>
      <c r="CH48" s="240"/>
      <c r="CI48" s="240"/>
      <c r="CJ48" s="240"/>
      <c r="CK48" s="231"/>
      <c r="CL48" s="231"/>
      <c r="CM48" s="240">
        <v>0</v>
      </c>
      <c r="CN48" s="231"/>
      <c r="CO48" s="231"/>
      <c r="CP48" s="231"/>
      <c r="CQ48" s="231"/>
      <c r="CR48" s="231"/>
      <c r="CS48" s="231"/>
      <c r="CT48" s="231"/>
      <c r="CU48" s="231"/>
      <c r="CV48" s="231"/>
      <c r="CW48" s="231"/>
      <c r="CX48" s="231"/>
      <c r="CY48" s="231"/>
      <c r="CZ48" s="231"/>
      <c r="DA48" s="231"/>
    </row>
    <row r="49" spans="1:112" s="48" customFormat="1" x14ac:dyDescent="0.25">
      <c r="A49" s="147" t="s">
        <v>565</v>
      </c>
      <c r="B49" s="147" t="s">
        <v>566</v>
      </c>
      <c r="C49" s="147" t="s">
        <v>58</v>
      </c>
      <c r="D49" s="147" t="s">
        <v>54</v>
      </c>
      <c r="E49" s="147" t="s">
        <v>567</v>
      </c>
      <c r="F49" s="147" t="s">
        <v>567</v>
      </c>
      <c r="G49" s="147" t="s">
        <v>98</v>
      </c>
      <c r="H49" s="147" t="s">
        <v>68</v>
      </c>
      <c r="I49" s="147">
        <v>1994</v>
      </c>
      <c r="J49" s="147"/>
      <c r="K49" s="147" t="s">
        <v>301</v>
      </c>
      <c r="L49" s="151">
        <v>550</v>
      </c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>
        <v>94.799998760223389</v>
      </c>
      <c r="AL49" s="49">
        <v>121.79999971389771</v>
      </c>
      <c r="AM49" s="49">
        <v>88.200000047683716</v>
      </c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247"/>
      <c r="BB49" s="247"/>
      <c r="BC49" s="240"/>
      <c r="BD49" s="240"/>
      <c r="BE49" s="240"/>
      <c r="BF49" s="240"/>
      <c r="BG49" s="240"/>
      <c r="BH49" s="240"/>
      <c r="BI49" s="240"/>
      <c r="BJ49" s="240"/>
      <c r="BK49" s="240"/>
      <c r="BL49" s="240"/>
      <c r="BM49" s="240"/>
      <c r="BN49" s="240"/>
      <c r="BO49" s="240"/>
      <c r="BP49" s="240"/>
      <c r="BQ49" s="240"/>
      <c r="BR49" s="240"/>
      <c r="BS49" s="240"/>
      <c r="BT49" s="240"/>
      <c r="BU49" s="240"/>
      <c r="BV49" s="240"/>
      <c r="BW49" s="240"/>
      <c r="BX49" s="240"/>
      <c r="BY49" s="240"/>
      <c r="BZ49" s="240"/>
      <c r="CA49" s="240"/>
      <c r="CB49" s="240"/>
      <c r="CC49" s="240"/>
      <c r="CD49" s="240"/>
      <c r="CE49" s="240"/>
      <c r="CF49" s="240"/>
      <c r="CG49" s="240"/>
      <c r="CH49" s="240"/>
      <c r="CI49" s="240"/>
      <c r="CJ49" s="240"/>
      <c r="CK49" s="231"/>
      <c r="CL49" s="231"/>
      <c r="CM49" s="240">
        <v>0</v>
      </c>
      <c r="CN49" s="231"/>
      <c r="CO49" s="231"/>
      <c r="CP49" s="231"/>
      <c r="CQ49" s="231"/>
      <c r="CR49" s="231"/>
      <c r="CS49" s="231"/>
      <c r="CT49" s="231"/>
      <c r="CU49" s="231"/>
      <c r="CV49" s="231"/>
      <c r="CW49" s="231"/>
      <c r="CX49" s="231"/>
      <c r="CY49" s="231"/>
      <c r="CZ49" s="231"/>
      <c r="DA49" s="231"/>
    </row>
    <row r="50" spans="1:112" s="48" customFormat="1" x14ac:dyDescent="0.25">
      <c r="A50" s="147" t="s">
        <v>568</v>
      </c>
      <c r="B50" s="147" t="s">
        <v>569</v>
      </c>
      <c r="C50" s="147" t="s">
        <v>58</v>
      </c>
      <c r="D50" s="147" t="s">
        <v>54</v>
      </c>
      <c r="E50" s="147" t="s">
        <v>567</v>
      </c>
      <c r="F50" s="147" t="s">
        <v>567</v>
      </c>
      <c r="G50" s="147" t="s">
        <v>66</v>
      </c>
      <c r="H50" s="147" t="s">
        <v>68</v>
      </c>
      <c r="I50" s="147">
        <v>1994</v>
      </c>
      <c r="J50" s="147"/>
      <c r="K50" s="147" t="s">
        <v>301</v>
      </c>
      <c r="L50" s="151">
        <v>550</v>
      </c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>
        <v>26.600000381469727</v>
      </c>
      <c r="AG50" s="49">
        <v>185.00000107288361</v>
      </c>
      <c r="AH50" s="49">
        <v>256.10000205039978</v>
      </c>
      <c r="AI50" s="49">
        <v>263.70000171661377</v>
      </c>
      <c r="AJ50" s="49">
        <v>221.80000019073486</v>
      </c>
      <c r="AK50" s="49">
        <v>139.1999979019165</v>
      </c>
      <c r="AL50" s="49">
        <v>86.700000286102295</v>
      </c>
      <c r="AM50" s="49">
        <v>85.500000476837158</v>
      </c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247"/>
      <c r="BB50" s="247"/>
      <c r="BC50" s="240"/>
      <c r="BD50" s="240"/>
      <c r="BE50" s="240"/>
      <c r="BF50" s="240"/>
      <c r="BG50" s="240"/>
      <c r="BH50" s="240"/>
      <c r="BI50" s="240"/>
      <c r="BJ50" s="240"/>
      <c r="BK50" s="240"/>
      <c r="BL50" s="240"/>
      <c r="BM50" s="240"/>
      <c r="BN50" s="240"/>
      <c r="BO50" s="240"/>
      <c r="BP50" s="240"/>
      <c r="BQ50" s="240"/>
      <c r="BR50" s="240"/>
      <c r="BS50" s="240"/>
      <c r="BT50" s="240"/>
      <c r="BU50" s="240"/>
      <c r="BV50" s="240"/>
      <c r="BW50" s="240"/>
      <c r="BX50" s="240"/>
      <c r="BY50" s="240"/>
      <c r="BZ50" s="240"/>
      <c r="CA50" s="240"/>
      <c r="CB50" s="240"/>
      <c r="CC50" s="240"/>
      <c r="CD50" s="240"/>
      <c r="CE50" s="240"/>
      <c r="CF50" s="240"/>
      <c r="CG50" s="240"/>
      <c r="CH50" s="240"/>
      <c r="CI50" s="240"/>
      <c r="CJ50" s="240"/>
      <c r="CK50" s="231"/>
      <c r="CL50" s="231"/>
      <c r="CM50" s="240">
        <v>0</v>
      </c>
      <c r="CN50" s="231"/>
      <c r="CO50" s="231"/>
      <c r="CP50" s="231"/>
      <c r="CQ50" s="231"/>
      <c r="CR50" s="231"/>
      <c r="CS50" s="231"/>
      <c r="CT50" s="231"/>
      <c r="CU50" s="231"/>
      <c r="CV50" s="231"/>
      <c r="CW50" s="231"/>
      <c r="CX50" s="231"/>
      <c r="CY50" s="231"/>
      <c r="CZ50" s="231"/>
      <c r="DA50" s="231"/>
    </row>
    <row r="51" spans="1:112" s="48" customFormat="1" x14ac:dyDescent="0.25">
      <c r="A51" s="147" t="s">
        <v>357</v>
      </c>
      <c r="B51" s="147" t="s">
        <v>142</v>
      </c>
      <c r="C51" s="147" t="s">
        <v>58</v>
      </c>
      <c r="D51" s="147" t="s">
        <v>54</v>
      </c>
      <c r="E51" s="147" t="s">
        <v>303</v>
      </c>
      <c r="F51" s="147" t="s">
        <v>303</v>
      </c>
      <c r="G51" s="147" t="s">
        <v>66</v>
      </c>
      <c r="H51" s="147" t="s">
        <v>300</v>
      </c>
      <c r="I51" s="147">
        <v>2025</v>
      </c>
      <c r="J51" s="147"/>
      <c r="K51" s="147" t="s">
        <v>119</v>
      </c>
      <c r="L51" s="151">
        <v>689</v>
      </c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230">
        <v>0</v>
      </c>
      <c r="BB51" s="230">
        <v>0</v>
      </c>
      <c r="BC51" s="230">
        <v>0</v>
      </c>
      <c r="BD51" s="230">
        <v>0</v>
      </c>
      <c r="BE51" s="230">
        <v>0</v>
      </c>
      <c r="BF51" s="230">
        <v>0</v>
      </c>
      <c r="BG51" s="230">
        <v>0</v>
      </c>
      <c r="BH51" s="230">
        <v>0</v>
      </c>
      <c r="BI51" s="230">
        <v>0</v>
      </c>
      <c r="BJ51" s="230">
        <v>0</v>
      </c>
      <c r="BK51" s="230">
        <v>364.34320000000002</v>
      </c>
      <c r="BL51" s="230">
        <v>403.64790292949755</v>
      </c>
      <c r="BM51" s="230">
        <v>426.63968024523859</v>
      </c>
      <c r="BN51" s="230">
        <v>442.95260585899507</v>
      </c>
      <c r="BO51" s="230">
        <v>455.60589399320196</v>
      </c>
      <c r="BP51" s="230">
        <v>465.94438317473612</v>
      </c>
      <c r="BQ51" s="230">
        <v>474.68545122913685</v>
      </c>
      <c r="BR51" s="230">
        <v>482.25730878849259</v>
      </c>
      <c r="BS51" s="230">
        <v>488.93616049047716</v>
      </c>
      <c r="BT51" s="230">
        <v>494.91059692269948</v>
      </c>
      <c r="BU51" s="230">
        <v>500.31513207544975</v>
      </c>
      <c r="BV51" s="230">
        <v>505.24908610423364</v>
      </c>
      <c r="BW51" s="230">
        <v>509.78788383004922</v>
      </c>
      <c r="BX51" s="230">
        <v>513.99015415863437</v>
      </c>
      <c r="BY51" s="230">
        <v>517.90237423844053</v>
      </c>
      <c r="BZ51" s="230">
        <v>521.56201171799012</v>
      </c>
      <c r="CA51" s="230">
        <v>524.99971271070456</v>
      </c>
      <c r="CB51" s="230">
        <v>528.24086341997463</v>
      </c>
      <c r="CC51" s="230">
        <v>531.30672898193927</v>
      </c>
      <c r="CD51" s="230">
        <v>534.21529985219695</v>
      </c>
      <c r="CE51" s="230">
        <v>536.98193147437541</v>
      </c>
      <c r="CF51" s="230">
        <v>539.61983500494728</v>
      </c>
      <c r="CG51" s="230">
        <v>542.14045886599763</v>
      </c>
      <c r="CH51" s="230">
        <v>544.55378903373116</v>
      </c>
      <c r="CI51" s="230">
        <v>546.8685879864039</v>
      </c>
      <c r="CJ51" s="230">
        <v>549.09258675954675</v>
      </c>
      <c r="CK51" s="231"/>
      <c r="CL51" s="231"/>
      <c r="CM51" s="231"/>
      <c r="CN51" s="231"/>
      <c r="CO51" s="231"/>
      <c r="CP51" s="231"/>
      <c r="CQ51" s="231"/>
      <c r="CR51" s="231"/>
      <c r="CS51" s="231"/>
      <c r="CT51" s="231"/>
      <c r="CU51" s="231"/>
      <c r="CV51" s="231"/>
      <c r="CW51" s="231"/>
      <c r="CX51" s="231"/>
      <c r="CY51" s="231"/>
      <c r="CZ51" s="231"/>
      <c r="DA51" s="231"/>
    </row>
    <row r="52" spans="1:112" s="48" customFormat="1" x14ac:dyDescent="0.25">
      <c r="A52" s="147" t="s">
        <v>570</v>
      </c>
      <c r="B52" s="147" t="s">
        <v>571</v>
      </c>
      <c r="C52" s="147" t="s">
        <v>58</v>
      </c>
      <c r="D52" s="147" t="s">
        <v>54</v>
      </c>
      <c r="E52" s="147" t="s">
        <v>145</v>
      </c>
      <c r="F52" s="147" t="s">
        <v>572</v>
      </c>
      <c r="G52" s="147" t="s">
        <v>66</v>
      </c>
      <c r="H52" s="147" t="s">
        <v>68</v>
      </c>
      <c r="I52" s="147">
        <v>1991</v>
      </c>
      <c r="J52" s="147"/>
      <c r="K52" s="147" t="s">
        <v>301</v>
      </c>
      <c r="L52" s="151">
        <v>375</v>
      </c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>
        <v>16.800000190734863</v>
      </c>
      <c r="AD52" s="49">
        <v>170.90000200271606</v>
      </c>
      <c r="AE52" s="49">
        <v>327.59999907016754</v>
      </c>
      <c r="AF52" s="49">
        <v>286.7999963760376</v>
      </c>
      <c r="AG52" s="49">
        <v>269.90000152587891</v>
      </c>
      <c r="AH52" s="49">
        <v>344.79999852180481</v>
      </c>
      <c r="AI52" s="49">
        <v>337.69999952614307</v>
      </c>
      <c r="AJ52" s="49">
        <v>247.20000019669533</v>
      </c>
      <c r="AK52" s="49">
        <v>127.99999771267176</v>
      </c>
      <c r="AL52" s="49">
        <v>362.80000495910645</v>
      </c>
      <c r="AM52" s="49">
        <v>317.49999976158142</v>
      </c>
      <c r="AN52" s="49">
        <v>282.50000047683716</v>
      </c>
      <c r="AO52" s="49">
        <v>4.800000011920929</v>
      </c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247"/>
      <c r="BB52" s="247"/>
      <c r="BC52" s="240"/>
      <c r="BD52" s="240"/>
      <c r="BE52" s="240"/>
      <c r="BF52" s="240"/>
      <c r="BG52" s="240"/>
      <c r="BH52" s="240"/>
      <c r="BI52" s="240"/>
      <c r="BJ52" s="240"/>
      <c r="BK52" s="240"/>
      <c r="BL52" s="240"/>
      <c r="BM52" s="240"/>
      <c r="BN52" s="240"/>
      <c r="BO52" s="240"/>
      <c r="BP52" s="240"/>
      <c r="BQ52" s="240"/>
      <c r="BR52" s="240"/>
      <c r="BS52" s="240"/>
      <c r="BT52" s="240"/>
      <c r="BU52" s="240"/>
      <c r="BV52" s="240"/>
      <c r="BW52" s="240"/>
      <c r="BX52" s="240"/>
      <c r="BY52" s="240"/>
      <c r="BZ52" s="240"/>
      <c r="CA52" s="240"/>
      <c r="CB52" s="240"/>
      <c r="CC52" s="240"/>
      <c r="CD52" s="240"/>
      <c r="CE52" s="240"/>
      <c r="CF52" s="240"/>
      <c r="CG52" s="240"/>
      <c r="CH52" s="240"/>
      <c r="CI52" s="240"/>
      <c r="CJ52" s="240"/>
      <c r="CK52" s="231"/>
      <c r="CL52" s="231"/>
      <c r="CM52" s="240">
        <v>0</v>
      </c>
      <c r="CN52" s="231"/>
      <c r="CO52" s="231"/>
      <c r="CP52" s="231"/>
      <c r="CQ52" s="231"/>
      <c r="CR52" s="231"/>
      <c r="CS52" s="231"/>
      <c r="CT52" s="231"/>
      <c r="CU52" s="231"/>
      <c r="CV52" s="231"/>
      <c r="CW52" s="231"/>
      <c r="CX52" s="231"/>
      <c r="CY52" s="231"/>
      <c r="CZ52" s="231"/>
      <c r="DA52" s="231"/>
    </row>
    <row r="53" spans="1:112" s="48" customFormat="1" x14ac:dyDescent="0.25">
      <c r="A53" s="147" t="s">
        <v>430</v>
      </c>
      <c r="B53" s="147" t="s">
        <v>304</v>
      </c>
      <c r="C53" s="147" t="s">
        <v>58</v>
      </c>
      <c r="D53" s="147" t="s">
        <v>54</v>
      </c>
      <c r="E53" s="147" t="s">
        <v>305</v>
      </c>
      <c r="F53" s="147" t="s">
        <v>305</v>
      </c>
      <c r="G53" s="147" t="s">
        <v>63</v>
      </c>
      <c r="H53" s="147" t="s">
        <v>300</v>
      </c>
      <c r="I53" s="147">
        <v>1997</v>
      </c>
      <c r="J53" s="147"/>
      <c r="K53" s="147" t="s">
        <v>301</v>
      </c>
      <c r="L53" s="151">
        <v>28</v>
      </c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>
        <v>23.700000166893005</v>
      </c>
      <c r="AJ53" s="49">
        <v>24</v>
      </c>
      <c r="AK53" s="49">
        <v>21.700000047683716</v>
      </c>
      <c r="AL53" s="49">
        <v>22.699999809265137</v>
      </c>
      <c r="AM53" s="49">
        <v>22.599999666213989</v>
      </c>
      <c r="AN53" s="49">
        <v>21.599999904632568</v>
      </c>
      <c r="AO53" s="49">
        <v>20.799999833106995</v>
      </c>
      <c r="AP53" s="49">
        <v>22.199999928474426</v>
      </c>
      <c r="AQ53" s="49">
        <v>23.199999690055847</v>
      </c>
      <c r="AR53" s="49">
        <v>24.800000190734863</v>
      </c>
      <c r="AS53" s="49">
        <v>24</v>
      </c>
      <c r="AT53" s="49">
        <v>0</v>
      </c>
      <c r="AU53" s="49">
        <v>0</v>
      </c>
      <c r="AV53" s="49">
        <v>0</v>
      </c>
      <c r="AW53" s="49">
        <v>0</v>
      </c>
      <c r="AX53" s="49">
        <v>0</v>
      </c>
      <c r="AY53" s="49"/>
      <c r="AZ53" s="49">
        <v>0</v>
      </c>
      <c r="BA53" s="247"/>
      <c r="BB53" s="247"/>
      <c r="BC53" s="240"/>
      <c r="BD53" s="240"/>
      <c r="BE53" s="240"/>
      <c r="BF53" s="240"/>
      <c r="BG53" s="240"/>
      <c r="BH53" s="240"/>
      <c r="BI53" s="240"/>
      <c r="BJ53" s="240"/>
      <c r="BK53" s="240"/>
      <c r="BL53" s="240"/>
      <c r="BM53" s="240"/>
      <c r="BN53" s="240"/>
      <c r="BO53" s="240"/>
      <c r="BP53" s="240"/>
      <c r="BQ53" s="240"/>
      <c r="BR53" s="240"/>
      <c r="BS53" s="240"/>
      <c r="BT53" s="240"/>
      <c r="BU53" s="240"/>
      <c r="BV53" s="240"/>
      <c r="BW53" s="240"/>
      <c r="BX53" s="240"/>
      <c r="BY53" s="240"/>
      <c r="BZ53" s="240"/>
      <c r="CA53" s="240"/>
      <c r="CB53" s="240"/>
      <c r="CC53" s="240"/>
      <c r="CD53" s="240"/>
      <c r="CE53" s="240"/>
      <c r="CF53" s="240"/>
      <c r="CG53" s="240"/>
      <c r="CH53" s="240"/>
      <c r="CI53" s="240"/>
      <c r="CJ53" s="240"/>
      <c r="CK53" s="231"/>
      <c r="CL53" s="231"/>
      <c r="CM53" s="231"/>
      <c r="CN53" s="231"/>
      <c r="CO53" s="231"/>
      <c r="CP53" s="231"/>
      <c r="CQ53" s="231"/>
      <c r="CR53" s="231"/>
      <c r="CS53" s="231"/>
      <c r="CT53" s="231"/>
      <c r="CU53" s="231"/>
      <c r="CV53" s="231"/>
      <c r="CW53" s="231"/>
      <c r="CX53" s="231"/>
      <c r="CY53" s="231"/>
      <c r="CZ53" s="231"/>
      <c r="DA53" s="231"/>
    </row>
    <row r="54" spans="1:112" s="48" customFormat="1" x14ac:dyDescent="0.25">
      <c r="A54" s="147" t="s">
        <v>441</v>
      </c>
      <c r="B54" s="147" t="s">
        <v>114</v>
      </c>
      <c r="C54" s="147" t="s">
        <v>58</v>
      </c>
      <c r="D54" s="147" t="s">
        <v>54</v>
      </c>
      <c r="E54" s="147" t="s">
        <v>115</v>
      </c>
      <c r="F54" s="147" t="s">
        <v>115</v>
      </c>
      <c r="G54" s="147" t="s">
        <v>66</v>
      </c>
      <c r="H54" s="147" t="s">
        <v>300</v>
      </c>
      <c r="I54" s="147">
        <v>2006</v>
      </c>
      <c r="J54" s="147"/>
      <c r="K54" s="147" t="s">
        <v>60</v>
      </c>
      <c r="L54" s="151">
        <v>1520</v>
      </c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>
        <v>209.39999961853027</v>
      </c>
      <c r="AS54" s="49">
        <v>241.80000114440918</v>
      </c>
      <c r="AT54" s="49">
        <v>690.00000381469727</v>
      </c>
      <c r="AU54" s="49">
        <v>606.40000152587891</v>
      </c>
      <c r="AV54" s="49">
        <v>644.79999923706055</v>
      </c>
      <c r="AW54" s="49">
        <v>693.79999446868896</v>
      </c>
      <c r="AX54" s="49">
        <v>221.39999938011169</v>
      </c>
      <c r="AY54" s="49">
        <v>124.7000013589859</v>
      </c>
      <c r="AZ54" s="49">
        <v>165.86666712909937</v>
      </c>
      <c r="BA54" s="230">
        <v>165.86666712909937</v>
      </c>
      <c r="BB54" s="230">
        <v>165.86666712909937</v>
      </c>
      <c r="BC54" s="230">
        <v>165.86666712909937</v>
      </c>
      <c r="BD54" s="230">
        <v>165.86666712909937</v>
      </c>
      <c r="BE54" s="230">
        <v>165.86666712909937</v>
      </c>
      <c r="BF54" s="230">
        <v>165.86666712909937</v>
      </c>
      <c r="BG54" s="230">
        <v>165.86666712909937</v>
      </c>
      <c r="BH54" s="230">
        <v>165.86666712909937</v>
      </c>
      <c r="BI54" s="230">
        <v>165.86666712909937</v>
      </c>
      <c r="BJ54" s="230">
        <v>165.86666712909937</v>
      </c>
      <c r="BK54" s="230">
        <v>165.86666712909937</v>
      </c>
      <c r="BL54" s="230">
        <v>165.86666712909937</v>
      </c>
      <c r="BM54" s="230">
        <v>165.86666712909937</v>
      </c>
      <c r="BN54" s="230">
        <v>165.86666712909937</v>
      </c>
      <c r="BO54" s="230">
        <v>165.86666712909937</v>
      </c>
      <c r="BP54" s="230">
        <v>165.86666712909937</v>
      </c>
      <c r="BQ54" s="230">
        <v>165.86666712909937</v>
      </c>
      <c r="BR54" s="230">
        <v>165.86666712909937</v>
      </c>
      <c r="BS54" s="230">
        <v>165.86666712909937</v>
      </c>
      <c r="BT54" s="230">
        <v>165.86666712909937</v>
      </c>
      <c r="BU54" s="230">
        <v>165.86666712909937</v>
      </c>
      <c r="BV54" s="230">
        <v>165.86666712909937</v>
      </c>
      <c r="BW54" s="230">
        <v>165.86666712909937</v>
      </c>
      <c r="BX54" s="230">
        <v>165.86666712909937</v>
      </c>
      <c r="BY54" s="230">
        <v>165.86666712909937</v>
      </c>
      <c r="BZ54" s="230">
        <v>165.86666712909937</v>
      </c>
      <c r="CA54" s="230">
        <v>165.86666712909937</v>
      </c>
      <c r="CB54" s="230">
        <v>165.86666712909937</v>
      </c>
      <c r="CC54" s="230">
        <v>165.86666712909937</v>
      </c>
      <c r="CD54" s="230">
        <v>165.86666712909937</v>
      </c>
      <c r="CE54" s="230">
        <v>165.86666712909937</v>
      </c>
      <c r="CF54" s="230">
        <v>165.86666712909937</v>
      </c>
      <c r="CG54" s="230">
        <v>165.86666712909937</v>
      </c>
      <c r="CH54" s="230">
        <v>165.86666712909937</v>
      </c>
      <c r="CI54" s="230">
        <v>165.86666712909937</v>
      </c>
      <c r="CJ54" s="230">
        <v>165.86666712909937</v>
      </c>
      <c r="CK54" s="231"/>
      <c r="CL54" s="231"/>
      <c r="CM54" s="240">
        <v>5971.2000166475773</v>
      </c>
      <c r="CN54" s="231"/>
      <c r="CO54" s="231"/>
      <c r="CP54" s="231"/>
      <c r="CQ54" s="231"/>
      <c r="CR54" s="231"/>
      <c r="CS54" s="231"/>
      <c r="CT54" s="231"/>
      <c r="CU54" s="231"/>
      <c r="CV54" s="231"/>
      <c r="CW54" s="231"/>
      <c r="CX54" s="231"/>
      <c r="CY54" s="231"/>
      <c r="CZ54" s="231"/>
      <c r="DA54" s="231"/>
    </row>
    <row r="55" spans="1:112" s="48" customFormat="1" x14ac:dyDescent="0.25">
      <c r="A55" s="147" t="s">
        <v>359</v>
      </c>
      <c r="B55" s="147" t="s">
        <v>146</v>
      </c>
      <c r="C55" s="147" t="s">
        <v>58</v>
      </c>
      <c r="D55" s="147" t="s">
        <v>54</v>
      </c>
      <c r="E55" s="147" t="s">
        <v>360</v>
      </c>
      <c r="F55" s="147" t="s">
        <v>220</v>
      </c>
      <c r="G55" s="147" t="s">
        <v>66</v>
      </c>
      <c r="H55" s="147" t="s">
        <v>300</v>
      </c>
      <c r="I55" s="147">
        <v>2025</v>
      </c>
      <c r="J55" s="147"/>
      <c r="K55" s="147" t="s">
        <v>137</v>
      </c>
      <c r="L55" s="151">
        <v>84.000000000000014</v>
      </c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230">
        <v>0</v>
      </c>
      <c r="BB55" s="230">
        <v>0</v>
      </c>
      <c r="BC55" s="230">
        <v>0</v>
      </c>
      <c r="BD55" s="230">
        <v>0</v>
      </c>
      <c r="BE55" s="230">
        <v>0</v>
      </c>
      <c r="BF55" s="230">
        <v>0</v>
      </c>
      <c r="BG55" s="230">
        <v>0</v>
      </c>
      <c r="BH55" s="230">
        <v>0</v>
      </c>
      <c r="BI55" s="230">
        <v>0</v>
      </c>
      <c r="BJ55" s="230">
        <v>0</v>
      </c>
      <c r="BK55" s="230">
        <v>44.419200000000004</v>
      </c>
      <c r="BL55" s="230">
        <v>49.211065088647018</v>
      </c>
      <c r="BM55" s="230">
        <v>52.014126474020379</v>
      </c>
      <c r="BN55" s="230">
        <v>54.002930177294033</v>
      </c>
      <c r="BO55" s="230">
        <v>55.545566176239426</v>
      </c>
      <c r="BP55" s="230">
        <v>56.805991562667394</v>
      </c>
      <c r="BQ55" s="230">
        <v>57.871666042449192</v>
      </c>
      <c r="BR55" s="230">
        <v>58.794795265941048</v>
      </c>
      <c r="BS55" s="230">
        <v>59.609052948040755</v>
      </c>
      <c r="BT55" s="230">
        <v>60.33743126488644</v>
      </c>
      <c r="BU55" s="230">
        <v>60.9963295999097</v>
      </c>
      <c r="BV55" s="230">
        <v>61.597856651314409</v>
      </c>
      <c r="BW55" s="230">
        <v>62.151207898003101</v>
      </c>
      <c r="BX55" s="230">
        <v>62.663531131096207</v>
      </c>
      <c r="BY55" s="230">
        <v>63.140492650259802</v>
      </c>
      <c r="BZ55" s="230">
        <v>63.586660354588055</v>
      </c>
      <c r="CA55" s="230">
        <v>64.005770490129436</v>
      </c>
      <c r="CB55" s="230">
        <v>64.40091803668777</v>
      </c>
      <c r="CC55" s="230">
        <v>64.774695550773444</v>
      </c>
      <c r="CD55" s="230">
        <v>65.129296353533448</v>
      </c>
      <c r="CE55" s="230">
        <v>65.466592516469575</v>
      </c>
      <c r="CF55" s="230">
        <v>65.788194688556715</v>
      </c>
      <c r="CG55" s="230">
        <v>66.095498613561404</v>
      </c>
      <c r="CH55" s="230">
        <v>66.389721739961416</v>
      </c>
      <c r="CI55" s="230">
        <v>66.671932352478848</v>
      </c>
      <c r="CJ55" s="230">
        <v>66.943072986650108</v>
      </c>
      <c r="CK55" s="231"/>
      <c r="CL55" s="231"/>
      <c r="CM55" s="231"/>
      <c r="CN55" s="231"/>
      <c r="CO55" s="231"/>
      <c r="CP55" s="231"/>
      <c r="CQ55" s="231"/>
      <c r="CR55" s="231"/>
      <c r="CS55" s="231"/>
      <c r="CT55" s="231"/>
      <c r="CU55" s="231"/>
      <c r="CV55" s="231"/>
      <c r="CW55" s="231"/>
      <c r="CX55" s="231"/>
      <c r="CY55" s="231"/>
      <c r="CZ55" s="231"/>
      <c r="DA55" s="231"/>
    </row>
    <row r="56" spans="1:112" s="48" customFormat="1" x14ac:dyDescent="0.25">
      <c r="A56" s="147" t="s">
        <v>573</v>
      </c>
      <c r="B56" s="147" t="s">
        <v>574</v>
      </c>
      <c r="C56" s="147" t="s">
        <v>58</v>
      </c>
      <c r="D56" s="147" t="s">
        <v>54</v>
      </c>
      <c r="E56" s="147" t="s">
        <v>575</v>
      </c>
      <c r="F56" s="147" t="s">
        <v>575</v>
      </c>
      <c r="G56" s="147" t="s">
        <v>63</v>
      </c>
      <c r="H56" s="147" t="s">
        <v>68</v>
      </c>
      <c r="I56" s="147">
        <v>1992</v>
      </c>
      <c r="J56" s="147"/>
      <c r="K56" s="147" t="s">
        <v>301</v>
      </c>
      <c r="L56" s="151">
        <v>165</v>
      </c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>
        <v>7.0999999046325684</v>
      </c>
      <c r="AE56" s="49">
        <v>128.80000066757202</v>
      </c>
      <c r="AF56" s="49">
        <v>125.79999923706055</v>
      </c>
      <c r="AG56" s="49">
        <v>151.5</v>
      </c>
      <c r="AH56" s="49">
        <v>167.39999771118164</v>
      </c>
      <c r="AI56" s="49">
        <v>153.80000066757202</v>
      </c>
      <c r="AJ56" s="49">
        <v>0</v>
      </c>
      <c r="AK56" s="49">
        <v>0</v>
      </c>
      <c r="AL56" s="49">
        <v>0</v>
      </c>
      <c r="AM56" s="49">
        <v>0</v>
      </c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247"/>
      <c r="BB56" s="247"/>
      <c r="BC56" s="240"/>
      <c r="BD56" s="240"/>
      <c r="BE56" s="240"/>
      <c r="BF56" s="240"/>
      <c r="BG56" s="240"/>
      <c r="BH56" s="240"/>
      <c r="BI56" s="240"/>
      <c r="BJ56" s="240"/>
      <c r="BK56" s="240"/>
      <c r="BL56" s="240"/>
      <c r="BM56" s="240"/>
      <c r="BN56" s="240"/>
      <c r="BO56" s="240"/>
      <c r="BP56" s="240"/>
      <c r="BQ56" s="240"/>
      <c r="BR56" s="240"/>
      <c r="BS56" s="240"/>
      <c r="BT56" s="240"/>
      <c r="BU56" s="240"/>
      <c r="BV56" s="240"/>
      <c r="BW56" s="240"/>
      <c r="BX56" s="240"/>
      <c r="BY56" s="240"/>
      <c r="BZ56" s="240"/>
      <c r="CA56" s="240"/>
      <c r="CB56" s="240"/>
      <c r="CC56" s="240"/>
      <c r="CD56" s="240"/>
      <c r="CE56" s="240"/>
      <c r="CF56" s="240"/>
      <c r="CG56" s="240"/>
      <c r="CH56" s="240"/>
      <c r="CI56" s="240"/>
      <c r="CJ56" s="240"/>
      <c r="CK56" s="231"/>
      <c r="CL56" s="231"/>
      <c r="CM56" s="231"/>
      <c r="CN56" s="231"/>
      <c r="CO56" s="231"/>
      <c r="CP56" s="231"/>
      <c r="CQ56" s="231"/>
      <c r="CR56" s="231"/>
      <c r="CS56" s="231"/>
      <c r="CT56" s="231"/>
      <c r="CU56" s="231"/>
      <c r="CV56" s="231"/>
      <c r="CW56" s="231"/>
      <c r="CX56" s="231"/>
      <c r="CY56" s="231"/>
      <c r="CZ56" s="231"/>
      <c r="DA56" s="231"/>
    </row>
    <row r="57" spans="1:112" s="48" customFormat="1" x14ac:dyDescent="0.25">
      <c r="A57" s="147" t="s">
        <v>376</v>
      </c>
      <c r="B57" s="147" t="s">
        <v>148</v>
      </c>
      <c r="C57" s="147" t="s">
        <v>58</v>
      </c>
      <c r="D57" s="147" t="s">
        <v>54</v>
      </c>
      <c r="E57" s="147" t="s">
        <v>149</v>
      </c>
      <c r="F57" s="147" t="s">
        <v>149</v>
      </c>
      <c r="G57" s="147" t="s">
        <v>66</v>
      </c>
      <c r="H57" s="147" t="s">
        <v>300</v>
      </c>
      <c r="I57" s="147">
        <v>2020</v>
      </c>
      <c r="J57" s="147"/>
      <c r="K57" s="147" t="s">
        <v>137</v>
      </c>
      <c r="L57" s="151">
        <v>140</v>
      </c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230">
        <v>0</v>
      </c>
      <c r="BB57" s="230">
        <v>0</v>
      </c>
      <c r="BC57" s="230">
        <v>0</v>
      </c>
      <c r="BD57" s="230">
        <v>0</v>
      </c>
      <c r="BE57" s="230">
        <v>0</v>
      </c>
      <c r="BF57" s="230">
        <v>74.032000000000011</v>
      </c>
      <c r="BG57" s="230">
        <v>82.018441814411702</v>
      </c>
      <c r="BH57" s="230">
        <v>86.690210790033973</v>
      </c>
      <c r="BI57" s="230">
        <v>90.004883628823379</v>
      </c>
      <c r="BJ57" s="230">
        <v>92.575943627065712</v>
      </c>
      <c r="BK57" s="230">
        <v>94.67665260444565</v>
      </c>
      <c r="BL57" s="230">
        <v>96.45277673741532</v>
      </c>
      <c r="BM57" s="230">
        <v>97.99132544323507</v>
      </c>
      <c r="BN57" s="230">
        <v>99.348421580067921</v>
      </c>
      <c r="BO57" s="230">
        <v>100.56238544147739</v>
      </c>
      <c r="BP57" s="230">
        <v>101.66054933318283</v>
      </c>
      <c r="BQ57" s="230">
        <v>102.66309441885734</v>
      </c>
      <c r="BR57" s="230">
        <v>103.58534649667183</v>
      </c>
      <c r="BS57" s="230">
        <v>104.43921855182701</v>
      </c>
      <c r="BT57" s="230">
        <v>105.23415441709966</v>
      </c>
      <c r="BU57" s="230">
        <v>105.97776725764676</v>
      </c>
      <c r="BV57" s="230">
        <v>106.67628415021572</v>
      </c>
      <c r="BW57" s="230">
        <v>107.33486339447961</v>
      </c>
      <c r="BX57" s="230">
        <v>107.95782591795573</v>
      </c>
      <c r="BY57" s="230">
        <v>108.54882725588908</v>
      </c>
      <c r="BZ57" s="230">
        <v>109.11098752744928</v>
      </c>
      <c r="CA57" s="230">
        <v>109.64699114759452</v>
      </c>
      <c r="CB57" s="230">
        <v>110.15916435593567</v>
      </c>
      <c r="CC57" s="230">
        <v>110.64953623326903</v>
      </c>
      <c r="CD57" s="230">
        <v>111.11988725413141</v>
      </c>
      <c r="CE57" s="230">
        <v>111.57178831108352</v>
      </c>
      <c r="CF57" s="230">
        <v>112.00663237010188</v>
      </c>
      <c r="CG57" s="230">
        <v>112.4256603662387</v>
      </c>
      <c r="CH57" s="230">
        <v>112.82998255310416</v>
      </c>
      <c r="CI57" s="230">
        <v>113.22059623151135</v>
      </c>
      <c r="CJ57" s="230">
        <v>113.59840057007786</v>
      </c>
      <c r="CK57" s="231"/>
      <c r="CL57" s="231"/>
      <c r="CM57" s="231"/>
      <c r="CN57" s="231"/>
      <c r="CO57" s="231"/>
      <c r="CP57" s="231"/>
      <c r="CQ57" s="231"/>
      <c r="CR57" s="231"/>
      <c r="CS57" s="231"/>
      <c r="CT57" s="231"/>
      <c r="CU57" s="231"/>
      <c r="CV57" s="231"/>
      <c r="CW57" s="231"/>
      <c r="CX57" s="231"/>
      <c r="CY57" s="231"/>
      <c r="CZ57" s="231"/>
      <c r="DA57" s="231"/>
    </row>
    <row r="58" spans="1:112" s="48" customFormat="1" x14ac:dyDescent="0.25">
      <c r="A58" s="147" t="s">
        <v>373</v>
      </c>
      <c r="B58" s="147" t="s">
        <v>150</v>
      </c>
      <c r="C58" s="147" t="s">
        <v>58</v>
      </c>
      <c r="D58" s="147" t="s">
        <v>54</v>
      </c>
      <c r="E58" s="147" t="s">
        <v>374</v>
      </c>
      <c r="F58" s="147" t="s">
        <v>277</v>
      </c>
      <c r="G58" s="147" t="s">
        <v>63</v>
      </c>
      <c r="H58" s="147" t="s">
        <v>300</v>
      </c>
      <c r="I58" s="147">
        <v>2020</v>
      </c>
      <c r="J58" s="147"/>
      <c r="K58" s="147" t="s">
        <v>137</v>
      </c>
      <c r="L58" s="151">
        <v>280</v>
      </c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230">
        <v>0</v>
      </c>
      <c r="BB58" s="230">
        <v>0</v>
      </c>
      <c r="BC58" s="230">
        <v>0</v>
      </c>
      <c r="BD58" s="230">
        <v>0</v>
      </c>
      <c r="BE58" s="230">
        <v>0</v>
      </c>
      <c r="BF58" s="230">
        <v>148.06400000000002</v>
      </c>
      <c r="BG58" s="230">
        <v>164.0368836288234</v>
      </c>
      <c r="BH58" s="230">
        <v>173.38042158006795</v>
      </c>
      <c r="BI58" s="230">
        <v>180.00976725764676</v>
      </c>
      <c r="BJ58" s="230">
        <v>185.15188725413142</v>
      </c>
      <c r="BK58" s="230">
        <v>189.3533052088913</v>
      </c>
      <c r="BL58" s="230">
        <v>192.90555347483064</v>
      </c>
      <c r="BM58" s="230">
        <v>195.98265088647014</v>
      </c>
      <c r="BN58" s="230">
        <v>198.69684316013584</v>
      </c>
      <c r="BO58" s="230">
        <v>201.12477088295478</v>
      </c>
      <c r="BP58" s="230">
        <v>203.32109866636566</v>
      </c>
      <c r="BQ58" s="230">
        <v>205.32618883771468</v>
      </c>
      <c r="BR58" s="230">
        <v>207.17069299334366</v>
      </c>
      <c r="BS58" s="230">
        <v>208.87843710365402</v>
      </c>
      <c r="BT58" s="230">
        <v>210.46830883419932</v>
      </c>
      <c r="BU58" s="230">
        <v>211.95553451529352</v>
      </c>
      <c r="BV58" s="230">
        <v>213.35256830043144</v>
      </c>
      <c r="BW58" s="230">
        <v>214.66972678895922</v>
      </c>
      <c r="BX58" s="230">
        <v>215.91565183591146</v>
      </c>
      <c r="BY58" s="230">
        <v>217.09765451177816</v>
      </c>
      <c r="BZ58" s="230">
        <v>218.22197505489856</v>
      </c>
      <c r="CA58" s="230">
        <v>219.29398229518904</v>
      </c>
      <c r="CB58" s="230">
        <v>220.31832871187135</v>
      </c>
      <c r="CC58" s="230">
        <v>221.29907246653806</v>
      </c>
      <c r="CD58" s="230">
        <v>222.23977450826283</v>
      </c>
      <c r="CE58" s="230">
        <v>223.14357662216705</v>
      </c>
      <c r="CF58" s="230">
        <v>224.01326474020377</v>
      </c>
      <c r="CG58" s="230">
        <v>224.8513207324774</v>
      </c>
      <c r="CH58" s="230">
        <v>225.65996510620832</v>
      </c>
      <c r="CI58" s="230">
        <v>226.4411924630227</v>
      </c>
      <c r="CJ58" s="230">
        <v>227.19680114015571</v>
      </c>
      <c r="CK58" s="231"/>
      <c r="CL58" s="231"/>
      <c r="CM58" s="231"/>
      <c r="CN58" s="231"/>
      <c r="CO58" s="231"/>
      <c r="CP58" s="231"/>
      <c r="CQ58" s="231"/>
      <c r="CR58" s="231"/>
      <c r="CS58" s="231"/>
      <c r="CT58" s="231"/>
      <c r="CU58" s="231"/>
      <c r="CV58" s="231"/>
      <c r="CW58" s="231"/>
      <c r="CX58" s="231"/>
      <c r="CY58" s="231"/>
      <c r="CZ58" s="231"/>
      <c r="DA58" s="231"/>
    </row>
    <row r="59" spans="1:112" s="48" customFormat="1" x14ac:dyDescent="0.25">
      <c r="A59" s="147" t="s">
        <v>427</v>
      </c>
      <c r="B59" s="147" t="s">
        <v>216</v>
      </c>
      <c r="C59" s="147" t="s">
        <v>58</v>
      </c>
      <c r="D59" s="147" t="s">
        <v>54</v>
      </c>
      <c r="E59" s="147" t="s">
        <v>215</v>
      </c>
      <c r="F59" s="147" t="s">
        <v>428</v>
      </c>
      <c r="G59" s="147" t="s">
        <v>63</v>
      </c>
      <c r="H59" s="147" t="s">
        <v>300</v>
      </c>
      <c r="I59" s="147">
        <v>1974</v>
      </c>
      <c r="J59" s="147"/>
      <c r="K59" s="147" t="s">
        <v>60</v>
      </c>
      <c r="L59" s="151">
        <v>492.80000000000007</v>
      </c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>
        <v>267.50000190734863</v>
      </c>
      <c r="AJ59" s="49">
        <v>264.59999847412109</v>
      </c>
      <c r="AK59" s="49">
        <v>268.20000076293945</v>
      </c>
      <c r="AL59" s="49">
        <v>286.20000076293945</v>
      </c>
      <c r="AM59" s="49">
        <v>284.19999885559082</v>
      </c>
      <c r="AN59" s="49">
        <v>296.20000076293945</v>
      </c>
      <c r="AO59" s="49">
        <v>329.40000152587891</v>
      </c>
      <c r="AP59" s="49">
        <v>306.90000152587891</v>
      </c>
      <c r="AQ59" s="49">
        <v>347.29999542236328</v>
      </c>
      <c r="AR59" s="49">
        <v>332.90000152587891</v>
      </c>
      <c r="AS59" s="49">
        <v>352.5</v>
      </c>
      <c r="AT59" s="49">
        <v>366.89999961853027</v>
      </c>
      <c r="AU59" s="49">
        <v>346.20000076293945</v>
      </c>
      <c r="AV59" s="49">
        <v>367.89999580383301</v>
      </c>
      <c r="AW59" s="49">
        <v>374.20000267028809</v>
      </c>
      <c r="AX59" s="49">
        <v>335.49999809265137</v>
      </c>
      <c r="AY59" s="49">
        <v>345.60000038146973</v>
      </c>
      <c r="AZ59" s="49">
        <v>340.0333309173584</v>
      </c>
      <c r="BA59" s="230">
        <v>344.10370113231517</v>
      </c>
      <c r="BB59" s="230">
        <v>348.17407134727193</v>
      </c>
      <c r="BC59" s="230">
        <v>352.2444415622287</v>
      </c>
      <c r="BD59" s="230">
        <v>356.31481177718547</v>
      </c>
      <c r="BE59" s="230">
        <v>360.38518199214224</v>
      </c>
      <c r="BF59" s="230">
        <v>364.455552207099</v>
      </c>
      <c r="BG59" s="230">
        <v>368.52592242205577</v>
      </c>
      <c r="BH59" s="230">
        <v>372.59629263701254</v>
      </c>
      <c r="BI59" s="230">
        <v>376.66666285196931</v>
      </c>
      <c r="BJ59" s="230">
        <v>380.73703306692607</v>
      </c>
      <c r="BK59" s="230">
        <v>384.80740328188284</v>
      </c>
      <c r="BL59" s="230">
        <v>388.87777349683961</v>
      </c>
      <c r="BM59" s="230">
        <v>392.94814371179638</v>
      </c>
      <c r="BN59" s="230">
        <v>397.01851392675314</v>
      </c>
      <c r="BO59" s="230">
        <v>401.08888414170991</v>
      </c>
      <c r="BP59" s="230">
        <v>405.15925435666668</v>
      </c>
      <c r="BQ59" s="230">
        <v>409.22962457162345</v>
      </c>
      <c r="BR59" s="230">
        <v>413.29999478658021</v>
      </c>
      <c r="BS59" s="230">
        <v>417.37036500153698</v>
      </c>
      <c r="BT59" s="230">
        <v>421.44073521649375</v>
      </c>
      <c r="BU59" s="230">
        <v>425.51110543145052</v>
      </c>
      <c r="BV59" s="230">
        <v>429.58147564640728</v>
      </c>
      <c r="BW59" s="230">
        <v>433.65184586136405</v>
      </c>
      <c r="BX59" s="230">
        <v>437.72221607632082</v>
      </c>
      <c r="BY59" s="230">
        <v>441.79258629127759</v>
      </c>
      <c r="BZ59" s="230">
        <v>445.86295650623435</v>
      </c>
      <c r="CA59" s="230">
        <v>449.93332672119112</v>
      </c>
      <c r="CB59" s="230">
        <v>454.00369693614789</v>
      </c>
      <c r="CC59" s="230">
        <v>458.07406715110466</v>
      </c>
      <c r="CD59" s="230">
        <v>462.14443736606142</v>
      </c>
      <c r="CE59" s="230">
        <v>466.21480758101819</v>
      </c>
      <c r="CF59" s="230">
        <v>470.28517779597496</v>
      </c>
      <c r="CG59" s="230">
        <v>474.35554801093173</v>
      </c>
      <c r="CH59" s="230">
        <v>478.42591822588849</v>
      </c>
      <c r="CI59" s="230">
        <v>482.49628844084526</v>
      </c>
      <c r="CJ59" s="230">
        <v>486.56665865580203</v>
      </c>
      <c r="CK59" s="231"/>
      <c r="CL59" s="231"/>
      <c r="CM59" s="231"/>
      <c r="CN59" s="231"/>
      <c r="CO59" s="231"/>
      <c r="CP59" s="231"/>
      <c r="CQ59" s="231"/>
      <c r="CR59" s="231"/>
      <c r="CS59" s="231"/>
      <c r="CT59" s="231"/>
      <c r="CU59" s="231"/>
      <c r="CV59" s="231"/>
      <c r="CW59" s="231"/>
      <c r="CX59" s="231"/>
      <c r="CY59" s="231"/>
      <c r="CZ59" s="231"/>
      <c r="DA59" s="231"/>
    </row>
    <row r="60" spans="1:112" s="48" customFormat="1" x14ac:dyDescent="0.25">
      <c r="A60" s="147" t="s">
        <v>478</v>
      </c>
      <c r="B60" s="147" t="s">
        <v>129</v>
      </c>
      <c r="C60" s="147" t="s">
        <v>58</v>
      </c>
      <c r="D60" s="147" t="s">
        <v>54</v>
      </c>
      <c r="E60" s="147" t="s">
        <v>479</v>
      </c>
      <c r="F60" s="147" t="s">
        <v>480</v>
      </c>
      <c r="G60" s="147" t="s">
        <v>66</v>
      </c>
      <c r="H60" s="147" t="s">
        <v>300</v>
      </c>
      <c r="I60" s="147">
        <v>2020</v>
      </c>
      <c r="J60" s="147"/>
      <c r="K60" s="147" t="s">
        <v>181</v>
      </c>
      <c r="L60" s="151">
        <v>196.22400000000005</v>
      </c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230">
        <v>0</v>
      </c>
      <c r="BB60" s="230">
        <v>0</v>
      </c>
      <c r="BC60" s="230">
        <v>0</v>
      </c>
      <c r="BD60" s="230">
        <v>0</v>
      </c>
      <c r="BE60" s="230">
        <v>0</v>
      </c>
      <c r="BF60" s="230">
        <v>103.7632512</v>
      </c>
      <c r="BG60" s="230">
        <v>114.95704804707943</v>
      </c>
      <c r="BH60" s="230">
        <v>121.5049994433116</v>
      </c>
      <c r="BI60" s="230">
        <v>126.15084489415885</v>
      </c>
      <c r="BJ60" s="230">
        <v>129.75444258769528</v>
      </c>
      <c r="BK60" s="230">
        <v>132.69879629039102</v>
      </c>
      <c r="BL60" s="230">
        <v>135.1882118751613</v>
      </c>
      <c r="BM60" s="230">
        <v>137.34464174123826</v>
      </c>
      <c r="BN60" s="230">
        <v>139.24674768662319</v>
      </c>
      <c r="BO60" s="230">
        <v>140.94823943477471</v>
      </c>
      <c r="BP60" s="230">
        <v>142.48742594538905</v>
      </c>
      <c r="BQ60" s="230">
        <v>143.89259313747044</v>
      </c>
      <c r="BR60" s="230">
        <v>145.18522164973524</v>
      </c>
      <c r="BS60" s="230">
        <v>146.38200872224073</v>
      </c>
      <c r="BT60" s="230">
        <v>147.49619083100688</v>
      </c>
      <c r="BU60" s="230">
        <v>148.53843858831769</v>
      </c>
      <c r="BV60" s="230">
        <v>149.51747986494235</v>
      </c>
      <c r="BW60" s="230">
        <v>150.44054453370262</v>
      </c>
      <c r="BX60" s="230">
        <v>151.31368880660673</v>
      </c>
      <c r="BY60" s="230">
        <v>152.14203628185413</v>
      </c>
      <c r="BZ60" s="230">
        <v>152.92996011847291</v>
      </c>
      <c r="CA60" s="230">
        <v>153.68122279246847</v>
      </c>
      <c r="CB60" s="230">
        <v>154.39908476127943</v>
      </c>
      <c r="CC60" s="230">
        <v>155.08638998454987</v>
      </c>
      <c r="CD60" s="230">
        <v>155.74563397539058</v>
      </c>
      <c r="CE60" s="230">
        <v>156.37901849681467</v>
      </c>
      <c r="CF60" s="230">
        <v>156.9884959299348</v>
      </c>
      <c r="CG60" s="230">
        <v>157.57580556932015</v>
      </c>
      <c r="CH60" s="230">
        <v>158.14250354643079</v>
      </c>
      <c r="CI60" s="230">
        <v>158.68998767808631</v>
      </c>
      <c r="CJ60" s="230">
        <v>159.21951823902111</v>
      </c>
      <c r="CK60" s="231"/>
      <c r="CL60" s="231"/>
      <c r="CM60" s="240">
        <v>4477.7904726534689</v>
      </c>
      <c r="CN60" s="231"/>
      <c r="CO60" s="231"/>
      <c r="CP60" s="231"/>
      <c r="CQ60" s="231"/>
      <c r="CR60" s="231"/>
      <c r="CS60" s="231"/>
      <c r="CT60" s="231"/>
      <c r="CU60" s="231"/>
      <c r="CV60" s="231"/>
      <c r="CW60" s="231"/>
      <c r="CX60" s="231"/>
      <c r="CY60" s="231"/>
      <c r="CZ60" s="231"/>
      <c r="DA60" s="231"/>
      <c r="DB60" s="231"/>
      <c r="DC60" s="231"/>
      <c r="DD60" s="231"/>
      <c r="DE60" s="231"/>
      <c r="DF60" s="231"/>
      <c r="DG60" s="231"/>
      <c r="DH60" s="231"/>
    </row>
    <row r="61" spans="1:112" s="48" customFormat="1" x14ac:dyDescent="0.25">
      <c r="A61" s="147" t="s">
        <v>482</v>
      </c>
      <c r="B61" s="147" t="s">
        <v>153</v>
      </c>
      <c r="C61" s="147" t="s">
        <v>58</v>
      </c>
      <c r="D61" s="147" t="s">
        <v>54</v>
      </c>
      <c r="E61" s="147" t="s">
        <v>479</v>
      </c>
      <c r="F61" s="147" t="s">
        <v>223</v>
      </c>
      <c r="G61" s="147" t="s">
        <v>66</v>
      </c>
      <c r="H61" s="147" t="s">
        <v>300</v>
      </c>
      <c r="I61" s="147">
        <v>2020</v>
      </c>
      <c r="J61" s="147"/>
      <c r="K61" s="147" t="s">
        <v>137</v>
      </c>
      <c r="L61" s="151">
        <v>179.20000000000002</v>
      </c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230">
        <v>0</v>
      </c>
      <c r="BB61" s="230">
        <v>0</v>
      </c>
      <c r="BC61" s="230">
        <v>0</v>
      </c>
      <c r="BD61" s="230">
        <v>0</v>
      </c>
      <c r="BE61" s="230">
        <v>0</v>
      </c>
      <c r="BF61" s="230">
        <v>94.760959999999997</v>
      </c>
      <c r="BG61" s="230">
        <v>104.98360552244696</v>
      </c>
      <c r="BH61" s="230">
        <v>110.96346981124347</v>
      </c>
      <c r="BI61" s="230">
        <v>115.20625104489392</v>
      </c>
      <c r="BJ61" s="230">
        <v>118.4972078426441</v>
      </c>
      <c r="BK61" s="230">
        <v>121.18611533369042</v>
      </c>
      <c r="BL61" s="230">
        <v>123.4595542238916</v>
      </c>
      <c r="BM61" s="230">
        <v>125.42889656734089</v>
      </c>
      <c r="BN61" s="230">
        <v>127.16597962248693</v>
      </c>
      <c r="BO61" s="230">
        <v>128.71985336509107</v>
      </c>
      <c r="BP61" s="230">
        <v>130.12550314647402</v>
      </c>
      <c r="BQ61" s="230">
        <v>131.40876085613741</v>
      </c>
      <c r="BR61" s="230">
        <v>132.58924351573995</v>
      </c>
      <c r="BS61" s="230">
        <v>133.68219974633857</v>
      </c>
      <c r="BT61" s="230">
        <v>134.69971765388757</v>
      </c>
      <c r="BU61" s="230">
        <v>135.65154208978785</v>
      </c>
      <c r="BV61" s="230">
        <v>136.54564371227613</v>
      </c>
      <c r="BW61" s="230">
        <v>137.38862514493388</v>
      </c>
      <c r="BX61" s="230">
        <v>138.18601717498333</v>
      </c>
      <c r="BY61" s="230">
        <v>138.94249888753802</v>
      </c>
      <c r="BZ61" s="230">
        <v>139.66206403513507</v>
      </c>
      <c r="CA61" s="230">
        <v>140.34814866892097</v>
      </c>
      <c r="CB61" s="230">
        <v>141.00373037559766</v>
      </c>
      <c r="CC61" s="230">
        <v>141.63140637858436</v>
      </c>
      <c r="CD61" s="230">
        <v>142.23345568528819</v>
      </c>
      <c r="CE61" s="230">
        <v>142.81188903818691</v>
      </c>
      <c r="CF61" s="230">
        <v>143.36848943373039</v>
      </c>
      <c r="CG61" s="230">
        <v>143.90484526878552</v>
      </c>
      <c r="CH61" s="230">
        <v>144.42237766797331</v>
      </c>
      <c r="CI61" s="230">
        <v>144.92236317633453</v>
      </c>
      <c r="CJ61" s="230">
        <v>145.40595272969966</v>
      </c>
      <c r="CK61" s="231"/>
      <c r="CL61" s="231"/>
      <c r="CM61" s="231"/>
      <c r="CN61" s="231"/>
      <c r="CO61" s="231"/>
      <c r="CP61" s="231"/>
      <c r="CQ61" s="231"/>
      <c r="CR61" s="231"/>
      <c r="CS61" s="231"/>
      <c r="CT61" s="231"/>
      <c r="CU61" s="231"/>
      <c r="CV61" s="231"/>
      <c r="CW61" s="231"/>
      <c r="CX61" s="231"/>
      <c r="CY61" s="231"/>
      <c r="CZ61" s="231"/>
      <c r="DA61" s="231"/>
      <c r="DB61" s="259"/>
      <c r="DC61" s="259"/>
      <c r="DD61" s="259"/>
      <c r="DE61" s="259"/>
      <c r="DF61" s="259"/>
      <c r="DG61" s="259"/>
      <c r="DH61" s="259"/>
    </row>
    <row r="62" spans="1:112" s="48" customFormat="1" x14ac:dyDescent="0.25">
      <c r="A62" s="147" t="s">
        <v>435</v>
      </c>
      <c r="B62" s="147" t="s">
        <v>217</v>
      </c>
      <c r="C62" s="147" t="s">
        <v>58</v>
      </c>
      <c r="D62" s="147" t="s">
        <v>54</v>
      </c>
      <c r="E62" s="147" t="s">
        <v>234</v>
      </c>
      <c r="F62" s="147" t="s">
        <v>234</v>
      </c>
      <c r="G62" s="147" t="s">
        <v>66</v>
      </c>
      <c r="H62" s="147" t="s">
        <v>300</v>
      </c>
      <c r="I62" s="147">
        <v>2005</v>
      </c>
      <c r="J62" s="147"/>
      <c r="K62" s="147" t="s">
        <v>60</v>
      </c>
      <c r="L62" s="151">
        <v>84.000000000000014</v>
      </c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>
        <v>2.7000000476837158</v>
      </c>
      <c r="AR62" s="49">
        <v>34.499999761581421</v>
      </c>
      <c r="AS62" s="49">
        <v>40.90000057220459</v>
      </c>
      <c r="AT62" s="49">
        <v>47.59999942779541</v>
      </c>
      <c r="AU62" s="49">
        <v>42.799999952316284</v>
      </c>
      <c r="AV62" s="49">
        <v>42.5</v>
      </c>
      <c r="AW62" s="49">
        <v>46.399999856948853</v>
      </c>
      <c r="AX62" s="49">
        <v>46.999999523162842</v>
      </c>
      <c r="AY62" s="49">
        <v>45.5</v>
      </c>
      <c r="AZ62" s="49">
        <v>45.800000190734863</v>
      </c>
      <c r="BA62" s="230">
        <v>47.77666686375936</v>
      </c>
      <c r="BB62" s="230">
        <v>49.753333536783856</v>
      </c>
      <c r="BC62" s="230">
        <v>51.730000209808352</v>
      </c>
      <c r="BD62" s="230">
        <v>53.706666882832849</v>
      </c>
      <c r="BE62" s="230">
        <v>55.683333555857345</v>
      </c>
      <c r="BF62" s="230">
        <v>57.660000228881842</v>
      </c>
      <c r="BG62" s="230">
        <v>59.636666901906338</v>
      </c>
      <c r="BH62" s="230">
        <v>61.613333574930834</v>
      </c>
      <c r="BI62" s="230">
        <v>63.590000247955331</v>
      </c>
      <c r="BJ62" s="230">
        <v>65.566666920979827</v>
      </c>
      <c r="BK62" s="230">
        <v>67.543333594004324</v>
      </c>
      <c r="BL62" s="230">
        <v>69.52000026702882</v>
      </c>
      <c r="BM62" s="230">
        <v>71.496666940053316</v>
      </c>
      <c r="BN62" s="230">
        <v>73.473333613077813</v>
      </c>
      <c r="BO62" s="230">
        <v>75.450000286102309</v>
      </c>
      <c r="BP62" s="230">
        <v>77.426666959126806</v>
      </c>
      <c r="BQ62" s="230">
        <v>79.403333632151302</v>
      </c>
      <c r="BR62" s="230">
        <v>81.380000305175798</v>
      </c>
      <c r="BS62" s="230">
        <v>83.356666978200295</v>
      </c>
      <c r="BT62" s="230">
        <v>84</v>
      </c>
      <c r="BU62" s="230">
        <v>84</v>
      </c>
      <c r="BV62" s="230">
        <v>84</v>
      </c>
      <c r="BW62" s="230">
        <v>84</v>
      </c>
      <c r="BX62" s="230">
        <v>84</v>
      </c>
      <c r="BY62" s="230">
        <v>84</v>
      </c>
      <c r="BZ62" s="230">
        <v>84</v>
      </c>
      <c r="CA62" s="230">
        <v>84</v>
      </c>
      <c r="CB62" s="230">
        <v>84</v>
      </c>
      <c r="CC62" s="230">
        <v>84</v>
      </c>
      <c r="CD62" s="230">
        <v>84</v>
      </c>
      <c r="CE62" s="230">
        <v>84</v>
      </c>
      <c r="CF62" s="230">
        <v>84</v>
      </c>
      <c r="CG62" s="230">
        <v>84</v>
      </c>
      <c r="CH62" s="230">
        <v>84</v>
      </c>
      <c r="CI62" s="230">
        <v>84</v>
      </c>
      <c r="CJ62" s="230">
        <v>84</v>
      </c>
      <c r="CK62" s="231"/>
      <c r="CL62" s="231"/>
      <c r="CM62" s="240">
        <v>2673.7666714986167</v>
      </c>
      <c r="CN62" s="231"/>
      <c r="CO62" s="231"/>
      <c r="CP62" s="231"/>
      <c r="CQ62" s="231"/>
      <c r="CR62" s="231"/>
      <c r="CS62" s="231"/>
      <c r="CT62" s="231"/>
      <c r="CU62" s="231"/>
      <c r="CV62" s="231"/>
      <c r="CW62" s="231"/>
      <c r="CX62" s="231"/>
      <c r="CY62" s="231"/>
      <c r="CZ62" s="231"/>
      <c r="DA62" s="231"/>
    </row>
    <row r="63" spans="1:112" s="48" customFormat="1" x14ac:dyDescent="0.25">
      <c r="A63" s="147" t="s">
        <v>437</v>
      </c>
      <c r="B63" s="147" t="s">
        <v>116</v>
      </c>
      <c r="C63" s="147" t="s">
        <v>58</v>
      </c>
      <c r="D63" s="147" t="s">
        <v>54</v>
      </c>
      <c r="E63" s="147" t="s">
        <v>117</v>
      </c>
      <c r="F63" s="147" t="s">
        <v>117</v>
      </c>
      <c r="G63" s="147" t="s">
        <v>98</v>
      </c>
      <c r="H63" s="147" t="s">
        <v>300</v>
      </c>
      <c r="I63" s="147">
        <v>1997</v>
      </c>
      <c r="J63" s="147"/>
      <c r="K63" s="147" t="s">
        <v>60</v>
      </c>
      <c r="L63" s="151">
        <v>269</v>
      </c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>
        <v>107.40000069141388</v>
      </c>
      <c r="AJ63" s="49">
        <v>76.300000466406345</v>
      </c>
      <c r="AK63" s="49">
        <v>67.700000047683716</v>
      </c>
      <c r="AL63" s="49">
        <v>103.4999988079071</v>
      </c>
      <c r="AM63" s="49">
        <v>121.60000163316727</v>
      </c>
      <c r="AN63" s="49">
        <v>121.89999938011169</v>
      </c>
      <c r="AO63" s="49">
        <v>141.20000147819519</v>
      </c>
      <c r="AP63" s="49">
        <v>109.20000171661377</v>
      </c>
      <c r="AQ63" s="49">
        <v>268.10000029206276</v>
      </c>
      <c r="AR63" s="49">
        <v>208.20000267028809</v>
      </c>
      <c r="AS63" s="49">
        <v>256.50000095367432</v>
      </c>
      <c r="AT63" s="49">
        <v>272.59999847412109</v>
      </c>
      <c r="AU63" s="49">
        <v>226.59999847412109</v>
      </c>
      <c r="AV63" s="49">
        <v>260.80000114440918</v>
      </c>
      <c r="AW63" s="49">
        <v>285.40000152587891</v>
      </c>
      <c r="AX63" s="49">
        <v>258.59999847412109</v>
      </c>
      <c r="AY63" s="49">
        <v>208.89999771118164</v>
      </c>
      <c r="AZ63" s="49">
        <v>117.1999979019165</v>
      </c>
      <c r="BA63" s="230">
        <v>119.1277755756897</v>
      </c>
      <c r="BB63" s="230">
        <v>121.05555324946289</v>
      </c>
      <c r="BC63" s="230">
        <v>122.98333092323608</v>
      </c>
      <c r="BD63" s="230">
        <v>124.91110859700927</v>
      </c>
      <c r="BE63" s="230">
        <v>126.83888627078247</v>
      </c>
      <c r="BF63" s="230">
        <v>128.76666394455566</v>
      </c>
      <c r="BG63" s="230">
        <v>130.69444161832885</v>
      </c>
      <c r="BH63" s="230">
        <v>132.62221929210205</v>
      </c>
      <c r="BI63" s="230">
        <v>134.54999696587524</v>
      </c>
      <c r="BJ63" s="230">
        <v>136.47777463964843</v>
      </c>
      <c r="BK63" s="230">
        <v>138.40555231342162</v>
      </c>
      <c r="BL63" s="230">
        <v>140.33332998719482</v>
      </c>
      <c r="BM63" s="230">
        <v>142.26110766096801</v>
      </c>
      <c r="BN63" s="230">
        <v>144.1888853347412</v>
      </c>
      <c r="BO63" s="230">
        <v>146.11666300851439</v>
      </c>
      <c r="BP63" s="230">
        <v>148.04444068228759</v>
      </c>
      <c r="BQ63" s="230">
        <v>149.97221835606078</v>
      </c>
      <c r="BR63" s="230">
        <v>151.89999602983397</v>
      </c>
      <c r="BS63" s="230">
        <v>153.82777370360716</v>
      </c>
      <c r="BT63" s="230">
        <v>155.75555137738036</v>
      </c>
      <c r="BU63" s="230">
        <v>157.68332905115355</v>
      </c>
      <c r="BV63" s="230">
        <v>159.61110672492674</v>
      </c>
      <c r="BW63" s="230">
        <v>161.53888439869993</v>
      </c>
      <c r="BX63" s="230">
        <v>163.46666207247313</v>
      </c>
      <c r="BY63" s="230">
        <v>165.39443974624632</v>
      </c>
      <c r="BZ63" s="230">
        <v>167.32221742001951</v>
      </c>
      <c r="CA63" s="230">
        <v>169.24999509379271</v>
      </c>
      <c r="CB63" s="230">
        <v>171.1777727675659</v>
      </c>
      <c r="CC63" s="230">
        <v>173.10555044133909</v>
      </c>
      <c r="CD63" s="230">
        <v>175.03332811511228</v>
      </c>
      <c r="CE63" s="230">
        <v>176.96110578888548</v>
      </c>
      <c r="CF63" s="230">
        <v>178.88888346265867</v>
      </c>
      <c r="CG63" s="230">
        <v>180.81666113643186</v>
      </c>
      <c r="CH63" s="230">
        <v>182.74443881020505</v>
      </c>
      <c r="CI63" s="230">
        <v>184.67221648397825</v>
      </c>
      <c r="CJ63" s="230">
        <v>186.59999415775144</v>
      </c>
      <c r="CK63" s="231"/>
      <c r="CL63" s="231"/>
      <c r="CM63" s="240">
        <v>5503.09985520194</v>
      </c>
      <c r="CN63" s="231"/>
      <c r="CO63" s="231"/>
      <c r="CP63" s="231"/>
      <c r="CQ63" s="231"/>
      <c r="CR63" s="231"/>
      <c r="CS63" s="231"/>
      <c r="CT63" s="231"/>
      <c r="CU63" s="231"/>
      <c r="CV63" s="231"/>
      <c r="CW63" s="231"/>
      <c r="CX63" s="231"/>
      <c r="CY63" s="231"/>
      <c r="CZ63" s="231"/>
      <c r="DA63" s="231"/>
    </row>
    <row r="64" spans="1:112" s="48" customFormat="1" x14ac:dyDescent="0.25">
      <c r="A64" s="147" t="s">
        <v>439</v>
      </c>
      <c r="B64" s="147" t="s">
        <v>118</v>
      </c>
      <c r="C64" s="147" t="s">
        <v>58</v>
      </c>
      <c r="D64" s="147" t="s">
        <v>54</v>
      </c>
      <c r="E64" s="147" t="s">
        <v>117</v>
      </c>
      <c r="F64" s="147" t="s">
        <v>117</v>
      </c>
      <c r="G64" s="147" t="s">
        <v>63</v>
      </c>
      <c r="H64" s="147" t="s">
        <v>300</v>
      </c>
      <c r="I64" s="147">
        <v>1997</v>
      </c>
      <c r="J64" s="147"/>
      <c r="K64" s="147" t="s">
        <v>60</v>
      </c>
      <c r="L64" s="151">
        <v>179</v>
      </c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>
        <v>123.79999923706055</v>
      </c>
      <c r="AJ64" s="49">
        <v>201.99999976158142</v>
      </c>
      <c r="AK64" s="49">
        <v>143.39999866485596</v>
      </c>
      <c r="AL64" s="49">
        <v>159.80000162124634</v>
      </c>
      <c r="AM64" s="49">
        <v>147.80000114440918</v>
      </c>
      <c r="AN64" s="49">
        <v>154.49999952316284</v>
      </c>
      <c r="AO64" s="49">
        <v>148.19999837875366</v>
      </c>
      <c r="AP64" s="49">
        <v>186.60000014305115</v>
      </c>
      <c r="AQ64" s="49">
        <v>71.800001919269562</v>
      </c>
      <c r="AR64" s="49">
        <v>100.20000004768372</v>
      </c>
      <c r="AS64" s="49">
        <v>47.399999231100082</v>
      </c>
      <c r="AT64" s="49">
        <v>48.700001776218414</v>
      </c>
      <c r="AU64" s="49">
        <v>44.10000067949295</v>
      </c>
      <c r="AV64" s="49">
        <v>63.50000011920929</v>
      </c>
      <c r="AW64" s="49">
        <v>29.999999552965164</v>
      </c>
      <c r="AX64" s="49">
        <v>49.79999977350235</v>
      </c>
      <c r="AY64" s="49">
        <v>156.39999866485596</v>
      </c>
      <c r="AZ64" s="49">
        <v>229.36666584014893</v>
      </c>
      <c r="BA64" s="230">
        <v>179</v>
      </c>
      <c r="BB64" s="230">
        <v>179</v>
      </c>
      <c r="BC64" s="230">
        <v>179</v>
      </c>
      <c r="BD64" s="230">
        <v>179</v>
      </c>
      <c r="BE64" s="230">
        <v>179</v>
      </c>
      <c r="BF64" s="230">
        <v>179</v>
      </c>
      <c r="BG64" s="230">
        <v>179</v>
      </c>
      <c r="BH64" s="230">
        <v>179</v>
      </c>
      <c r="BI64" s="230">
        <v>179</v>
      </c>
      <c r="BJ64" s="230">
        <v>179</v>
      </c>
      <c r="BK64" s="230">
        <v>179</v>
      </c>
      <c r="BL64" s="230">
        <v>179</v>
      </c>
      <c r="BM64" s="230">
        <v>179</v>
      </c>
      <c r="BN64" s="230">
        <v>179</v>
      </c>
      <c r="BO64" s="230">
        <v>179</v>
      </c>
      <c r="BP64" s="230">
        <v>179</v>
      </c>
      <c r="BQ64" s="230">
        <v>179</v>
      </c>
      <c r="BR64" s="230">
        <v>179</v>
      </c>
      <c r="BS64" s="230">
        <v>179</v>
      </c>
      <c r="BT64" s="230">
        <v>179</v>
      </c>
      <c r="BU64" s="230">
        <v>179</v>
      </c>
      <c r="BV64" s="230">
        <v>179</v>
      </c>
      <c r="BW64" s="230">
        <v>179</v>
      </c>
      <c r="BX64" s="230">
        <v>179</v>
      </c>
      <c r="BY64" s="230">
        <v>179</v>
      </c>
      <c r="BZ64" s="230">
        <v>179</v>
      </c>
      <c r="CA64" s="230">
        <v>179</v>
      </c>
      <c r="CB64" s="230">
        <v>179</v>
      </c>
      <c r="CC64" s="230">
        <v>179</v>
      </c>
      <c r="CD64" s="230">
        <v>179</v>
      </c>
      <c r="CE64" s="230">
        <v>179</v>
      </c>
      <c r="CF64" s="230">
        <v>179</v>
      </c>
      <c r="CG64" s="230">
        <v>179</v>
      </c>
      <c r="CH64" s="230">
        <v>179</v>
      </c>
      <c r="CI64" s="230">
        <v>179</v>
      </c>
      <c r="CJ64" s="230">
        <v>179</v>
      </c>
      <c r="CK64" s="231"/>
      <c r="CL64" s="231"/>
      <c r="CM64" s="231"/>
      <c r="CN64" s="231"/>
      <c r="CO64" s="231"/>
      <c r="CP64" s="231"/>
      <c r="CQ64" s="231"/>
      <c r="CR64" s="231"/>
      <c r="CS64" s="231"/>
      <c r="CT64" s="231"/>
      <c r="CU64" s="231"/>
      <c r="CV64" s="231"/>
      <c r="CW64" s="231"/>
      <c r="CX64" s="231"/>
      <c r="CY64" s="231"/>
      <c r="CZ64" s="231"/>
      <c r="DA64" s="231"/>
    </row>
    <row r="65" spans="1:112" s="48" customFormat="1" x14ac:dyDescent="0.25">
      <c r="A65" s="147" t="s">
        <v>508</v>
      </c>
      <c r="B65" s="147" t="s">
        <v>584</v>
      </c>
      <c r="C65" s="147" t="s">
        <v>58</v>
      </c>
      <c r="D65" s="147" t="s">
        <v>54</v>
      </c>
      <c r="E65" s="147" t="s">
        <v>187</v>
      </c>
      <c r="F65" s="147"/>
      <c r="G65" s="147" t="s">
        <v>66</v>
      </c>
      <c r="H65" s="147" t="s">
        <v>61</v>
      </c>
      <c r="I65" s="147">
        <v>2025</v>
      </c>
      <c r="J65" s="147"/>
      <c r="K65" s="147" t="s">
        <v>165</v>
      </c>
      <c r="L65" s="151">
        <v>5000</v>
      </c>
      <c r="AX65" s="48">
        <v>0</v>
      </c>
      <c r="AY65" s="48">
        <v>0</v>
      </c>
      <c r="AZ65" s="48">
        <v>0</v>
      </c>
      <c r="BA65" s="260"/>
      <c r="BB65" s="260"/>
      <c r="BC65" s="230">
        <v>0</v>
      </c>
      <c r="BD65" s="230">
        <v>0</v>
      </c>
      <c r="BE65" s="230">
        <v>0</v>
      </c>
      <c r="BF65" s="230">
        <v>0</v>
      </c>
      <c r="BG65" s="230">
        <v>0</v>
      </c>
      <c r="BH65" s="230">
        <v>0</v>
      </c>
      <c r="BI65" s="230">
        <v>0</v>
      </c>
      <c r="BJ65" s="230">
        <v>0</v>
      </c>
      <c r="BK65" s="230">
        <v>1791</v>
      </c>
      <c r="BL65" s="230">
        <v>2204.8088667942875</v>
      </c>
      <c r="BM65" s="230">
        <v>2446.8715363348615</v>
      </c>
      <c r="BN65" s="230">
        <v>2618.6177335885745</v>
      </c>
      <c r="BO65" s="230">
        <v>2751.8344337231583</v>
      </c>
      <c r="BP65" s="230">
        <v>2860.680403129149</v>
      </c>
      <c r="BQ65" s="230">
        <v>2952.7083589860222</v>
      </c>
      <c r="BR65" s="230">
        <v>3032.426600382862</v>
      </c>
      <c r="BS65" s="230">
        <v>3102.743072669723</v>
      </c>
      <c r="BT65" s="230">
        <v>3165.6433005174454</v>
      </c>
      <c r="BU65" s="230">
        <v>3222.5434778606277</v>
      </c>
      <c r="BV65" s="230">
        <v>3274.489269923436</v>
      </c>
      <c r="BW65" s="230">
        <v>3322.2747664045378</v>
      </c>
      <c r="BX65" s="230">
        <v>3366.5172257803092</v>
      </c>
      <c r="BY65" s="230">
        <v>3407.7059700580198</v>
      </c>
      <c r="BZ65" s="230">
        <v>3446.2354671771495</v>
      </c>
      <c r="CA65" s="230">
        <v>3482.4283664015616</v>
      </c>
      <c r="CB65" s="230">
        <v>3516.5519394640105</v>
      </c>
      <c r="CC65" s="230">
        <v>3548.8300705623647</v>
      </c>
      <c r="CD65" s="230">
        <v>3579.4521673117329</v>
      </c>
      <c r="CE65" s="230">
        <v>3608.5798953208837</v>
      </c>
      <c r="CF65" s="230">
        <v>3636.3523446549152</v>
      </c>
      <c r="CG65" s="230">
        <v>3662.8900469097025</v>
      </c>
      <c r="CH65" s="230">
        <v>3688.2981367177235</v>
      </c>
      <c r="CI65" s="230">
        <v>3712.6688674463157</v>
      </c>
      <c r="CJ65" s="230">
        <v>3736.0836331988253</v>
      </c>
      <c r="CK65" s="231"/>
      <c r="CL65" s="231"/>
      <c r="CM65" s="231"/>
      <c r="CN65" s="231"/>
      <c r="CO65" s="231"/>
      <c r="CP65" s="231"/>
      <c r="CQ65" s="231"/>
      <c r="CR65" s="231"/>
      <c r="CS65" s="231"/>
      <c r="CT65" s="231"/>
      <c r="CU65" s="231"/>
      <c r="CV65" s="231"/>
      <c r="CW65" s="231"/>
      <c r="CX65" s="231"/>
      <c r="CY65" s="231"/>
      <c r="CZ65" s="231"/>
      <c r="DA65" s="231"/>
    </row>
    <row r="66" spans="1:112" s="48" customFormat="1" x14ac:dyDescent="0.25">
      <c r="A66" s="147" t="s">
        <v>393</v>
      </c>
      <c r="B66" s="147" t="s">
        <v>69</v>
      </c>
      <c r="C66" s="147" t="s">
        <v>58</v>
      </c>
      <c r="D66" s="147" t="s">
        <v>54</v>
      </c>
      <c r="E66" s="147" t="s">
        <v>70</v>
      </c>
      <c r="F66" s="147" t="s">
        <v>70</v>
      </c>
      <c r="G66" s="147" t="s">
        <v>66</v>
      </c>
      <c r="H66" s="147" t="s">
        <v>68</v>
      </c>
      <c r="I66" s="147">
        <v>2004</v>
      </c>
      <c r="J66" s="147">
        <v>2029</v>
      </c>
      <c r="K66" s="147" t="s">
        <v>60</v>
      </c>
      <c r="L66" s="151">
        <v>650</v>
      </c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>
        <v>26.5</v>
      </c>
      <c r="AQ66" s="49">
        <v>193.20000097900629</v>
      </c>
      <c r="AR66" s="49">
        <v>279.79999732971191</v>
      </c>
      <c r="AS66" s="49">
        <v>440.29999232292175</v>
      </c>
      <c r="AT66" s="49">
        <v>439.19999361038208</v>
      </c>
      <c r="AU66" s="49">
        <v>423.59999847412109</v>
      </c>
      <c r="AV66" s="49">
        <v>363.69999384880066</v>
      </c>
      <c r="AW66" s="49">
        <v>221.79999977350235</v>
      </c>
      <c r="AX66" s="49">
        <v>401.40000295639038</v>
      </c>
      <c r="AY66" s="49">
        <v>565.00000095367432</v>
      </c>
      <c r="AZ66" s="49">
        <v>514.4999942779541</v>
      </c>
      <c r="BA66" s="247">
        <v>500</v>
      </c>
      <c r="BB66" s="247">
        <v>500</v>
      </c>
      <c r="BC66" s="230">
        <v>527.14102562173059</v>
      </c>
      <c r="BD66" s="230">
        <v>554.28205124346118</v>
      </c>
      <c r="BE66" s="230">
        <v>581.42307686519177</v>
      </c>
      <c r="BF66" s="230">
        <v>608.56410248692237</v>
      </c>
      <c r="BG66" s="230">
        <v>635.70512810865296</v>
      </c>
      <c r="BH66" s="230">
        <v>650</v>
      </c>
      <c r="BI66" s="230">
        <v>650</v>
      </c>
      <c r="BJ66" s="230">
        <v>650</v>
      </c>
      <c r="BK66" s="230">
        <v>650</v>
      </c>
      <c r="BL66" s="230">
        <v>650</v>
      </c>
      <c r="BM66" s="230">
        <v>650</v>
      </c>
      <c r="BN66" s="230">
        <v>650</v>
      </c>
      <c r="BO66" s="230">
        <v>650</v>
      </c>
      <c r="BP66" s="230">
        <v>650</v>
      </c>
      <c r="BQ66" s="230">
        <v>650</v>
      </c>
      <c r="BR66" s="230">
        <v>650</v>
      </c>
      <c r="BS66" s="230">
        <v>650</v>
      </c>
      <c r="BT66" s="230">
        <v>650</v>
      </c>
      <c r="BU66" s="230">
        <v>650</v>
      </c>
      <c r="BV66" s="230">
        <v>650</v>
      </c>
      <c r="BW66" s="230">
        <v>650</v>
      </c>
      <c r="BX66" s="230">
        <v>650</v>
      </c>
      <c r="BY66" s="230">
        <v>650</v>
      </c>
      <c r="BZ66" s="230">
        <v>650</v>
      </c>
      <c r="CA66" s="230">
        <v>650</v>
      </c>
      <c r="CB66" s="230">
        <v>650</v>
      </c>
      <c r="CC66" s="230">
        <v>650</v>
      </c>
      <c r="CD66" s="230">
        <v>650</v>
      </c>
      <c r="CE66" s="230">
        <v>650</v>
      </c>
      <c r="CF66" s="230">
        <v>650</v>
      </c>
      <c r="CG66" s="230">
        <v>650</v>
      </c>
      <c r="CH66" s="230">
        <v>650</v>
      </c>
      <c r="CI66" s="230">
        <v>650</v>
      </c>
      <c r="CJ66" s="230">
        <v>650</v>
      </c>
      <c r="CK66" s="231"/>
      <c r="CL66" s="231"/>
      <c r="CM66" s="240">
        <v>22757.11538432596</v>
      </c>
      <c r="CN66" s="231"/>
      <c r="CO66" s="231"/>
      <c r="CP66" s="231"/>
      <c r="CQ66" s="231"/>
      <c r="CR66" s="231"/>
      <c r="CS66" s="231"/>
      <c r="CT66" s="231"/>
      <c r="CU66" s="231"/>
      <c r="CV66" s="231"/>
      <c r="CW66" s="231"/>
      <c r="CX66" s="231"/>
      <c r="CY66" s="231"/>
      <c r="CZ66" s="231"/>
      <c r="DA66" s="231"/>
      <c r="DB66" s="231"/>
      <c r="DC66" s="231"/>
      <c r="DD66" s="231"/>
      <c r="DE66" s="231"/>
      <c r="DF66" s="231"/>
      <c r="DG66" s="231"/>
      <c r="DH66" s="231"/>
    </row>
    <row r="67" spans="1:112" s="48" customFormat="1" x14ac:dyDescent="0.25">
      <c r="A67" s="147" t="s">
        <v>497</v>
      </c>
      <c r="B67" s="147" t="s">
        <v>581</v>
      </c>
      <c r="C67" s="147" t="s">
        <v>58</v>
      </c>
      <c r="D67" s="147" t="s">
        <v>54</v>
      </c>
      <c r="E67" s="147" t="s">
        <v>228</v>
      </c>
      <c r="F67" s="147"/>
      <c r="G67" s="147" t="s">
        <v>66</v>
      </c>
      <c r="H67" s="147" t="s">
        <v>61</v>
      </c>
      <c r="I67" s="147">
        <v>2030</v>
      </c>
      <c r="J67" s="147"/>
      <c r="K67" s="147" t="s">
        <v>137</v>
      </c>
      <c r="L67" s="151">
        <v>1100</v>
      </c>
      <c r="BA67" s="260"/>
      <c r="BB67" s="260"/>
      <c r="BC67" s="230">
        <v>0</v>
      </c>
      <c r="BD67" s="230">
        <v>0</v>
      </c>
      <c r="BE67" s="230">
        <v>0</v>
      </c>
      <c r="BF67" s="230">
        <v>0</v>
      </c>
      <c r="BG67" s="230">
        <v>0</v>
      </c>
      <c r="BH67" s="230">
        <v>0</v>
      </c>
      <c r="BI67" s="230">
        <v>0</v>
      </c>
      <c r="BJ67" s="230">
        <v>0</v>
      </c>
      <c r="BK67" s="230">
        <v>0</v>
      </c>
      <c r="BL67" s="230">
        <v>0</v>
      </c>
      <c r="BM67" s="230">
        <v>0</v>
      </c>
      <c r="BN67" s="230">
        <v>0</v>
      </c>
      <c r="BO67" s="230">
        <v>0</v>
      </c>
      <c r="BP67" s="230">
        <v>394.02000000000004</v>
      </c>
      <c r="BQ67" s="230">
        <v>485.05795069474323</v>
      </c>
      <c r="BR67" s="230">
        <v>538.31173799366957</v>
      </c>
      <c r="BS67" s="230">
        <v>576.09590138948647</v>
      </c>
      <c r="BT67" s="230">
        <v>605.40357541909475</v>
      </c>
      <c r="BU67" s="230">
        <v>629.3496886884127</v>
      </c>
      <c r="BV67" s="230">
        <v>649.59583897692482</v>
      </c>
      <c r="BW67" s="230">
        <v>667.1338520842296</v>
      </c>
      <c r="BX67" s="230">
        <v>682.60347598733904</v>
      </c>
      <c r="BY67" s="230">
        <v>696.44152611383799</v>
      </c>
      <c r="BZ67" s="230">
        <v>708.9595651293381</v>
      </c>
      <c r="CA67" s="230">
        <v>720.38763938315594</v>
      </c>
      <c r="CB67" s="230">
        <v>730.90044860899832</v>
      </c>
      <c r="CC67" s="230">
        <v>740.63378967166807</v>
      </c>
      <c r="CD67" s="230">
        <v>749.69531341276434</v>
      </c>
      <c r="CE67" s="230">
        <v>758.17180277897285</v>
      </c>
      <c r="CF67" s="230">
        <v>766.13424060834348</v>
      </c>
      <c r="CG67" s="230">
        <v>773.64142668208228</v>
      </c>
      <c r="CH67" s="230">
        <v>780.74261552372025</v>
      </c>
      <c r="CI67" s="230">
        <v>787.47947680858124</v>
      </c>
      <c r="CJ67" s="230">
        <v>793.88757697059441</v>
      </c>
      <c r="CK67" s="231"/>
      <c r="CL67" s="231"/>
      <c r="CM67" s="231"/>
      <c r="CN67" s="231"/>
      <c r="CO67" s="231"/>
      <c r="CP67" s="231"/>
      <c r="CQ67" s="231"/>
      <c r="CR67" s="231"/>
      <c r="CS67" s="231"/>
      <c r="CT67" s="231"/>
      <c r="CU67" s="231"/>
      <c r="CV67" s="231"/>
      <c r="CW67" s="231"/>
      <c r="CX67" s="231"/>
      <c r="CY67" s="231"/>
      <c r="CZ67" s="231"/>
      <c r="DA67" s="231"/>
    </row>
    <row r="68" spans="1:112" s="48" customFormat="1" x14ac:dyDescent="0.25">
      <c r="A68" s="147" t="s">
        <v>499</v>
      </c>
      <c r="B68" s="147" t="s">
        <v>582</v>
      </c>
      <c r="C68" s="147" t="s">
        <v>58</v>
      </c>
      <c r="D68" s="147" t="s">
        <v>54</v>
      </c>
      <c r="E68" s="147" t="s">
        <v>226</v>
      </c>
      <c r="F68" s="147"/>
      <c r="G68" s="147" t="s">
        <v>66</v>
      </c>
      <c r="H68" s="147" t="s">
        <v>61</v>
      </c>
      <c r="I68" s="147">
        <v>2020</v>
      </c>
      <c r="J68" s="147"/>
      <c r="K68" s="147" t="s">
        <v>119</v>
      </c>
      <c r="L68" s="151">
        <v>111</v>
      </c>
      <c r="BA68" s="260"/>
      <c r="BB68" s="260"/>
      <c r="BC68" s="230">
        <v>0</v>
      </c>
      <c r="BD68" s="230">
        <v>0</v>
      </c>
      <c r="BE68" s="230">
        <v>0</v>
      </c>
      <c r="BF68" s="230">
        <v>58.696800000000003</v>
      </c>
      <c r="BG68" s="230">
        <v>65.028907438569277</v>
      </c>
      <c r="BH68" s="230">
        <v>68.732952840669782</v>
      </c>
      <c r="BI68" s="230">
        <v>71.361014877138544</v>
      </c>
      <c r="BJ68" s="230">
        <v>73.399498161459235</v>
      </c>
      <c r="BK68" s="230">
        <v>75.065060279239049</v>
      </c>
      <c r="BL68" s="230">
        <v>76.473272984665002</v>
      </c>
      <c r="BM68" s="230">
        <v>77.693122315707811</v>
      </c>
      <c r="BN68" s="230">
        <v>78.769105681339568</v>
      </c>
      <c r="BO68" s="230">
        <v>79.731605600028502</v>
      </c>
      <c r="BP68" s="230">
        <v>80.602292685594961</v>
      </c>
      <c r="BQ68" s="230">
        <v>81.397167717808316</v>
      </c>
      <c r="BR68" s="230">
        <v>82.128381865218387</v>
      </c>
      <c r="BS68" s="230">
        <v>82.805380423234269</v>
      </c>
      <c r="BT68" s="230">
        <v>83.435651002129021</v>
      </c>
      <c r="BU68" s="230">
        <v>84.025229754277078</v>
      </c>
      <c r="BV68" s="230">
        <v>84.579053861956751</v>
      </c>
      <c r="BW68" s="230">
        <v>85.101213119908834</v>
      </c>
      <c r="BX68" s="230">
        <v>85.59513340637919</v>
      </c>
      <c r="BY68" s="230">
        <v>86.063713038597768</v>
      </c>
      <c r="BZ68" s="230">
        <v>86.509425825334787</v>
      </c>
      <c r="CA68" s="230">
        <v>86.934400124164227</v>
      </c>
      <c r="CB68" s="230">
        <v>87.340480310777565</v>
      </c>
      <c r="CC68" s="230">
        <v>87.729275156377597</v>
      </c>
      <c r="CD68" s="230">
        <v>88.102196322918473</v>
      </c>
      <c r="CE68" s="230">
        <v>88.460489303787654</v>
      </c>
      <c r="CF68" s="230">
        <v>88.805258522009353</v>
      </c>
      <c r="CG68" s="230">
        <v>89.13748786180355</v>
      </c>
      <c r="CH68" s="230">
        <v>89.458057595675442</v>
      </c>
      <c r="CI68" s="230">
        <v>89.767758440698287</v>
      </c>
      <c r="CJ68" s="230">
        <v>90.067303309133166</v>
      </c>
      <c r="CK68" s="231"/>
      <c r="CL68" s="231"/>
      <c r="CM68" s="231"/>
      <c r="CN68" s="231"/>
      <c r="CO68" s="231"/>
      <c r="CP68" s="231"/>
      <c r="CQ68" s="231"/>
      <c r="CR68" s="231"/>
      <c r="CS68" s="231"/>
      <c r="CT68" s="231"/>
      <c r="CU68" s="231"/>
      <c r="CV68" s="231"/>
      <c r="CW68" s="231"/>
      <c r="CX68" s="231"/>
      <c r="CY68" s="231"/>
      <c r="CZ68" s="231"/>
      <c r="DA68" s="231"/>
    </row>
    <row r="69" spans="1:112" s="48" customFormat="1" x14ac:dyDescent="0.25">
      <c r="A69" s="147" t="s">
        <v>495</v>
      </c>
      <c r="B69" s="147" t="s">
        <v>580</v>
      </c>
      <c r="C69" s="147" t="s">
        <v>58</v>
      </c>
      <c r="D69" s="147" t="s">
        <v>54</v>
      </c>
      <c r="E69" s="147" t="s">
        <v>211</v>
      </c>
      <c r="F69" s="147"/>
      <c r="G69" s="147" t="s">
        <v>63</v>
      </c>
      <c r="H69" s="147" t="s">
        <v>61</v>
      </c>
      <c r="I69" s="147">
        <v>2020</v>
      </c>
      <c r="J69" s="147">
        <v>2025</v>
      </c>
      <c r="K69" s="147" t="s">
        <v>119</v>
      </c>
      <c r="L69" s="151">
        <v>2500</v>
      </c>
      <c r="AX69" s="48">
        <v>0</v>
      </c>
      <c r="AY69" s="48">
        <v>0</v>
      </c>
      <c r="AZ69" s="48">
        <v>0</v>
      </c>
      <c r="BA69" s="260"/>
      <c r="BB69" s="260"/>
      <c r="BC69" s="230">
        <v>0</v>
      </c>
      <c r="BD69" s="230">
        <v>0</v>
      </c>
      <c r="BE69" s="230">
        <v>0</v>
      </c>
      <c r="BF69" s="230">
        <v>895.5</v>
      </c>
      <c r="BG69" s="230">
        <v>1102.4044333971437</v>
      </c>
      <c r="BH69" s="230">
        <v>1223.4357681674308</v>
      </c>
      <c r="BI69" s="230">
        <v>1309.3088667942873</v>
      </c>
      <c r="BJ69" s="230">
        <v>1375.9172168615792</v>
      </c>
      <c r="BK69" s="230">
        <v>1430.3402015645745</v>
      </c>
      <c r="BL69" s="230">
        <v>1476.3541794930111</v>
      </c>
      <c r="BM69" s="230">
        <v>1516.213300191431</v>
      </c>
      <c r="BN69" s="230">
        <v>1551.3715363348615</v>
      </c>
      <c r="BO69" s="230">
        <v>1582.8216502587227</v>
      </c>
      <c r="BP69" s="230">
        <v>1611.2717389303139</v>
      </c>
      <c r="BQ69" s="230">
        <v>1637.244634961718</v>
      </c>
      <c r="BR69" s="230">
        <v>1661.1373832022689</v>
      </c>
      <c r="BS69" s="230">
        <v>1683.2586128901546</v>
      </c>
      <c r="BT69" s="230">
        <v>1703.8529850290099</v>
      </c>
      <c r="BU69" s="230">
        <v>1723.1177335885748</v>
      </c>
      <c r="BV69" s="230">
        <v>1741.2141832007808</v>
      </c>
      <c r="BW69" s="230">
        <v>1758.2759697320053</v>
      </c>
      <c r="BX69" s="230">
        <v>1774.4150352811823</v>
      </c>
      <c r="BY69" s="230">
        <v>1789.7260836558664</v>
      </c>
      <c r="BZ69" s="230">
        <v>1804.2899476604418</v>
      </c>
      <c r="CA69" s="230">
        <v>1818.1761723274576</v>
      </c>
      <c r="CB69" s="230">
        <v>1831.4450234548513</v>
      </c>
      <c r="CC69" s="230">
        <v>1844.1490683588618</v>
      </c>
      <c r="CD69" s="230">
        <v>1856.3344337231579</v>
      </c>
      <c r="CE69" s="230">
        <v>1868.0418165994126</v>
      </c>
      <c r="CF69" s="230">
        <v>1879.3073045022923</v>
      </c>
      <c r="CG69" s="230">
        <v>1890.1630462872984</v>
      </c>
      <c r="CH69" s="230">
        <v>1900.6378052509626</v>
      </c>
      <c r="CI69" s="230">
        <v>1910.7574184261537</v>
      </c>
      <c r="CJ69" s="230">
        <v>1920.5451805388163</v>
      </c>
      <c r="CK69" s="231"/>
      <c r="CL69" s="231"/>
      <c r="CM69" s="231"/>
      <c r="CN69" s="231"/>
      <c r="CO69" s="231"/>
      <c r="CP69" s="231"/>
      <c r="CQ69" s="231"/>
      <c r="CR69" s="231"/>
      <c r="CS69" s="231"/>
      <c r="CT69" s="231"/>
      <c r="CU69" s="231"/>
      <c r="CV69" s="231"/>
      <c r="CW69" s="231"/>
      <c r="CX69" s="231"/>
      <c r="CY69" s="231"/>
      <c r="CZ69" s="231"/>
      <c r="DA69" s="231"/>
      <c r="DC69" s="259"/>
      <c r="DD69" s="259"/>
      <c r="DE69" s="259"/>
      <c r="DF69" s="259"/>
      <c r="DG69" s="259"/>
      <c r="DH69" s="259"/>
    </row>
    <row r="70" spans="1:112" s="48" customFormat="1" x14ac:dyDescent="0.25">
      <c r="A70" s="147" t="s">
        <v>506</v>
      </c>
      <c r="B70" s="147" t="s">
        <v>583</v>
      </c>
      <c r="C70" s="147" t="s">
        <v>58</v>
      </c>
      <c r="D70" s="147" t="s">
        <v>54</v>
      </c>
      <c r="E70" s="147" t="s">
        <v>307</v>
      </c>
      <c r="F70" s="147" t="s">
        <v>507</v>
      </c>
      <c r="G70" s="147" t="s">
        <v>66</v>
      </c>
      <c r="H70" s="147" t="s">
        <v>61</v>
      </c>
      <c r="I70" s="147">
        <v>2019</v>
      </c>
      <c r="J70" s="147"/>
      <c r="K70" s="147" t="s">
        <v>132</v>
      </c>
      <c r="L70" s="151">
        <v>2492</v>
      </c>
      <c r="AX70" s="48">
        <v>0</v>
      </c>
      <c r="AY70" s="48">
        <v>0</v>
      </c>
      <c r="AZ70" s="48">
        <v>0</v>
      </c>
      <c r="BA70" s="260"/>
      <c r="BB70" s="260"/>
      <c r="BC70" s="230">
        <v>0</v>
      </c>
      <c r="BD70" s="230">
        <v>0</v>
      </c>
      <c r="BE70" s="230">
        <v>892.63440000000003</v>
      </c>
      <c r="BF70" s="230">
        <v>1098.8767392102729</v>
      </c>
      <c r="BG70" s="230">
        <v>1219.5207737092951</v>
      </c>
      <c r="BH70" s="230">
        <v>1305.1190784205455</v>
      </c>
      <c r="BI70" s="230">
        <v>1371.5142817676219</v>
      </c>
      <c r="BJ70" s="230">
        <v>1425.7631129195677</v>
      </c>
      <c r="BK70" s="230">
        <v>1471.6298461186334</v>
      </c>
      <c r="BL70" s="230">
        <v>1511.3614176308186</v>
      </c>
      <c r="BM70" s="230">
        <v>1546.4071474185901</v>
      </c>
      <c r="BN70" s="230">
        <v>1577.756620977895</v>
      </c>
      <c r="BO70" s="230">
        <v>1606.1156693657367</v>
      </c>
      <c r="BP70" s="230">
        <v>1632.0054521298407</v>
      </c>
      <c r="BQ70" s="230">
        <v>1655.8217435760216</v>
      </c>
      <c r="BR70" s="230">
        <v>1677.8721853289062</v>
      </c>
      <c r="BS70" s="230">
        <v>1698.4006554769171</v>
      </c>
      <c r="BT70" s="230">
        <v>1717.6037568410914</v>
      </c>
      <c r="BU70" s="230">
        <v>1735.6422978145383</v>
      </c>
      <c r="BV70" s="230">
        <v>1752.6494866288629</v>
      </c>
      <c r="BW70" s="230">
        <v>1768.7369071682826</v>
      </c>
      <c r="BX70" s="230">
        <v>1783.9989601881678</v>
      </c>
      <c r="BY70" s="230">
        <v>1798.5162198279284</v>
      </c>
      <c r="BZ70" s="230">
        <v>1812.3580085760098</v>
      </c>
      <c r="CA70" s="230">
        <v>1825.5843993797957</v>
      </c>
      <c r="CB70" s="230">
        <v>1838.2477913401135</v>
      </c>
      <c r="CC70" s="230">
        <v>1850.3941635352439</v>
      </c>
      <c r="CD70" s="230">
        <v>1862.0640827862944</v>
      </c>
      <c r="CE70" s="230">
        <v>1873.293521127885</v>
      </c>
      <c r="CF70" s="230">
        <v>1884.114524539179</v>
      </c>
      <c r="CG70" s="230">
        <v>1894.5557642741596</v>
      </c>
      <c r="CH70" s="230">
        <v>1904.6429946871899</v>
      </c>
      <c r="CI70" s="230">
        <v>1914.399435961092</v>
      </c>
      <c r="CJ70" s="230">
        <v>1923.8460960513642</v>
      </c>
      <c r="CK70" s="231"/>
      <c r="CL70" s="231"/>
      <c r="CM70" s="231"/>
      <c r="CN70" s="231"/>
      <c r="CO70" s="231"/>
      <c r="CP70" s="231"/>
      <c r="CQ70" s="231"/>
      <c r="CR70" s="231"/>
      <c r="CS70" s="231"/>
      <c r="CT70" s="231"/>
      <c r="CU70" s="231"/>
      <c r="CV70" s="231"/>
      <c r="CW70" s="231"/>
      <c r="CX70" s="231"/>
      <c r="CY70" s="231"/>
      <c r="CZ70" s="231"/>
      <c r="DA70" s="231"/>
    </row>
    <row r="71" spans="1:112" s="48" customFormat="1" x14ac:dyDescent="0.25">
      <c r="A71" s="147" t="s">
        <v>338</v>
      </c>
      <c r="B71" s="147" t="s">
        <v>161</v>
      </c>
      <c r="C71" s="147" t="s">
        <v>156</v>
      </c>
      <c r="D71" s="147" t="s">
        <v>54</v>
      </c>
      <c r="E71" s="147" t="s">
        <v>339</v>
      </c>
      <c r="F71" s="147" t="s">
        <v>340</v>
      </c>
      <c r="G71" s="147" t="s">
        <v>66</v>
      </c>
      <c r="H71" s="147" t="s">
        <v>300</v>
      </c>
      <c r="I71" s="147">
        <v>2017</v>
      </c>
      <c r="J71" s="147"/>
      <c r="K71" s="147" t="s">
        <v>181</v>
      </c>
      <c r="L71" s="147">
        <v>5200</v>
      </c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230">
        <v>0</v>
      </c>
      <c r="BB71" s="230">
        <v>0</v>
      </c>
      <c r="BC71" s="230">
        <v>2441.3999999999996</v>
      </c>
      <c r="BD71" s="230">
        <v>3036.1202809204333</v>
      </c>
      <c r="BE71" s="230">
        <v>3384.0093436772381</v>
      </c>
      <c r="BF71" s="230">
        <v>3630.840561840866</v>
      </c>
      <c r="BG71" s="230">
        <v>3822.2977288684579</v>
      </c>
      <c r="BH71" s="230">
        <v>3978.7296245976709</v>
      </c>
      <c r="BI71" s="230">
        <v>4110.9909078894589</v>
      </c>
      <c r="BJ71" s="230">
        <v>4225.5608427612988</v>
      </c>
      <c r="BK71" s="230">
        <v>4326.6186873544766</v>
      </c>
      <c r="BL71" s="230">
        <v>4417.0180097888915</v>
      </c>
      <c r="BM71" s="230">
        <v>4498.794144061002</v>
      </c>
      <c r="BN71" s="230">
        <v>4573.4499055181041</v>
      </c>
      <c r="BO71" s="230">
        <v>4642.1265487019982</v>
      </c>
      <c r="BP71" s="230">
        <v>4705.7111888098916</v>
      </c>
      <c r="BQ71" s="230">
        <v>4764.9070725456959</v>
      </c>
      <c r="BR71" s="230">
        <v>4820.2811236817324</v>
      </c>
      <c r="BS71" s="230">
        <v>4872.2970492002332</v>
      </c>
      <c r="BT71" s="230">
        <v>4921.3389682749084</v>
      </c>
      <c r="BU71" s="230">
        <v>4967.7286441248052</v>
      </c>
      <c r="BV71" s="230">
        <v>5011.7382907093242</v>
      </c>
      <c r="BW71" s="230">
        <v>5053.6002515666969</v>
      </c>
      <c r="BX71" s="230">
        <v>5093.5144249814348</v>
      </c>
      <c r="BY71" s="230">
        <v>5131.6540372672107</v>
      </c>
      <c r="BZ71" s="230">
        <v>5168.1701864385377</v>
      </c>
      <c r="CA71" s="230">
        <v>5200</v>
      </c>
      <c r="CB71" s="230">
        <v>5200</v>
      </c>
      <c r="CC71" s="230">
        <v>5200</v>
      </c>
      <c r="CD71" s="230">
        <v>5200</v>
      </c>
      <c r="CE71" s="230">
        <v>5200</v>
      </c>
      <c r="CF71" s="230">
        <v>5200</v>
      </c>
      <c r="CG71" s="230">
        <v>5200</v>
      </c>
      <c r="CH71" s="230">
        <v>5200</v>
      </c>
      <c r="CI71" s="230">
        <v>5200</v>
      </c>
      <c r="CJ71" s="230">
        <v>5200</v>
      </c>
      <c r="CK71" s="231"/>
      <c r="CL71" s="231"/>
      <c r="CM71" s="231"/>
      <c r="CN71" s="231"/>
      <c r="CO71" s="231"/>
      <c r="CP71" s="231"/>
      <c r="CQ71" s="231"/>
      <c r="CR71" s="231"/>
      <c r="CS71" s="231"/>
      <c r="CT71" s="231"/>
      <c r="CU71" s="231"/>
      <c r="CV71" s="231"/>
      <c r="CW71" s="231"/>
      <c r="CX71" s="231"/>
      <c r="CY71" s="231"/>
      <c r="CZ71" s="231"/>
      <c r="DA71" s="231"/>
    </row>
    <row r="72" spans="1:112" s="48" customFormat="1" x14ac:dyDescent="0.25">
      <c r="A72" s="147" t="s">
        <v>380</v>
      </c>
      <c r="B72" s="147" t="s">
        <v>155</v>
      </c>
      <c r="C72" s="147" t="s">
        <v>156</v>
      </c>
      <c r="D72" s="147" t="s">
        <v>54</v>
      </c>
      <c r="E72" s="147" t="s">
        <v>339</v>
      </c>
      <c r="F72" s="147" t="s">
        <v>381</v>
      </c>
      <c r="G72" s="147" t="s">
        <v>66</v>
      </c>
      <c r="H72" s="147" t="s">
        <v>158</v>
      </c>
      <c r="I72" s="147">
        <v>2000</v>
      </c>
      <c r="J72" s="147">
        <v>2020</v>
      </c>
      <c r="K72" s="147" t="s">
        <v>60</v>
      </c>
      <c r="L72" s="147">
        <v>3600</v>
      </c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  <c r="AL72" s="49">
        <v>3624.7000350952148</v>
      </c>
      <c r="AM72" s="49">
        <v>3195.7999725341797</v>
      </c>
      <c r="AN72" s="49">
        <v>2975.7000122070312</v>
      </c>
      <c r="AO72" s="49">
        <v>2251.900016784668</v>
      </c>
      <c r="AP72" s="49">
        <v>2200.5</v>
      </c>
      <c r="AQ72" s="49">
        <v>2049.6000270843506</v>
      </c>
      <c r="AR72" s="49">
        <v>3020.0999870300293</v>
      </c>
      <c r="AS72" s="49">
        <v>3320.2000122070312</v>
      </c>
      <c r="AT72" s="49">
        <v>3685.2999954223633</v>
      </c>
      <c r="AU72" s="49">
        <v>3050</v>
      </c>
      <c r="AV72" s="49">
        <v>3440.4000091552734</v>
      </c>
      <c r="AW72" s="49">
        <v>3517.7000122070312</v>
      </c>
      <c r="AX72" s="49">
        <v>2923.8999756574631</v>
      </c>
      <c r="AY72" s="49">
        <v>3211.2999877929687</v>
      </c>
      <c r="AZ72" s="49">
        <v>3118.0999603271484</v>
      </c>
      <c r="BA72" s="247">
        <v>3200</v>
      </c>
      <c r="BB72" s="247">
        <v>3200</v>
      </c>
      <c r="BC72" s="230">
        <v>3260.745097179039</v>
      </c>
      <c r="BD72" s="230">
        <v>3321.490194358078</v>
      </c>
      <c r="BE72" s="230">
        <v>3382.2352915371171</v>
      </c>
      <c r="BF72" s="230">
        <v>3442.9803887161561</v>
      </c>
      <c r="BG72" s="230">
        <v>3503.7254858951951</v>
      </c>
      <c r="BH72" s="230">
        <v>3564.4705830742341</v>
      </c>
      <c r="BI72" s="230">
        <v>3625.2156802532731</v>
      </c>
      <c r="BJ72" s="230">
        <v>3685.9607774323122</v>
      </c>
      <c r="BK72" s="230">
        <v>3746.7058746113512</v>
      </c>
      <c r="BL72" s="230">
        <v>3807.4509717903902</v>
      </c>
      <c r="BM72" s="230">
        <v>3868.1960689694292</v>
      </c>
      <c r="BN72" s="230">
        <v>3928.9411661484683</v>
      </c>
      <c r="BO72" s="230">
        <v>3989.6862633275073</v>
      </c>
      <c r="BP72" s="230">
        <v>4050.4313605065463</v>
      </c>
      <c r="BQ72" s="230">
        <v>4111.1764576855849</v>
      </c>
      <c r="BR72" s="230">
        <v>4171.9215548646234</v>
      </c>
      <c r="BS72" s="230">
        <v>4232.666652043662</v>
      </c>
      <c r="BT72" s="230">
        <v>4293.4117492227006</v>
      </c>
      <c r="BU72" s="230">
        <v>4320</v>
      </c>
      <c r="BV72" s="230">
        <v>4320</v>
      </c>
      <c r="BW72" s="230">
        <v>4320</v>
      </c>
      <c r="BX72" s="230">
        <v>4320</v>
      </c>
      <c r="BY72" s="230">
        <v>4320</v>
      </c>
      <c r="BZ72" s="230">
        <v>4320</v>
      </c>
      <c r="CA72" s="230">
        <v>4320</v>
      </c>
      <c r="CB72" s="230">
        <v>4320</v>
      </c>
      <c r="CC72" s="230">
        <v>4320</v>
      </c>
      <c r="CD72" s="230">
        <v>4320</v>
      </c>
      <c r="CE72" s="230">
        <v>4320</v>
      </c>
      <c r="CF72" s="230">
        <v>4320</v>
      </c>
      <c r="CG72" s="230">
        <v>4320</v>
      </c>
      <c r="CH72" s="230">
        <v>4320</v>
      </c>
      <c r="CI72" s="230">
        <v>4320</v>
      </c>
      <c r="CJ72" s="230">
        <v>4320</v>
      </c>
      <c r="CK72" s="231"/>
      <c r="CL72" s="231"/>
      <c r="CM72" s="231"/>
      <c r="CN72" s="231"/>
      <c r="CO72" s="231"/>
      <c r="CP72" s="231"/>
      <c r="CQ72" s="231"/>
      <c r="CR72" s="231"/>
      <c r="CS72" s="231"/>
      <c r="CT72" s="231"/>
      <c r="CU72" s="231"/>
      <c r="CV72" s="231"/>
      <c r="CW72" s="231"/>
      <c r="CX72" s="231"/>
      <c r="CY72" s="231"/>
      <c r="CZ72" s="231"/>
      <c r="DA72" s="231"/>
    </row>
    <row r="73" spans="1:112" s="48" customFormat="1" x14ac:dyDescent="0.25">
      <c r="A73" s="147" t="s">
        <v>576</v>
      </c>
      <c r="B73" s="147" t="s">
        <v>577</v>
      </c>
      <c r="C73" s="147" t="s">
        <v>156</v>
      </c>
      <c r="D73" s="147" t="s">
        <v>54</v>
      </c>
      <c r="E73" s="147" t="s">
        <v>339</v>
      </c>
      <c r="F73" s="147" t="s">
        <v>381</v>
      </c>
      <c r="G73" s="147" t="s">
        <v>66</v>
      </c>
      <c r="H73" s="147" t="s">
        <v>503</v>
      </c>
      <c r="I73" s="147">
        <v>2020</v>
      </c>
      <c r="J73" s="147"/>
      <c r="K73" s="147" t="s">
        <v>301</v>
      </c>
      <c r="L73" s="147">
        <v>4320</v>
      </c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  <c r="AQ73" s="49"/>
      <c r="AR73" s="49"/>
      <c r="AS73" s="49"/>
      <c r="AT73" s="49"/>
      <c r="AU73" s="49"/>
      <c r="AV73" s="49"/>
      <c r="AW73" s="49"/>
      <c r="AX73" s="49"/>
      <c r="AY73" s="49"/>
      <c r="AZ73" s="49"/>
      <c r="BA73" s="247"/>
      <c r="BB73" s="247"/>
      <c r="BC73" s="240"/>
      <c r="BD73" s="240"/>
      <c r="BE73" s="240"/>
      <c r="BF73" s="240"/>
      <c r="BG73" s="240"/>
      <c r="BH73" s="240"/>
      <c r="BI73" s="240"/>
      <c r="BJ73" s="240"/>
      <c r="BK73" s="240"/>
      <c r="BL73" s="240"/>
      <c r="BM73" s="240"/>
      <c r="BN73" s="240"/>
      <c r="BO73" s="240"/>
      <c r="BP73" s="240"/>
      <c r="BQ73" s="240"/>
      <c r="BR73" s="240"/>
      <c r="BS73" s="240"/>
      <c r="BT73" s="240"/>
      <c r="BU73" s="240"/>
      <c r="BV73" s="240"/>
      <c r="BW73" s="240"/>
      <c r="BX73" s="240"/>
      <c r="BY73" s="240"/>
      <c r="BZ73" s="240"/>
      <c r="CA73" s="240"/>
      <c r="CB73" s="240"/>
      <c r="CC73" s="240"/>
      <c r="CD73" s="240"/>
      <c r="CE73" s="240"/>
      <c r="CF73" s="240"/>
      <c r="CG73" s="240"/>
      <c r="CH73" s="240"/>
      <c r="CI73" s="240"/>
      <c r="CJ73" s="240"/>
      <c r="CK73" s="231"/>
      <c r="CL73" s="231"/>
      <c r="CM73" s="231"/>
      <c r="CN73" s="231"/>
      <c r="CO73" s="231"/>
      <c r="CP73" s="231"/>
      <c r="CQ73" s="231"/>
      <c r="CR73" s="231"/>
      <c r="CS73" s="231"/>
      <c r="CT73" s="231"/>
      <c r="CU73" s="231"/>
      <c r="CV73" s="231"/>
      <c r="CW73" s="231"/>
      <c r="CX73" s="231"/>
      <c r="CY73" s="231"/>
      <c r="CZ73" s="231"/>
      <c r="DA73" s="231"/>
    </row>
    <row r="74" spans="1:112" s="48" customFormat="1" x14ac:dyDescent="0.25">
      <c r="A74" s="147" t="s">
        <v>342</v>
      </c>
      <c r="B74" s="147" t="s">
        <v>164</v>
      </c>
      <c r="C74" s="147" t="s">
        <v>156</v>
      </c>
      <c r="D74" s="147" t="s">
        <v>54</v>
      </c>
      <c r="E74" s="147" t="s">
        <v>343</v>
      </c>
      <c r="F74" s="147" t="s">
        <v>343</v>
      </c>
      <c r="G74" s="147" t="s">
        <v>66</v>
      </c>
      <c r="H74" s="147" t="s">
        <v>300</v>
      </c>
      <c r="I74" s="147">
        <v>2025</v>
      </c>
      <c r="J74" s="147"/>
      <c r="K74" s="147" t="s">
        <v>119</v>
      </c>
      <c r="L74" s="151">
        <v>1500</v>
      </c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/>
      <c r="AS74" s="49"/>
      <c r="AT74" s="49"/>
      <c r="AU74" s="49"/>
      <c r="AV74" s="49"/>
      <c r="AW74" s="49"/>
      <c r="AX74" s="49"/>
      <c r="AY74" s="49"/>
      <c r="AZ74" s="49"/>
      <c r="BA74" s="230">
        <v>0</v>
      </c>
      <c r="BB74" s="230">
        <v>0</v>
      </c>
      <c r="BC74" s="230">
        <v>0</v>
      </c>
      <c r="BD74" s="230">
        <v>0</v>
      </c>
      <c r="BE74" s="230">
        <v>0</v>
      </c>
      <c r="BF74" s="230">
        <v>0</v>
      </c>
      <c r="BG74" s="230">
        <v>0</v>
      </c>
      <c r="BH74" s="230">
        <v>0</v>
      </c>
      <c r="BI74" s="230">
        <v>0</v>
      </c>
      <c r="BJ74" s="230">
        <v>0</v>
      </c>
      <c r="BK74" s="230">
        <v>469.5</v>
      </c>
      <c r="BL74" s="230">
        <v>583.869284792391</v>
      </c>
      <c r="BM74" s="230">
        <v>650.77102763023811</v>
      </c>
      <c r="BN74" s="230">
        <v>698.23856958478189</v>
      </c>
      <c r="BO74" s="230">
        <v>735.05725555162644</v>
      </c>
      <c r="BP74" s="230">
        <v>765.14031242262899</v>
      </c>
      <c r="BQ74" s="230">
        <v>790.57517459412668</v>
      </c>
      <c r="BR74" s="230">
        <v>812.60785437717288</v>
      </c>
      <c r="BS74" s="230">
        <v>832.04205526047622</v>
      </c>
      <c r="BT74" s="230">
        <v>849.42654034401755</v>
      </c>
      <c r="BU74" s="230">
        <v>865.15272001173116</v>
      </c>
      <c r="BV74" s="230">
        <v>879.50959721502011</v>
      </c>
      <c r="BW74" s="230">
        <v>892.71664398115354</v>
      </c>
      <c r="BX74" s="230">
        <v>904.94445938651768</v>
      </c>
      <c r="BY74" s="230">
        <v>916.32828318186466</v>
      </c>
      <c r="BZ74" s="230">
        <v>926.97713916956388</v>
      </c>
      <c r="CA74" s="230">
        <v>936.98020176927571</v>
      </c>
      <c r="CB74" s="230">
        <v>946.4113400528671</v>
      </c>
      <c r="CC74" s="230">
        <v>955.3324315624626</v>
      </c>
      <c r="CD74" s="230">
        <v>963.79582513640844</v>
      </c>
      <c r="CE74" s="230">
        <v>971.84620222436479</v>
      </c>
      <c r="CF74" s="230">
        <v>979.52200480412205</v>
      </c>
      <c r="CG74" s="230">
        <v>986.85654562830973</v>
      </c>
      <c r="CH74" s="230">
        <v>993.87888200741099</v>
      </c>
      <c r="CI74" s="230">
        <v>1000</v>
      </c>
      <c r="CJ74" s="230">
        <v>1000</v>
      </c>
      <c r="CK74" s="231"/>
      <c r="CL74" s="231"/>
      <c r="CM74" s="231"/>
      <c r="CN74" s="231"/>
      <c r="CO74" s="231"/>
      <c r="CP74" s="231"/>
      <c r="CQ74" s="231"/>
      <c r="CR74" s="231"/>
      <c r="CS74" s="231"/>
      <c r="CT74" s="231"/>
      <c r="CU74" s="231"/>
      <c r="CV74" s="231"/>
      <c r="CW74" s="231"/>
      <c r="CX74" s="231"/>
      <c r="CY74" s="231"/>
      <c r="CZ74" s="231"/>
      <c r="DA74" s="231"/>
    </row>
    <row r="75" spans="1:112" s="48" customFormat="1" x14ac:dyDescent="0.25">
      <c r="A75" s="147" t="s">
        <v>578</v>
      </c>
      <c r="B75" s="147" t="s">
        <v>579</v>
      </c>
      <c r="C75" s="147" t="s">
        <v>58</v>
      </c>
      <c r="D75" s="147" t="s">
        <v>54</v>
      </c>
      <c r="E75" s="147" t="s">
        <v>70</v>
      </c>
      <c r="F75" s="147" t="s">
        <v>70</v>
      </c>
      <c r="G75" s="147" t="s">
        <v>66</v>
      </c>
      <c r="H75" s="147" t="s">
        <v>505</v>
      </c>
      <c r="I75" s="147">
        <v>2029</v>
      </c>
      <c r="J75" s="147"/>
      <c r="K75" s="147" t="s">
        <v>301</v>
      </c>
      <c r="L75" s="151">
        <v>2461</v>
      </c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49"/>
      <c r="AR75" s="49"/>
      <c r="AS75" s="49"/>
      <c r="AT75" s="49"/>
      <c r="AU75" s="49"/>
      <c r="AV75" s="49"/>
      <c r="AW75" s="49"/>
      <c r="AX75" s="49"/>
      <c r="AY75" s="49"/>
      <c r="AZ75" s="49"/>
      <c r="BA75" s="247"/>
      <c r="BB75" s="247"/>
      <c r="BC75" s="240"/>
      <c r="BD75" s="240"/>
      <c r="BE75" s="240"/>
      <c r="BF75" s="240"/>
      <c r="BG75" s="240"/>
      <c r="BH75" s="240"/>
      <c r="BI75" s="240"/>
      <c r="BJ75" s="240"/>
      <c r="BK75" s="240"/>
      <c r="BL75" s="240"/>
      <c r="BM75" s="240"/>
      <c r="BN75" s="240"/>
      <c r="BO75" s="240"/>
      <c r="BP75" s="240"/>
      <c r="BQ75" s="240"/>
      <c r="BR75" s="240"/>
      <c r="BS75" s="240"/>
      <c r="BT75" s="240"/>
      <c r="BU75" s="240"/>
      <c r="BV75" s="240"/>
      <c r="BW75" s="240"/>
      <c r="BX75" s="240"/>
      <c r="BY75" s="240"/>
      <c r="BZ75" s="240"/>
      <c r="CA75" s="240"/>
      <c r="CB75" s="240"/>
      <c r="CC75" s="240"/>
      <c r="CD75" s="240"/>
      <c r="CE75" s="240"/>
      <c r="CF75" s="240"/>
      <c r="CG75" s="240"/>
      <c r="CH75" s="240"/>
      <c r="CI75" s="240"/>
      <c r="CJ75" s="240"/>
      <c r="CK75" s="231"/>
      <c r="CL75" s="231"/>
      <c r="CM75" s="240">
        <v>0</v>
      </c>
      <c r="CN75" s="231"/>
      <c r="CO75" s="231"/>
      <c r="CP75" s="231"/>
      <c r="CQ75" s="231"/>
      <c r="CR75" s="231"/>
      <c r="CS75" s="231"/>
      <c r="CT75" s="231"/>
      <c r="CU75" s="231"/>
      <c r="CV75" s="231"/>
      <c r="CW75" s="231"/>
      <c r="CX75" s="231"/>
      <c r="CY75" s="231"/>
      <c r="CZ75" s="231"/>
      <c r="DA75" s="231"/>
    </row>
    <row r="76" spans="1:112" s="48" customFormat="1" x14ac:dyDescent="0.25">
      <c r="A76" s="147" t="s">
        <v>345</v>
      </c>
      <c r="B76" s="147" t="s">
        <v>167</v>
      </c>
      <c r="C76" s="147" t="s">
        <v>156</v>
      </c>
      <c r="D76" s="147" t="s">
        <v>54</v>
      </c>
      <c r="E76" s="147" t="s">
        <v>206</v>
      </c>
      <c r="F76" s="147" t="s">
        <v>206</v>
      </c>
      <c r="G76" s="147" t="s">
        <v>66</v>
      </c>
      <c r="H76" s="147" t="s">
        <v>300</v>
      </c>
      <c r="I76" s="147">
        <v>2025</v>
      </c>
      <c r="J76" s="147"/>
      <c r="K76" s="147" t="s">
        <v>119</v>
      </c>
      <c r="L76" s="147">
        <v>1680</v>
      </c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49"/>
      <c r="AZ76" s="49"/>
      <c r="BA76" s="230">
        <v>0</v>
      </c>
      <c r="BB76" s="230">
        <v>0</v>
      </c>
      <c r="BC76" s="230">
        <v>0</v>
      </c>
      <c r="BD76" s="230">
        <v>0</v>
      </c>
      <c r="BE76" s="230">
        <v>0</v>
      </c>
      <c r="BF76" s="230">
        <v>0</v>
      </c>
      <c r="BG76" s="230">
        <v>0</v>
      </c>
      <c r="BH76" s="230">
        <v>0</v>
      </c>
      <c r="BI76" s="230">
        <v>0</v>
      </c>
      <c r="BJ76" s="230">
        <v>0</v>
      </c>
      <c r="BK76" s="230">
        <v>788.76</v>
      </c>
      <c r="BL76" s="230">
        <v>980.9003984512168</v>
      </c>
      <c r="BM76" s="230">
        <v>1093.2953264188</v>
      </c>
      <c r="BN76" s="230">
        <v>1173.0407969024336</v>
      </c>
      <c r="BO76" s="230">
        <v>1234.8961893267326</v>
      </c>
      <c r="BP76" s="230">
        <v>1285.4357248700169</v>
      </c>
      <c r="BQ76" s="230">
        <v>1328.1662933181328</v>
      </c>
      <c r="BR76" s="230">
        <v>1365.1811953536503</v>
      </c>
      <c r="BS76" s="230">
        <v>1397.8306528376002</v>
      </c>
      <c r="BT76" s="230">
        <v>1427.0365877779495</v>
      </c>
      <c r="BU76" s="230">
        <v>1453.4565696197083</v>
      </c>
      <c r="BV76" s="230">
        <v>1477.5761233212338</v>
      </c>
      <c r="BW76" s="230">
        <v>1499.7639618883379</v>
      </c>
      <c r="BX76" s="230">
        <v>1520.3066917693498</v>
      </c>
      <c r="BY76" s="230">
        <v>1539.4315157455326</v>
      </c>
      <c r="BZ76" s="230">
        <v>1557.3215938048675</v>
      </c>
      <c r="CA76" s="230">
        <v>1574.126738972383</v>
      </c>
      <c r="CB76" s="230">
        <v>1589.9710512888166</v>
      </c>
      <c r="CC76" s="230">
        <v>1604.9584850249371</v>
      </c>
      <c r="CD76" s="230">
        <v>1619.1769862291662</v>
      </c>
      <c r="CE76" s="230">
        <v>1632.7016197369328</v>
      </c>
      <c r="CF76" s="230">
        <v>1645.5969680709252</v>
      </c>
      <c r="CG76" s="230">
        <v>1657.9189966555602</v>
      </c>
      <c r="CH76" s="230">
        <v>1669.7165217724505</v>
      </c>
      <c r="CI76" s="230">
        <v>1680</v>
      </c>
      <c r="CJ76" s="230">
        <v>1680</v>
      </c>
      <c r="CK76" s="231"/>
      <c r="CL76" s="231"/>
      <c r="CM76" s="231"/>
      <c r="CN76" s="231"/>
      <c r="CO76" s="231"/>
      <c r="CP76" s="231"/>
      <c r="CQ76" s="231"/>
      <c r="CR76" s="231"/>
      <c r="CS76" s="231"/>
      <c r="CT76" s="231"/>
      <c r="CU76" s="231"/>
      <c r="CV76" s="231"/>
      <c r="CW76" s="231"/>
      <c r="CX76" s="231"/>
      <c r="CY76" s="231"/>
      <c r="CZ76" s="231"/>
      <c r="DA76" s="231"/>
    </row>
    <row r="77" spans="1:112" s="48" customFormat="1" x14ac:dyDescent="0.25">
      <c r="A77" s="147" t="s">
        <v>383</v>
      </c>
      <c r="B77" s="147" t="s">
        <v>159</v>
      </c>
      <c r="C77" s="147" t="s">
        <v>156</v>
      </c>
      <c r="D77" s="147" t="s">
        <v>54</v>
      </c>
      <c r="E77" s="147" t="s">
        <v>384</v>
      </c>
      <c r="F77" s="147" t="s">
        <v>385</v>
      </c>
      <c r="G77" s="147" t="s">
        <v>66</v>
      </c>
      <c r="H77" s="147" t="s">
        <v>158</v>
      </c>
      <c r="I77" s="147">
        <v>2003</v>
      </c>
      <c r="J77" s="147">
        <v>2023</v>
      </c>
      <c r="K77" s="147" t="s">
        <v>60</v>
      </c>
      <c r="L77" s="147">
        <v>7800</v>
      </c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>
        <v>1324.1000213623047</v>
      </c>
      <c r="AG77" s="49">
        <v>2164.2999877929687</v>
      </c>
      <c r="AH77" s="49">
        <v>2443.6999893188477</v>
      </c>
      <c r="AI77" s="49">
        <v>2178.1999969482422</v>
      </c>
      <c r="AJ77" s="49">
        <v>2177.4000091552734</v>
      </c>
      <c r="AK77" s="49">
        <v>2366.9999847412109</v>
      </c>
      <c r="AL77" s="49">
        <v>2418.7999877929687</v>
      </c>
      <c r="AM77" s="49">
        <v>2122.6999969482422</v>
      </c>
      <c r="AN77" s="49">
        <v>2463.0000267028809</v>
      </c>
      <c r="AO77" s="49">
        <v>3085.3999633789062</v>
      </c>
      <c r="AP77" s="49">
        <v>2684.4000152647495</v>
      </c>
      <c r="AQ77" s="49">
        <v>2303.8000183105469</v>
      </c>
      <c r="AR77" s="49">
        <v>2125.7000007629395</v>
      </c>
      <c r="AS77" s="49">
        <v>2218.7000122070312</v>
      </c>
      <c r="AT77" s="49">
        <v>1677.5</v>
      </c>
      <c r="AU77" s="49">
        <v>2813.0999603271484</v>
      </c>
      <c r="AV77" s="49">
        <v>4457.8999481201172</v>
      </c>
      <c r="AW77" s="49">
        <v>843.70001220703125</v>
      </c>
      <c r="AX77" s="49">
        <v>3703.8999786376953</v>
      </c>
      <c r="AY77" s="49">
        <v>4294.5000305175781</v>
      </c>
      <c r="AZ77" s="49">
        <v>3541.166748046875</v>
      </c>
      <c r="BA77" s="247">
        <v>4600</v>
      </c>
      <c r="BB77" s="247">
        <v>4700</v>
      </c>
      <c r="BC77" s="230">
        <v>4848.6188400931978</v>
      </c>
      <c r="BD77" s="230">
        <v>4997.2376801863957</v>
      </c>
      <c r="BE77" s="230">
        <v>5145.8565202795935</v>
      </c>
      <c r="BF77" s="230">
        <v>5294.4753603727913</v>
      </c>
      <c r="BG77" s="230">
        <v>5443.0942004659892</v>
      </c>
      <c r="BH77" s="230">
        <v>5591.713040559187</v>
      </c>
      <c r="BI77" s="230">
        <v>5740.3318806523848</v>
      </c>
      <c r="BJ77" s="230">
        <v>5888.9507207455827</v>
      </c>
      <c r="BK77" s="230">
        <v>6037.5695608387805</v>
      </c>
      <c r="BL77" s="230">
        <v>6186.1884009319783</v>
      </c>
      <c r="BM77" s="230">
        <v>6334.8072410251762</v>
      </c>
      <c r="BN77" s="230">
        <v>6483.426081118374</v>
      </c>
      <c r="BO77" s="230">
        <v>6632.0449212115718</v>
      </c>
      <c r="BP77" s="230">
        <v>6780.6637613047697</v>
      </c>
      <c r="BQ77" s="230">
        <v>6929.2826013979675</v>
      </c>
      <c r="BR77" s="230">
        <v>7077.9014414911653</v>
      </c>
      <c r="BS77" s="230">
        <v>7226.5202815843631</v>
      </c>
      <c r="BT77" s="230">
        <v>7375.139121677561</v>
      </c>
      <c r="BU77" s="230">
        <v>7523.7579617707588</v>
      </c>
      <c r="BV77" s="230">
        <v>7672.3768018639566</v>
      </c>
      <c r="BW77" s="230">
        <v>7800</v>
      </c>
      <c r="BX77" s="230">
        <v>7800</v>
      </c>
      <c r="BY77" s="230">
        <v>7800</v>
      </c>
      <c r="BZ77" s="230">
        <v>7800</v>
      </c>
      <c r="CA77" s="230">
        <v>7800</v>
      </c>
      <c r="CB77" s="230">
        <v>7800</v>
      </c>
      <c r="CC77" s="230">
        <v>7800</v>
      </c>
      <c r="CD77" s="230">
        <v>7800</v>
      </c>
      <c r="CE77" s="230">
        <v>7800</v>
      </c>
      <c r="CF77" s="230">
        <v>7800</v>
      </c>
      <c r="CG77" s="230">
        <v>7800</v>
      </c>
      <c r="CH77" s="230">
        <v>7800</v>
      </c>
      <c r="CI77" s="230">
        <v>7800</v>
      </c>
      <c r="CJ77" s="230">
        <v>7800</v>
      </c>
      <c r="CK77" s="231"/>
      <c r="CL77" s="231"/>
      <c r="CM77" s="231"/>
      <c r="CN77" s="231"/>
      <c r="CO77" s="231"/>
      <c r="CP77" s="231"/>
      <c r="CQ77" s="231"/>
      <c r="CR77" s="231"/>
      <c r="CS77" s="231"/>
      <c r="CT77" s="231"/>
      <c r="CU77" s="231"/>
      <c r="CV77" s="231"/>
      <c r="CW77" s="231"/>
      <c r="CX77" s="231"/>
      <c r="CY77" s="231"/>
      <c r="CZ77" s="231"/>
      <c r="DA77" s="231"/>
    </row>
    <row r="78" spans="1:112" s="48" customFormat="1" x14ac:dyDescent="0.25">
      <c r="A78" s="147" t="s">
        <v>501</v>
      </c>
      <c r="B78" s="147" t="s">
        <v>502</v>
      </c>
      <c r="C78" s="147" t="s">
        <v>156</v>
      </c>
      <c r="D78" s="147" t="s">
        <v>54</v>
      </c>
      <c r="E78" s="147" t="s">
        <v>384</v>
      </c>
      <c r="F78" s="147" t="s">
        <v>385</v>
      </c>
      <c r="G78" s="147" t="s">
        <v>66</v>
      </c>
      <c r="H78" s="147" t="s">
        <v>503</v>
      </c>
      <c r="I78" s="147">
        <v>2023</v>
      </c>
      <c r="J78" s="147"/>
      <c r="K78" s="147" t="s">
        <v>60</v>
      </c>
      <c r="L78" s="147">
        <v>7800</v>
      </c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49"/>
      <c r="AR78" s="49"/>
      <c r="AS78" s="49"/>
      <c r="AT78" s="49"/>
      <c r="AU78" s="49"/>
      <c r="AV78" s="49"/>
      <c r="AW78" s="49">
        <v>3184.2999877929687</v>
      </c>
      <c r="AX78" s="49">
        <v>3703.8999786376953</v>
      </c>
      <c r="AY78" s="49">
        <v>537.9000244140625</v>
      </c>
      <c r="AZ78" s="49">
        <v>1752.5333404541016</v>
      </c>
      <c r="BA78" s="230">
        <v>1752.5333404541016</v>
      </c>
      <c r="BB78" s="230">
        <v>1752.5333404541016</v>
      </c>
      <c r="BC78" s="230">
        <v>1752.5333404541016</v>
      </c>
      <c r="BD78" s="230">
        <v>1752.5333404541016</v>
      </c>
      <c r="BE78" s="230">
        <v>1752.5333404541016</v>
      </c>
      <c r="BF78" s="230">
        <v>1752.5333404541016</v>
      </c>
      <c r="BG78" s="230">
        <v>1752.5333404541016</v>
      </c>
      <c r="BH78" s="230">
        <v>1752.5333404541016</v>
      </c>
      <c r="BI78" s="230">
        <v>1752.5333404541016</v>
      </c>
      <c r="BJ78" s="230">
        <v>1752.5333404541016</v>
      </c>
      <c r="BK78" s="230">
        <v>1752.5333404541016</v>
      </c>
      <c r="BL78" s="230">
        <v>1752.5333404541016</v>
      </c>
      <c r="BM78" s="230">
        <v>1752.5333404541016</v>
      </c>
      <c r="BN78" s="230">
        <v>1752.5333404541016</v>
      </c>
      <c r="BO78" s="230">
        <v>1752.5333404541016</v>
      </c>
      <c r="BP78" s="230">
        <v>1752.5333404541016</v>
      </c>
      <c r="BQ78" s="230">
        <v>1752.5333404541016</v>
      </c>
      <c r="BR78" s="230">
        <v>1752.5333404541016</v>
      </c>
      <c r="BS78" s="230">
        <v>1752.5333404541016</v>
      </c>
      <c r="BT78" s="230">
        <v>1752.5333404541016</v>
      </c>
      <c r="BU78" s="230">
        <v>1752.5333404541016</v>
      </c>
      <c r="BV78" s="230">
        <v>1752.5333404541016</v>
      </c>
      <c r="BW78" s="230">
        <v>1752.5333404541016</v>
      </c>
      <c r="BX78" s="230">
        <v>1752.5333404541016</v>
      </c>
      <c r="BY78" s="230">
        <v>1752.5333404541016</v>
      </c>
      <c r="BZ78" s="230">
        <v>1752.5333404541016</v>
      </c>
      <c r="CA78" s="230">
        <v>1752.5333404541016</v>
      </c>
      <c r="CB78" s="230">
        <v>1752.5333404541016</v>
      </c>
      <c r="CC78" s="230">
        <v>1752.5333404541016</v>
      </c>
      <c r="CD78" s="230">
        <v>1752.5333404541016</v>
      </c>
      <c r="CE78" s="230">
        <v>1752.5333404541016</v>
      </c>
      <c r="CF78" s="230">
        <v>1752.5333404541016</v>
      </c>
      <c r="CG78" s="230">
        <v>1752.5333404541016</v>
      </c>
      <c r="CH78" s="230">
        <v>1752.5333404541016</v>
      </c>
      <c r="CI78" s="230">
        <v>1752.5333404541016</v>
      </c>
      <c r="CJ78" s="230">
        <v>1752.5333404541016</v>
      </c>
      <c r="CK78" s="231"/>
      <c r="CL78" s="231"/>
      <c r="CM78" s="231"/>
      <c r="CN78" s="231"/>
      <c r="CO78" s="231"/>
      <c r="CP78" s="231"/>
      <c r="CQ78" s="231"/>
      <c r="CR78" s="231"/>
      <c r="CS78" s="231"/>
      <c r="CT78" s="231"/>
      <c r="CU78" s="231"/>
      <c r="CV78" s="231"/>
      <c r="CW78" s="231"/>
      <c r="CX78" s="231"/>
      <c r="CY78" s="231"/>
      <c r="CZ78" s="231"/>
      <c r="DA78" s="231"/>
      <c r="DC78" s="259"/>
      <c r="DD78" s="259"/>
      <c r="DE78" s="259"/>
      <c r="DF78" s="259"/>
      <c r="DG78" s="259"/>
      <c r="DH78" s="259"/>
    </row>
    <row r="79" spans="1:112" s="48" customFormat="1" x14ac:dyDescent="0.25">
      <c r="A79" s="147" t="s">
        <v>492</v>
      </c>
      <c r="B79" s="147" t="s">
        <v>168</v>
      </c>
      <c r="C79" s="147" t="s">
        <v>156</v>
      </c>
      <c r="D79" s="147" t="s">
        <v>54</v>
      </c>
      <c r="E79" s="147" t="s">
        <v>384</v>
      </c>
      <c r="F79" s="147" t="s">
        <v>493</v>
      </c>
      <c r="G79" s="147" t="s">
        <v>66</v>
      </c>
      <c r="H79" s="147" t="s">
        <v>300</v>
      </c>
      <c r="I79" s="147">
        <v>2025</v>
      </c>
      <c r="J79" s="147"/>
      <c r="K79" s="147" t="s">
        <v>119</v>
      </c>
      <c r="L79" s="147">
        <v>5600</v>
      </c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49"/>
      <c r="AP79" s="49"/>
      <c r="AQ79" s="49"/>
      <c r="AR79" s="49"/>
      <c r="AS79" s="49"/>
      <c r="AT79" s="49"/>
      <c r="AU79" s="49"/>
      <c r="AV79" s="49"/>
      <c r="AW79" s="49"/>
      <c r="AX79" s="49"/>
      <c r="AY79" s="49"/>
      <c r="AZ79" s="49"/>
      <c r="BA79" s="230">
        <v>0</v>
      </c>
      <c r="BB79" s="230">
        <v>0</v>
      </c>
      <c r="BC79" s="230">
        <v>0</v>
      </c>
      <c r="BD79" s="230">
        <v>0</v>
      </c>
      <c r="BE79" s="230">
        <v>0</v>
      </c>
      <c r="BF79" s="230">
        <v>0</v>
      </c>
      <c r="BG79" s="230">
        <v>0</v>
      </c>
      <c r="BH79" s="230">
        <v>0</v>
      </c>
      <c r="BI79" s="230">
        <v>0</v>
      </c>
      <c r="BJ79" s="230">
        <v>0</v>
      </c>
      <c r="BK79" s="230">
        <v>2629.2</v>
      </c>
      <c r="BL79" s="230">
        <v>3269.6679948373894</v>
      </c>
      <c r="BM79" s="230">
        <v>3644.3177547293335</v>
      </c>
      <c r="BN79" s="230">
        <v>3910.1359896747786</v>
      </c>
      <c r="BO79" s="230">
        <v>4116.3206310891082</v>
      </c>
      <c r="BP79" s="230">
        <v>4284.7857495667222</v>
      </c>
      <c r="BQ79" s="230">
        <v>4427.2209777271091</v>
      </c>
      <c r="BR79" s="230">
        <v>4550.6039845121677</v>
      </c>
      <c r="BS79" s="230">
        <v>4659.4355094586672</v>
      </c>
      <c r="BT79" s="230">
        <v>4756.7886259264978</v>
      </c>
      <c r="BU79" s="230">
        <v>4844.8552320656945</v>
      </c>
      <c r="BV79" s="230">
        <v>4925.2537444041127</v>
      </c>
      <c r="BW79" s="230">
        <v>4999.2132062944602</v>
      </c>
      <c r="BX79" s="230">
        <v>5067.6889725644987</v>
      </c>
      <c r="BY79" s="230">
        <v>5131.4383858184419</v>
      </c>
      <c r="BZ79" s="230">
        <v>5191.0719793495582</v>
      </c>
      <c r="CA79" s="230">
        <v>5247.089129907944</v>
      </c>
      <c r="CB79" s="230">
        <v>5299.9035042960559</v>
      </c>
      <c r="CC79" s="230">
        <v>5349.8616167497903</v>
      </c>
      <c r="CD79" s="230">
        <v>5397.2566207638874</v>
      </c>
      <c r="CE79" s="230">
        <v>5442.3387324564428</v>
      </c>
      <c r="CF79" s="230">
        <v>5485.3232269030841</v>
      </c>
      <c r="CG79" s="230">
        <v>5526.3966555185343</v>
      </c>
      <c r="CH79" s="230">
        <v>5565.7217392415014</v>
      </c>
      <c r="CI79" s="230">
        <v>5600</v>
      </c>
      <c r="CJ79" s="230">
        <v>5600</v>
      </c>
      <c r="CK79" s="231"/>
      <c r="CL79" s="231"/>
      <c r="CM79" s="231"/>
      <c r="CN79" s="231"/>
      <c r="CO79" s="231"/>
      <c r="CP79" s="231"/>
      <c r="CQ79" s="231"/>
      <c r="CR79" s="231"/>
      <c r="CS79" s="231"/>
      <c r="CT79" s="231"/>
      <c r="CU79" s="231"/>
      <c r="CV79" s="231"/>
      <c r="CW79" s="231"/>
      <c r="CX79" s="231"/>
      <c r="CY79" s="231"/>
      <c r="CZ79" s="231"/>
      <c r="DA79" s="231"/>
    </row>
    <row r="80" spans="1:112" s="48" customFormat="1" x14ac:dyDescent="0.25">
      <c r="A80" s="147" t="s">
        <v>347</v>
      </c>
      <c r="B80" s="147" t="s">
        <v>170</v>
      </c>
      <c r="C80" s="147" t="s">
        <v>156</v>
      </c>
      <c r="D80" s="147" t="s">
        <v>54</v>
      </c>
      <c r="E80" s="147" t="s">
        <v>201</v>
      </c>
      <c r="F80" s="147" t="s">
        <v>201</v>
      </c>
      <c r="G80" s="147" t="s">
        <v>66</v>
      </c>
      <c r="H80" s="147" t="s">
        <v>300</v>
      </c>
      <c r="I80" s="147">
        <v>2025</v>
      </c>
      <c r="J80" s="147"/>
      <c r="K80" s="147" t="s">
        <v>119</v>
      </c>
      <c r="L80" s="147">
        <v>400</v>
      </c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49"/>
      <c r="AU80" s="49"/>
      <c r="AV80" s="49"/>
      <c r="AW80" s="49"/>
      <c r="AX80" s="49"/>
      <c r="AY80" s="49"/>
      <c r="AZ80" s="49"/>
      <c r="BA80" s="230">
        <v>0</v>
      </c>
      <c r="BB80" s="230">
        <v>0</v>
      </c>
      <c r="BC80" s="230">
        <v>0</v>
      </c>
      <c r="BD80" s="230">
        <v>0</v>
      </c>
      <c r="BE80" s="230">
        <v>0</v>
      </c>
      <c r="BF80" s="230">
        <v>0</v>
      </c>
      <c r="BG80" s="230">
        <v>0</v>
      </c>
      <c r="BH80" s="230">
        <v>0</v>
      </c>
      <c r="BI80" s="230">
        <v>0</v>
      </c>
      <c r="BJ80" s="230">
        <v>0</v>
      </c>
      <c r="BK80" s="230">
        <v>187.79999999999998</v>
      </c>
      <c r="BL80" s="230">
        <v>233.54771391695638</v>
      </c>
      <c r="BM80" s="230">
        <v>260.30841105209521</v>
      </c>
      <c r="BN80" s="230">
        <v>279.29542783391275</v>
      </c>
      <c r="BO80" s="230">
        <v>294.02290222065062</v>
      </c>
      <c r="BP80" s="230">
        <v>306.05612496905161</v>
      </c>
      <c r="BQ80" s="230">
        <v>316.23006983765066</v>
      </c>
      <c r="BR80" s="230">
        <v>325.04314175086915</v>
      </c>
      <c r="BS80" s="230">
        <v>332.81682210419052</v>
      </c>
      <c r="BT80" s="230">
        <v>339.77061613760702</v>
      </c>
      <c r="BU80" s="230">
        <v>346.06108800469246</v>
      </c>
      <c r="BV80" s="230">
        <v>351.80383888600801</v>
      </c>
      <c r="BW80" s="230">
        <v>357.08665759246145</v>
      </c>
      <c r="BX80" s="230">
        <v>361.97778375460706</v>
      </c>
      <c r="BY80" s="230">
        <v>366.53131327274588</v>
      </c>
      <c r="BZ80" s="230">
        <v>370.79085566782555</v>
      </c>
      <c r="CA80" s="230">
        <v>374.79208070771028</v>
      </c>
      <c r="CB80" s="230">
        <v>378.56453602114686</v>
      </c>
      <c r="CC80" s="230">
        <v>382.13297262498503</v>
      </c>
      <c r="CD80" s="230">
        <v>385.51833005456342</v>
      </c>
      <c r="CE80" s="230">
        <v>388.73848088974592</v>
      </c>
      <c r="CF80" s="230">
        <v>391.80880192164886</v>
      </c>
      <c r="CG80" s="230">
        <v>394.7426182513239</v>
      </c>
      <c r="CH80" s="230">
        <v>397.55155280296441</v>
      </c>
      <c r="CI80" s="230">
        <v>400</v>
      </c>
      <c r="CJ80" s="230">
        <v>400</v>
      </c>
      <c r="CK80" s="231"/>
      <c r="CL80" s="239"/>
      <c r="CM80" s="239"/>
      <c r="CN80" s="239"/>
      <c r="CO80" s="239"/>
      <c r="CP80" s="239"/>
      <c r="CQ80" s="239"/>
      <c r="CR80" s="239"/>
      <c r="CS80" s="239"/>
      <c r="CT80" s="239"/>
      <c r="CU80" s="239"/>
      <c r="CV80" s="239"/>
      <c r="CW80" s="239"/>
      <c r="CX80" s="239"/>
      <c r="CY80" s="239"/>
      <c r="CZ80" s="239"/>
      <c r="DA80" s="239"/>
      <c r="DB80" s="15"/>
      <c r="DC80" s="15"/>
      <c r="DD80" s="15"/>
      <c r="DE80" s="15"/>
      <c r="DF80" s="15"/>
      <c r="DG80" s="15"/>
      <c r="DH80" s="15"/>
    </row>
    <row r="81" spans="1:112" s="89" customFormat="1" x14ac:dyDescent="0.25">
      <c r="A81" s="147" t="s">
        <v>349</v>
      </c>
      <c r="B81" s="147" t="s">
        <v>166</v>
      </c>
      <c r="C81" s="147" t="s">
        <v>156</v>
      </c>
      <c r="D81" s="147" t="s">
        <v>54</v>
      </c>
      <c r="E81" s="147" t="s">
        <v>202</v>
      </c>
      <c r="F81" s="147" t="s">
        <v>244</v>
      </c>
      <c r="G81" s="147" t="s">
        <v>66</v>
      </c>
      <c r="H81" s="147" t="s">
        <v>300</v>
      </c>
      <c r="I81" s="147">
        <v>2025</v>
      </c>
      <c r="J81" s="147"/>
      <c r="K81" s="147" t="s">
        <v>132</v>
      </c>
      <c r="L81" s="147">
        <v>400</v>
      </c>
      <c r="M81" s="48"/>
      <c r="N81" s="48"/>
      <c r="O81" s="48"/>
      <c r="P81" s="48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49"/>
      <c r="AR81" s="49"/>
      <c r="AS81" s="49"/>
      <c r="AT81" s="49"/>
      <c r="AU81" s="49"/>
      <c r="AV81" s="49"/>
      <c r="AW81" s="49"/>
      <c r="AX81" s="49"/>
      <c r="AY81" s="49"/>
      <c r="AZ81" s="49"/>
      <c r="BA81" s="230">
        <v>0</v>
      </c>
      <c r="BB81" s="230">
        <v>0</v>
      </c>
      <c r="BC81" s="230">
        <v>0</v>
      </c>
      <c r="BD81" s="230">
        <v>0</v>
      </c>
      <c r="BE81" s="230">
        <v>0</v>
      </c>
      <c r="BF81" s="230">
        <v>0</v>
      </c>
      <c r="BG81" s="230">
        <v>0</v>
      </c>
      <c r="BH81" s="230">
        <v>0</v>
      </c>
      <c r="BI81" s="230">
        <v>0</v>
      </c>
      <c r="BJ81" s="230">
        <v>0</v>
      </c>
      <c r="BK81" s="230">
        <v>234.75</v>
      </c>
      <c r="BL81" s="230">
        <v>291.9346423961955</v>
      </c>
      <c r="BM81" s="230">
        <v>325.38551381511905</v>
      </c>
      <c r="BN81" s="230">
        <v>349.11928479239094</v>
      </c>
      <c r="BO81" s="230">
        <v>367.52862777581322</v>
      </c>
      <c r="BP81" s="230">
        <v>382.5701562113145</v>
      </c>
      <c r="BQ81" s="230">
        <v>395.28758729706334</v>
      </c>
      <c r="BR81" s="230">
        <v>406.30392718858644</v>
      </c>
      <c r="BS81" s="230">
        <v>416.02102763023811</v>
      </c>
      <c r="BT81" s="230">
        <v>424.71327017200878</v>
      </c>
      <c r="BU81" s="230">
        <v>432.57636000586558</v>
      </c>
      <c r="BV81" s="230">
        <v>439.75479860751005</v>
      </c>
      <c r="BW81" s="230">
        <v>446.35832199057677</v>
      </c>
      <c r="BX81" s="230">
        <v>452.47222969325884</v>
      </c>
      <c r="BY81" s="230">
        <v>458.16414159093233</v>
      </c>
      <c r="BZ81" s="230">
        <v>463.48856958478194</v>
      </c>
      <c r="CA81" s="230">
        <v>468.49010088463785</v>
      </c>
      <c r="CB81" s="230">
        <v>473.20567002643355</v>
      </c>
      <c r="CC81" s="230">
        <v>477.6662157812313</v>
      </c>
      <c r="CD81" s="230">
        <v>481.89791256820422</v>
      </c>
      <c r="CE81" s="230">
        <v>485.92310111218239</v>
      </c>
      <c r="CF81" s="230">
        <v>489.76100240206102</v>
      </c>
      <c r="CG81" s="230">
        <v>493.42827281415487</v>
      </c>
      <c r="CH81" s="230">
        <v>496.9394410037055</v>
      </c>
      <c r="CI81" s="230">
        <v>500</v>
      </c>
      <c r="CJ81" s="230">
        <v>500</v>
      </c>
      <c r="CK81" s="231"/>
      <c r="CL81" s="231"/>
      <c r="CM81" s="231"/>
      <c r="CN81" s="231"/>
      <c r="CO81" s="231"/>
      <c r="CP81" s="231"/>
      <c r="CQ81" s="231"/>
      <c r="CR81" s="231"/>
      <c r="CS81" s="231"/>
      <c r="CT81" s="231"/>
      <c r="CU81" s="231"/>
      <c r="CV81" s="231"/>
      <c r="CW81" s="231"/>
      <c r="CX81" s="231"/>
      <c r="CY81" s="231"/>
      <c r="CZ81" s="231"/>
      <c r="DA81" s="231"/>
      <c r="DB81" s="48"/>
      <c r="DC81" s="48"/>
      <c r="DD81" s="48"/>
      <c r="DE81" s="48"/>
      <c r="DF81" s="48"/>
      <c r="DG81" s="48"/>
      <c r="DH81" s="48"/>
    </row>
    <row r="82" spans="1:112" s="48" customFormat="1" x14ac:dyDescent="0.25">
      <c r="A82" s="147" t="s">
        <v>407</v>
      </c>
      <c r="B82" s="147" t="s">
        <v>171</v>
      </c>
      <c r="C82" s="147" t="s">
        <v>156</v>
      </c>
      <c r="D82" s="147" t="s">
        <v>54</v>
      </c>
      <c r="E82" s="147" t="s">
        <v>207</v>
      </c>
      <c r="F82" s="147" t="s">
        <v>249</v>
      </c>
      <c r="G82" s="147" t="s">
        <v>66</v>
      </c>
      <c r="H82" s="147" t="s">
        <v>300</v>
      </c>
      <c r="I82" s="147">
        <v>2025</v>
      </c>
      <c r="J82" s="147"/>
      <c r="K82" s="147" t="s">
        <v>119</v>
      </c>
      <c r="L82" s="147">
        <v>1600</v>
      </c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/>
      <c r="AS82" s="49"/>
      <c r="AT82" s="49"/>
      <c r="AU82" s="49"/>
      <c r="AV82" s="49"/>
      <c r="AW82" s="49"/>
      <c r="AX82" s="49"/>
      <c r="AY82" s="49"/>
      <c r="AZ82" s="49"/>
      <c r="BA82" s="230">
        <v>0</v>
      </c>
      <c r="BB82" s="230">
        <v>0</v>
      </c>
      <c r="BC82" s="230">
        <v>0</v>
      </c>
      <c r="BD82" s="230">
        <v>0</v>
      </c>
      <c r="BE82" s="230">
        <v>0</v>
      </c>
      <c r="BF82" s="230">
        <v>0</v>
      </c>
      <c r="BG82" s="230">
        <v>0</v>
      </c>
      <c r="BH82" s="230">
        <v>0</v>
      </c>
      <c r="BI82" s="230">
        <v>0</v>
      </c>
      <c r="BJ82" s="230">
        <v>0</v>
      </c>
      <c r="BK82" s="230">
        <v>751.19999999999993</v>
      </c>
      <c r="BL82" s="230">
        <v>934.19085566782553</v>
      </c>
      <c r="BM82" s="230">
        <v>1041.2336442083808</v>
      </c>
      <c r="BN82" s="230">
        <v>1117.181711335651</v>
      </c>
      <c r="BO82" s="230">
        <v>1176.0916088826025</v>
      </c>
      <c r="BP82" s="230">
        <v>1224.2244998762064</v>
      </c>
      <c r="BQ82" s="230">
        <v>1264.9202793506026</v>
      </c>
      <c r="BR82" s="230">
        <v>1300.1725670034766</v>
      </c>
      <c r="BS82" s="230">
        <v>1331.2672884167621</v>
      </c>
      <c r="BT82" s="230">
        <v>1359.0824645504281</v>
      </c>
      <c r="BU82" s="230">
        <v>1384.2443520187699</v>
      </c>
      <c r="BV82" s="230">
        <v>1407.215355544032</v>
      </c>
      <c r="BW82" s="230">
        <v>1428.3466303698458</v>
      </c>
      <c r="BX82" s="230">
        <v>1447.9111350184282</v>
      </c>
      <c r="BY82" s="230">
        <v>1466.1252530909835</v>
      </c>
      <c r="BZ82" s="230">
        <v>1483.1634226713022</v>
      </c>
      <c r="CA82" s="230">
        <v>1499.1683228308411</v>
      </c>
      <c r="CB82" s="230">
        <v>1514.2581440845875</v>
      </c>
      <c r="CC82" s="230">
        <v>1528.5318904999401</v>
      </c>
      <c r="CD82" s="230">
        <v>1542.0733202182537</v>
      </c>
      <c r="CE82" s="230">
        <v>1554.9539235589837</v>
      </c>
      <c r="CF82" s="230">
        <v>1567.2352076865955</v>
      </c>
      <c r="CG82" s="230">
        <v>1578.9704730052956</v>
      </c>
      <c r="CH82" s="230">
        <v>1590.2062112118576</v>
      </c>
      <c r="CI82" s="230">
        <v>1600</v>
      </c>
      <c r="CJ82" s="230">
        <v>1600</v>
      </c>
      <c r="CK82" s="231"/>
      <c r="CL82" s="231"/>
      <c r="CM82" s="231"/>
      <c r="CN82" s="231"/>
      <c r="CO82" s="231"/>
      <c r="CP82" s="231"/>
      <c r="CQ82" s="231"/>
      <c r="CR82" s="231"/>
      <c r="CS82" s="231"/>
      <c r="CT82" s="231"/>
      <c r="CU82" s="231"/>
      <c r="CV82" s="231"/>
      <c r="CW82" s="231"/>
      <c r="CX82" s="231"/>
      <c r="CY82" s="231"/>
      <c r="CZ82" s="231"/>
      <c r="DA82" s="231"/>
    </row>
    <row r="83" spans="1:112" s="48" customFormat="1" x14ac:dyDescent="0.25">
      <c r="A83" s="147" t="s">
        <v>473</v>
      </c>
      <c r="B83" s="147" t="s">
        <v>177</v>
      </c>
      <c r="C83" s="147" t="s">
        <v>156</v>
      </c>
      <c r="D83" s="147" t="s">
        <v>54</v>
      </c>
      <c r="E83" s="147" t="s">
        <v>196</v>
      </c>
      <c r="F83" s="147" t="s">
        <v>253</v>
      </c>
      <c r="G83" s="147" t="s">
        <v>66</v>
      </c>
      <c r="H83" s="147" t="s">
        <v>300</v>
      </c>
      <c r="I83" s="147">
        <v>2015</v>
      </c>
      <c r="J83" s="147"/>
      <c r="K83" s="147" t="s">
        <v>137</v>
      </c>
      <c r="L83" s="147">
        <v>1500</v>
      </c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M83" s="49"/>
      <c r="AN83" s="49"/>
      <c r="AO83" s="49"/>
      <c r="AP83" s="49"/>
      <c r="AQ83" s="49"/>
      <c r="AR83" s="49"/>
      <c r="AS83" s="49"/>
      <c r="AT83" s="49"/>
      <c r="AU83" s="49"/>
      <c r="AV83" s="49"/>
      <c r="AW83" s="49"/>
      <c r="AX83" s="49"/>
      <c r="AY83" s="49"/>
      <c r="AZ83" s="49"/>
      <c r="BA83" s="230">
        <v>704.25</v>
      </c>
      <c r="BB83" s="230">
        <v>875.8039271885865</v>
      </c>
      <c r="BC83" s="230">
        <v>976.15654144535711</v>
      </c>
      <c r="BD83" s="230">
        <v>1047.3578543771728</v>
      </c>
      <c r="BE83" s="230">
        <v>1102.5858833274397</v>
      </c>
      <c r="BF83" s="230">
        <v>1147.7104686339435</v>
      </c>
      <c r="BG83" s="230">
        <v>1185.8627618911898</v>
      </c>
      <c r="BH83" s="230">
        <v>1218.9117815657594</v>
      </c>
      <c r="BI83" s="230">
        <v>1248.0630828907144</v>
      </c>
      <c r="BJ83" s="230">
        <v>1274.1398105160263</v>
      </c>
      <c r="BK83" s="230">
        <v>1297.7290800175967</v>
      </c>
      <c r="BL83" s="230">
        <v>1319.2643958225301</v>
      </c>
      <c r="BM83" s="230">
        <v>1339.0749659717303</v>
      </c>
      <c r="BN83" s="230">
        <v>1357.4166890797765</v>
      </c>
      <c r="BO83" s="230">
        <v>1374.492424772797</v>
      </c>
      <c r="BP83" s="230">
        <v>1390.465708754346</v>
      </c>
      <c r="BQ83" s="230">
        <v>1405.4703026539134</v>
      </c>
      <c r="BR83" s="230">
        <v>1419.6170100793006</v>
      </c>
      <c r="BS83" s="230">
        <v>1432.9986473436938</v>
      </c>
      <c r="BT83" s="230">
        <v>1445.6937377046127</v>
      </c>
      <c r="BU83" s="230">
        <v>1457.7693033365472</v>
      </c>
      <c r="BV83" s="230">
        <v>1469.2830072061831</v>
      </c>
      <c r="BW83" s="230">
        <v>1480.2848184424645</v>
      </c>
      <c r="BX83" s="230">
        <v>1490.8183230111165</v>
      </c>
      <c r="BY83" s="230">
        <v>1500</v>
      </c>
      <c r="BZ83" s="230">
        <v>1500</v>
      </c>
      <c r="CA83" s="230">
        <v>1500</v>
      </c>
      <c r="CB83" s="230">
        <v>1500</v>
      </c>
      <c r="CC83" s="230">
        <v>1500</v>
      </c>
      <c r="CD83" s="230">
        <v>1500</v>
      </c>
      <c r="CE83" s="230">
        <v>1500</v>
      </c>
      <c r="CF83" s="230">
        <v>1500</v>
      </c>
      <c r="CG83" s="230">
        <v>1500</v>
      </c>
      <c r="CH83" s="230">
        <v>1500</v>
      </c>
      <c r="CI83" s="230">
        <v>1500</v>
      </c>
      <c r="CJ83" s="230">
        <v>1500</v>
      </c>
      <c r="CK83" s="231"/>
      <c r="CL83" s="231"/>
      <c r="CM83" s="231"/>
      <c r="CN83" s="231"/>
      <c r="CO83" s="231"/>
      <c r="CP83" s="231"/>
      <c r="CQ83" s="231"/>
      <c r="CR83" s="231"/>
      <c r="CS83" s="231"/>
      <c r="CT83" s="231"/>
      <c r="CU83" s="231"/>
      <c r="CV83" s="231"/>
      <c r="CW83" s="231"/>
      <c r="CX83" s="231"/>
      <c r="CY83" s="231"/>
      <c r="CZ83" s="231"/>
      <c r="DA83" s="231"/>
    </row>
    <row r="84" spans="1:112" s="48" customFormat="1" x14ac:dyDescent="0.25">
      <c r="A84" s="147" t="s">
        <v>351</v>
      </c>
      <c r="B84" s="147" t="s">
        <v>174</v>
      </c>
      <c r="C84" s="147" t="s">
        <v>156</v>
      </c>
      <c r="D84" s="147" t="s">
        <v>54</v>
      </c>
      <c r="E84" s="147" t="s">
        <v>208</v>
      </c>
      <c r="F84" s="147" t="s">
        <v>208</v>
      </c>
      <c r="G84" s="147" t="s">
        <v>66</v>
      </c>
      <c r="H84" s="147" t="s">
        <v>300</v>
      </c>
      <c r="I84" s="147">
        <v>2016</v>
      </c>
      <c r="J84" s="147"/>
      <c r="K84" s="147" t="s">
        <v>119</v>
      </c>
      <c r="L84" s="147">
        <v>1619</v>
      </c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9"/>
      <c r="AL84" s="49"/>
      <c r="AM84" s="49"/>
      <c r="AN84" s="49"/>
      <c r="AO84" s="49"/>
      <c r="AP84" s="49"/>
      <c r="AQ84" s="49"/>
      <c r="AR84" s="49"/>
      <c r="AS84" s="49"/>
      <c r="AT84" s="49"/>
      <c r="AU84" s="49"/>
      <c r="AV84" s="49"/>
      <c r="AW84" s="49"/>
      <c r="AX84" s="49"/>
      <c r="AY84" s="49"/>
      <c r="AZ84" s="49"/>
      <c r="BA84" s="230">
        <v>0</v>
      </c>
      <c r="BB84" s="230">
        <v>525.83999999999992</v>
      </c>
      <c r="BC84" s="230">
        <v>653.93359896747791</v>
      </c>
      <c r="BD84" s="230">
        <v>728.86355094586668</v>
      </c>
      <c r="BE84" s="230">
        <v>782.02719793495578</v>
      </c>
      <c r="BF84" s="230">
        <v>823.26412621782163</v>
      </c>
      <c r="BG84" s="230">
        <v>856.95714991334455</v>
      </c>
      <c r="BH84" s="230">
        <v>885.44419554542185</v>
      </c>
      <c r="BI84" s="230">
        <v>910.12079690243365</v>
      </c>
      <c r="BJ84" s="230">
        <v>931.88710189173344</v>
      </c>
      <c r="BK84" s="230">
        <v>951.35772518529961</v>
      </c>
      <c r="BL84" s="230">
        <v>968.97104641313888</v>
      </c>
      <c r="BM84" s="230">
        <v>985.05074888082254</v>
      </c>
      <c r="BN84" s="230">
        <v>999.84264125889206</v>
      </c>
      <c r="BO84" s="230">
        <v>1013.5377945128998</v>
      </c>
      <c r="BP84" s="230">
        <v>1026.2876771636884</v>
      </c>
      <c r="BQ84" s="230">
        <v>1038.2143958699116</v>
      </c>
      <c r="BR84" s="230">
        <v>1049.4178259815887</v>
      </c>
      <c r="BS84" s="230">
        <v>1059.9807008592111</v>
      </c>
      <c r="BT84" s="230">
        <v>1069.9723233499581</v>
      </c>
      <c r="BU84" s="230">
        <v>1079.4513241527775</v>
      </c>
      <c r="BV84" s="230">
        <v>1088.4677464912886</v>
      </c>
      <c r="BW84" s="230">
        <v>1097.0646453806169</v>
      </c>
      <c r="BX84" s="230">
        <v>1105.2793311037069</v>
      </c>
      <c r="BY84" s="230">
        <v>1113.1443478483004</v>
      </c>
      <c r="BZ84" s="230">
        <v>1120</v>
      </c>
      <c r="CA84" s="230">
        <v>1120</v>
      </c>
      <c r="CB84" s="230">
        <v>1120</v>
      </c>
      <c r="CC84" s="230">
        <v>1120</v>
      </c>
      <c r="CD84" s="230">
        <v>1120</v>
      </c>
      <c r="CE84" s="230">
        <v>1120</v>
      </c>
      <c r="CF84" s="230">
        <v>1120</v>
      </c>
      <c r="CG84" s="230">
        <v>1120</v>
      </c>
      <c r="CH84" s="230">
        <v>1120</v>
      </c>
      <c r="CI84" s="230">
        <v>1120</v>
      </c>
      <c r="CJ84" s="230">
        <v>1120</v>
      </c>
      <c r="CK84" s="231"/>
      <c r="CL84" s="231"/>
      <c r="CM84" s="231"/>
      <c r="CN84" s="231"/>
      <c r="CO84" s="231"/>
      <c r="CP84" s="231"/>
      <c r="CQ84" s="231"/>
      <c r="CR84" s="231"/>
      <c r="CS84" s="231"/>
      <c r="CT84" s="231"/>
      <c r="CU84" s="231"/>
      <c r="CV84" s="231"/>
      <c r="CW84" s="231"/>
      <c r="CX84" s="231"/>
      <c r="CY84" s="231"/>
      <c r="CZ84" s="231"/>
      <c r="DA84" s="231"/>
    </row>
    <row r="85" spans="1:112" s="48" customFormat="1" x14ac:dyDescent="0.25">
      <c r="A85" s="147" t="s">
        <v>461</v>
      </c>
      <c r="B85" s="147" t="s">
        <v>175</v>
      </c>
      <c r="C85" s="147" t="s">
        <v>156</v>
      </c>
      <c r="D85" s="147" t="s">
        <v>54</v>
      </c>
      <c r="E85" s="147" t="s">
        <v>209</v>
      </c>
      <c r="F85" s="147" t="s">
        <v>251</v>
      </c>
      <c r="G85" s="147" t="s">
        <v>66</v>
      </c>
      <c r="H85" s="147" t="s">
        <v>300</v>
      </c>
      <c r="I85" s="147">
        <v>2015</v>
      </c>
      <c r="J85" s="147"/>
      <c r="K85" s="147" t="s">
        <v>60</v>
      </c>
      <c r="L85" s="147">
        <v>500</v>
      </c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M85" s="49"/>
      <c r="AN85" s="49"/>
      <c r="AO85" s="49"/>
      <c r="AP85" s="49"/>
      <c r="AQ85" s="49"/>
      <c r="AR85" s="49"/>
      <c r="AS85" s="49"/>
      <c r="AT85" s="49"/>
      <c r="AU85" s="49"/>
      <c r="AV85" s="49"/>
      <c r="AW85" s="49"/>
      <c r="AX85" s="49"/>
      <c r="AY85" s="49"/>
      <c r="AZ85" s="49"/>
      <c r="BA85" s="230">
        <v>0</v>
      </c>
      <c r="BB85" s="230">
        <v>0</v>
      </c>
      <c r="BC85" s="230">
        <v>0</v>
      </c>
      <c r="BD85" s="230">
        <v>0</v>
      </c>
      <c r="BE85" s="230">
        <v>0</v>
      </c>
      <c r="BF85" s="230">
        <v>0</v>
      </c>
      <c r="BG85" s="230">
        <v>0</v>
      </c>
      <c r="BH85" s="230">
        <v>0</v>
      </c>
      <c r="BI85" s="230">
        <v>0</v>
      </c>
      <c r="BJ85" s="230">
        <v>0</v>
      </c>
      <c r="BK85" s="230">
        <v>0</v>
      </c>
      <c r="BL85" s="230">
        <v>0</v>
      </c>
      <c r="BM85" s="230">
        <v>0</v>
      </c>
      <c r="BN85" s="230">
        <v>0</v>
      </c>
      <c r="BO85" s="230">
        <v>0</v>
      </c>
      <c r="BP85" s="230">
        <v>0</v>
      </c>
      <c r="BQ85" s="230">
        <v>0</v>
      </c>
      <c r="BR85" s="230">
        <v>0</v>
      </c>
      <c r="BS85" s="230">
        <v>0</v>
      </c>
      <c r="BT85" s="230">
        <v>0</v>
      </c>
      <c r="BU85" s="230">
        <v>0</v>
      </c>
      <c r="BV85" s="230">
        <v>0</v>
      </c>
      <c r="BW85" s="230">
        <v>0</v>
      </c>
      <c r="BX85" s="230">
        <v>0</v>
      </c>
      <c r="BY85" s="230">
        <v>0</v>
      </c>
      <c r="BZ85" s="230">
        <v>0</v>
      </c>
      <c r="CA85" s="230">
        <v>0</v>
      </c>
      <c r="CB85" s="230">
        <v>0</v>
      </c>
      <c r="CC85" s="230">
        <v>0</v>
      </c>
      <c r="CD85" s="230">
        <v>0</v>
      </c>
      <c r="CE85" s="230">
        <v>0</v>
      </c>
      <c r="CF85" s="230">
        <v>0</v>
      </c>
      <c r="CG85" s="230">
        <v>0</v>
      </c>
      <c r="CH85" s="230">
        <v>0</v>
      </c>
      <c r="CI85" s="230">
        <v>0</v>
      </c>
      <c r="CJ85" s="230">
        <v>0</v>
      </c>
      <c r="CK85" s="231"/>
      <c r="CL85" s="231"/>
      <c r="CM85" s="231"/>
      <c r="CN85" s="231"/>
      <c r="CO85" s="231"/>
      <c r="CP85" s="231"/>
      <c r="CQ85" s="231"/>
      <c r="CR85" s="231"/>
      <c r="CS85" s="231"/>
      <c r="CT85" s="231"/>
      <c r="CU85" s="231"/>
      <c r="CV85" s="231"/>
      <c r="CW85" s="231"/>
      <c r="CX85" s="231"/>
      <c r="CY85" s="231"/>
      <c r="CZ85" s="231"/>
      <c r="DA85" s="231"/>
    </row>
    <row r="86" spans="1:112" s="48" customFormat="1" x14ac:dyDescent="0.25">
      <c r="A86" s="147" t="s">
        <v>455</v>
      </c>
      <c r="B86" s="147" t="s">
        <v>71</v>
      </c>
      <c r="C86" s="147" t="s">
        <v>58</v>
      </c>
      <c r="D86" s="147" t="s">
        <v>54</v>
      </c>
      <c r="E86" s="147" t="s">
        <v>72</v>
      </c>
      <c r="F86" s="147" t="s">
        <v>72</v>
      </c>
      <c r="G86" s="147" t="s">
        <v>63</v>
      </c>
      <c r="H86" s="147" t="s">
        <v>300</v>
      </c>
      <c r="I86" s="147">
        <v>1997</v>
      </c>
      <c r="J86" s="147"/>
      <c r="K86" s="147" t="s">
        <v>60</v>
      </c>
      <c r="L86" s="151">
        <v>308</v>
      </c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>
        <v>224.00000190734863</v>
      </c>
      <c r="AJ86" s="49">
        <v>227.60000228881836</v>
      </c>
      <c r="AK86" s="49">
        <v>208.60000133514404</v>
      </c>
      <c r="AL86" s="49">
        <v>244.70000076293945</v>
      </c>
      <c r="AM86" s="49">
        <v>255.39999961853027</v>
      </c>
      <c r="AN86" s="49">
        <v>249.69999885559082</v>
      </c>
      <c r="AO86" s="49">
        <v>252.60000038146973</v>
      </c>
      <c r="AP86" s="49">
        <v>251.00000381469727</v>
      </c>
      <c r="AQ86" s="49">
        <v>254.89999961853027</v>
      </c>
      <c r="AR86" s="49">
        <v>240.10000038146973</v>
      </c>
      <c r="AS86" s="49">
        <v>234.10000038146973</v>
      </c>
      <c r="AT86" s="49">
        <v>218.10000038146973</v>
      </c>
      <c r="AU86" s="49">
        <v>191.39999961853027</v>
      </c>
      <c r="AV86" s="49">
        <v>182.89999961853027</v>
      </c>
      <c r="AW86" s="49">
        <v>184.00000095367432</v>
      </c>
      <c r="AX86" s="49">
        <v>178.10000038146973</v>
      </c>
      <c r="AY86" s="49">
        <v>172.69999980926514</v>
      </c>
      <c r="AZ86" s="49">
        <v>172.16666603088379</v>
      </c>
      <c r="BA86" s="230">
        <v>172.16666603088379</v>
      </c>
      <c r="BB86" s="230">
        <v>172.16666603088379</v>
      </c>
      <c r="BC86" s="230">
        <v>172.16666603088379</v>
      </c>
      <c r="BD86" s="230">
        <v>172.16666603088379</v>
      </c>
      <c r="BE86" s="230">
        <v>172.16666603088379</v>
      </c>
      <c r="BF86" s="230">
        <v>172.16666603088379</v>
      </c>
      <c r="BG86" s="230">
        <v>172.16666603088379</v>
      </c>
      <c r="BH86" s="230">
        <v>172.16666603088379</v>
      </c>
      <c r="BI86" s="230">
        <v>172.16666603088379</v>
      </c>
      <c r="BJ86" s="230">
        <v>172.16666603088379</v>
      </c>
      <c r="BK86" s="230">
        <v>172.16666603088379</v>
      </c>
      <c r="BL86" s="230">
        <v>172.16666603088379</v>
      </c>
      <c r="BM86" s="230">
        <v>172.16666603088379</v>
      </c>
      <c r="BN86" s="230">
        <v>172.16666603088379</v>
      </c>
      <c r="BO86" s="230">
        <v>172.16666603088379</v>
      </c>
      <c r="BP86" s="230">
        <v>172.16666603088379</v>
      </c>
      <c r="BQ86" s="230">
        <v>172.16666603088379</v>
      </c>
      <c r="BR86" s="230">
        <v>172.16666603088379</v>
      </c>
      <c r="BS86" s="230">
        <v>172.16666603088379</v>
      </c>
      <c r="BT86" s="230">
        <v>172.16666603088379</v>
      </c>
      <c r="BU86" s="230">
        <v>172.16666603088379</v>
      </c>
      <c r="BV86" s="230">
        <v>172.16666603088379</v>
      </c>
      <c r="BW86" s="230">
        <v>172.16666603088379</v>
      </c>
      <c r="BX86" s="230">
        <v>172.16666603088379</v>
      </c>
      <c r="BY86" s="230">
        <v>172.16666603088379</v>
      </c>
      <c r="BZ86" s="230">
        <v>172.16666603088379</v>
      </c>
      <c r="CA86" s="230">
        <v>172.16666603088379</v>
      </c>
      <c r="CB86" s="230">
        <v>172.16666603088379</v>
      </c>
      <c r="CC86" s="230">
        <v>172.16666603088379</v>
      </c>
      <c r="CD86" s="230">
        <v>172.16666603088379</v>
      </c>
      <c r="CE86" s="230">
        <v>172.16666603088379</v>
      </c>
      <c r="CF86" s="230">
        <v>172.16666603088379</v>
      </c>
      <c r="CG86" s="230">
        <v>172.16666603088379</v>
      </c>
      <c r="CH86" s="230">
        <v>172.16666603088379</v>
      </c>
      <c r="CI86" s="230">
        <v>172.16666603088379</v>
      </c>
      <c r="CJ86" s="230">
        <v>172.16666603088379</v>
      </c>
      <c r="CK86" s="231"/>
      <c r="CL86" s="231"/>
      <c r="CM86" s="231"/>
      <c r="CN86" s="231"/>
      <c r="CO86" s="231"/>
      <c r="CP86" s="231"/>
      <c r="CQ86" s="231"/>
      <c r="CR86" s="231"/>
      <c r="CS86" s="231"/>
      <c r="CT86" s="231"/>
      <c r="CU86" s="231"/>
      <c r="CV86" s="231"/>
      <c r="CW86" s="231"/>
      <c r="CX86" s="231"/>
      <c r="CY86" s="231"/>
      <c r="CZ86" s="231"/>
      <c r="DA86" s="231"/>
    </row>
    <row r="87" spans="1:112" s="48" customFormat="1" x14ac:dyDescent="0.25">
      <c r="A87" s="147" t="s">
        <v>471</v>
      </c>
      <c r="B87" s="147" t="s">
        <v>176</v>
      </c>
      <c r="C87" s="147" t="s">
        <v>156</v>
      </c>
      <c r="D87" s="147" t="s">
        <v>54</v>
      </c>
      <c r="E87" s="147" t="s">
        <v>252</v>
      </c>
      <c r="F87" s="147" t="s">
        <v>252</v>
      </c>
      <c r="G87" s="147" t="s">
        <v>66</v>
      </c>
      <c r="H87" s="147" t="s">
        <v>300</v>
      </c>
      <c r="I87" s="147">
        <v>2025</v>
      </c>
      <c r="J87" s="147"/>
      <c r="K87" s="147" t="s">
        <v>119</v>
      </c>
      <c r="L87" s="147">
        <v>3900</v>
      </c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M87" s="49"/>
      <c r="AN87" s="49"/>
      <c r="AO87" s="49"/>
      <c r="AP87" s="49"/>
      <c r="AQ87" s="49"/>
      <c r="AR87" s="49"/>
      <c r="AS87" s="49"/>
      <c r="AT87" s="49"/>
      <c r="AU87" s="49"/>
      <c r="AV87" s="49"/>
      <c r="AW87" s="49"/>
      <c r="AX87" s="49"/>
      <c r="AY87" s="49"/>
      <c r="AZ87" s="49"/>
      <c r="BA87" s="230">
        <v>0</v>
      </c>
      <c r="BB87" s="230">
        <v>0</v>
      </c>
      <c r="BC87" s="230">
        <v>0</v>
      </c>
      <c r="BD87" s="230">
        <v>0</v>
      </c>
      <c r="BE87" s="230">
        <v>0</v>
      </c>
      <c r="BF87" s="230">
        <v>1831.05</v>
      </c>
      <c r="BG87" s="230">
        <v>2277.090210690325</v>
      </c>
      <c r="BH87" s="230">
        <v>2538.0070077579285</v>
      </c>
      <c r="BI87" s="230">
        <v>2723.1304213806493</v>
      </c>
      <c r="BJ87" s="230">
        <v>2866.7232966513434</v>
      </c>
      <c r="BK87" s="230">
        <v>2984.0472184482533</v>
      </c>
      <c r="BL87" s="230">
        <v>3083.2431809170939</v>
      </c>
      <c r="BM87" s="230">
        <v>3169.1706320709741</v>
      </c>
      <c r="BN87" s="230">
        <v>3244.9640155158572</v>
      </c>
      <c r="BO87" s="230">
        <v>3312.7635073416686</v>
      </c>
      <c r="BP87" s="230">
        <v>3374.0956080457513</v>
      </c>
      <c r="BQ87" s="230">
        <v>3430.0874291385785</v>
      </c>
      <c r="BR87" s="230">
        <v>3481.5949115264989</v>
      </c>
      <c r="BS87" s="230">
        <v>3529.2833916074192</v>
      </c>
      <c r="BT87" s="230">
        <v>3573.6803044092721</v>
      </c>
      <c r="BU87" s="230">
        <v>3615.2108427612993</v>
      </c>
      <c r="BV87" s="230">
        <v>3654.2227869001749</v>
      </c>
      <c r="BW87" s="230">
        <v>3691.0042262061816</v>
      </c>
      <c r="BX87" s="230">
        <v>3725.7964830936044</v>
      </c>
      <c r="BY87" s="230">
        <v>3758.803718031993</v>
      </c>
      <c r="BZ87" s="230">
        <v>3790.2001886750227</v>
      </c>
      <c r="CA87" s="230">
        <v>3820.1358187360761</v>
      </c>
      <c r="CB87" s="230">
        <v>3848.7405279504078</v>
      </c>
      <c r="CC87" s="230">
        <v>3876.1276398289028</v>
      </c>
      <c r="CD87" s="230">
        <v>3900</v>
      </c>
      <c r="CE87" s="230">
        <v>3900</v>
      </c>
      <c r="CF87" s="230">
        <v>3900</v>
      </c>
      <c r="CG87" s="230">
        <v>3900</v>
      </c>
      <c r="CH87" s="230">
        <v>3900</v>
      </c>
      <c r="CI87" s="230">
        <v>3900</v>
      </c>
      <c r="CJ87" s="230">
        <v>3900</v>
      </c>
      <c r="CK87" s="231"/>
      <c r="CL87" s="231"/>
      <c r="CM87" s="231"/>
      <c r="CN87" s="231"/>
      <c r="CO87" s="231"/>
      <c r="CP87" s="231"/>
      <c r="CQ87" s="231"/>
      <c r="CR87" s="231"/>
      <c r="CS87" s="231"/>
      <c r="CT87" s="231"/>
      <c r="CU87" s="231"/>
      <c r="CV87" s="231"/>
      <c r="CW87" s="231"/>
      <c r="CX87" s="231"/>
      <c r="CY87" s="231"/>
      <c r="CZ87" s="231"/>
      <c r="DA87" s="231"/>
    </row>
    <row r="88" spans="1:112" s="231" customFormat="1" x14ac:dyDescent="0.25">
      <c r="A88" s="147" t="s">
        <v>465</v>
      </c>
      <c r="B88" s="147" t="s">
        <v>183</v>
      </c>
      <c r="C88" s="147" t="s">
        <v>179</v>
      </c>
      <c r="D88" s="147" t="s">
        <v>54</v>
      </c>
      <c r="E88" s="147" t="s">
        <v>184</v>
      </c>
      <c r="F88" s="147"/>
      <c r="G88" s="147" t="s">
        <v>66</v>
      </c>
      <c r="H88" s="147" t="s">
        <v>185</v>
      </c>
      <c r="I88" s="147">
        <v>2035</v>
      </c>
      <c r="J88" s="147"/>
      <c r="K88" s="147" t="s">
        <v>137</v>
      </c>
      <c r="L88" s="151">
        <v>56000</v>
      </c>
      <c r="M88" s="48"/>
      <c r="N88" s="48"/>
      <c r="O88" s="48"/>
      <c r="P88" s="48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  <c r="AG88" s="255"/>
      <c r="AH88" s="255"/>
      <c r="AI88" s="255"/>
      <c r="AJ88" s="255"/>
      <c r="AK88" s="255"/>
      <c r="AL88" s="255"/>
      <c r="AM88" s="255"/>
      <c r="AN88" s="255"/>
      <c r="AO88" s="255"/>
      <c r="AP88" s="255"/>
      <c r="AQ88" s="255"/>
      <c r="AR88" s="255"/>
      <c r="AS88" s="255"/>
      <c r="AT88" s="255"/>
      <c r="AU88" s="255"/>
      <c r="AV88" s="255"/>
      <c r="AW88" s="255"/>
      <c r="AX88" s="255"/>
      <c r="AY88" s="255"/>
      <c r="AZ88" s="255"/>
      <c r="BB88" s="257"/>
      <c r="BC88" s="257"/>
      <c r="BD88" s="257"/>
      <c r="BE88" s="257"/>
      <c r="BF88" s="257"/>
      <c r="BG88" s="257"/>
      <c r="BH88" s="257"/>
      <c r="BI88" s="257"/>
      <c r="BJ88" s="257"/>
      <c r="BK88" s="257"/>
      <c r="BL88" s="257"/>
      <c r="BM88" s="257"/>
      <c r="BN88" s="257"/>
      <c r="BO88" s="257"/>
      <c r="BP88" s="257"/>
      <c r="BQ88" s="257"/>
      <c r="BR88" s="257"/>
      <c r="BS88" s="257"/>
      <c r="BT88" s="257"/>
      <c r="BU88" s="256">
        <v>52000</v>
      </c>
      <c r="BV88" s="256">
        <v>52000</v>
      </c>
      <c r="BW88" s="256">
        <v>52000</v>
      </c>
      <c r="BX88" s="256">
        <v>52000</v>
      </c>
      <c r="BY88" s="256">
        <v>52000</v>
      </c>
      <c r="BZ88" s="256">
        <v>52000</v>
      </c>
      <c r="CA88" s="256">
        <v>52000</v>
      </c>
      <c r="CB88" s="256">
        <v>52000</v>
      </c>
      <c r="CC88" s="256">
        <v>52000</v>
      </c>
      <c r="CD88" s="256">
        <v>52000</v>
      </c>
      <c r="CE88" s="256">
        <v>52000</v>
      </c>
      <c r="CF88" s="256">
        <v>52000</v>
      </c>
      <c r="CG88" s="256">
        <v>52000</v>
      </c>
      <c r="CH88" s="256">
        <v>52000</v>
      </c>
      <c r="CI88" s="256">
        <v>52000</v>
      </c>
      <c r="CJ88" s="256">
        <v>52000</v>
      </c>
      <c r="CK88" s="257"/>
      <c r="DB88" s="48"/>
      <c r="DC88" s="48"/>
      <c r="DD88" s="48"/>
      <c r="DE88" s="48"/>
      <c r="DF88" s="48"/>
      <c r="DG88" s="48"/>
      <c r="DH88" s="48"/>
    </row>
    <row r="89" spans="1:112" s="231" customFormat="1" x14ac:dyDescent="0.25">
      <c r="A89" s="147" t="s">
        <v>463</v>
      </c>
      <c r="B89" s="147" t="s">
        <v>178</v>
      </c>
      <c r="C89" s="147" t="s">
        <v>179</v>
      </c>
      <c r="D89" s="147" t="s">
        <v>54</v>
      </c>
      <c r="E89" s="147" t="s">
        <v>180</v>
      </c>
      <c r="F89" s="147"/>
      <c r="G89" s="147" t="s">
        <v>66</v>
      </c>
      <c r="H89" s="147" t="s">
        <v>182</v>
      </c>
      <c r="I89" s="147">
        <v>2015</v>
      </c>
      <c r="J89" s="147"/>
      <c r="K89" s="147" t="s">
        <v>181</v>
      </c>
      <c r="L89" s="151">
        <v>56000</v>
      </c>
      <c r="M89" s="48"/>
      <c r="N89" s="48"/>
      <c r="O89" s="48"/>
      <c r="P89" s="48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  <c r="AG89" s="255"/>
      <c r="AH89" s="255"/>
      <c r="AI89" s="255"/>
      <c r="AJ89" s="255"/>
      <c r="AK89" s="255"/>
      <c r="AL89" s="255"/>
      <c r="AM89" s="255"/>
      <c r="AN89" s="255"/>
      <c r="AO89" s="255"/>
      <c r="AP89" s="255"/>
      <c r="AQ89" s="255"/>
      <c r="AR89" s="255"/>
      <c r="AS89" s="255"/>
      <c r="AT89" s="255"/>
      <c r="AU89" s="255"/>
      <c r="AV89" s="255"/>
      <c r="AW89" s="255"/>
      <c r="AX89" s="255"/>
      <c r="AY89" s="255"/>
      <c r="AZ89" s="255"/>
      <c r="BA89" s="256">
        <v>52000</v>
      </c>
      <c r="BB89" s="256">
        <v>52000</v>
      </c>
      <c r="BC89" s="256">
        <v>52000</v>
      </c>
      <c r="BD89" s="256">
        <v>52000</v>
      </c>
      <c r="BE89" s="256">
        <v>52000</v>
      </c>
      <c r="BF89" s="256">
        <v>52000</v>
      </c>
      <c r="BG89" s="256">
        <v>52000</v>
      </c>
      <c r="BH89" s="256">
        <v>52000</v>
      </c>
      <c r="BI89" s="256">
        <v>52000</v>
      </c>
      <c r="BJ89" s="256">
        <v>52000</v>
      </c>
      <c r="BK89" s="256">
        <v>52000</v>
      </c>
      <c r="BL89" s="256">
        <v>52000</v>
      </c>
      <c r="BM89" s="256">
        <v>52000</v>
      </c>
      <c r="BN89" s="256">
        <v>52000</v>
      </c>
      <c r="BO89" s="256">
        <v>52000</v>
      </c>
      <c r="BP89" s="256">
        <v>52000</v>
      </c>
      <c r="BQ89" s="256">
        <v>52000</v>
      </c>
      <c r="BR89" s="256">
        <v>52000</v>
      </c>
      <c r="BS89" s="256">
        <v>52000</v>
      </c>
      <c r="BT89" s="256">
        <v>52000</v>
      </c>
      <c r="BU89" s="256">
        <v>52000</v>
      </c>
      <c r="BV89" s="256">
        <v>52000</v>
      </c>
      <c r="BW89" s="256">
        <v>52000</v>
      </c>
      <c r="BX89" s="256">
        <v>52000</v>
      </c>
      <c r="BY89" s="256">
        <v>52000</v>
      </c>
      <c r="BZ89" s="256">
        <v>52000</v>
      </c>
      <c r="CA89" s="256">
        <v>52000</v>
      </c>
      <c r="CB89" s="256">
        <v>52000</v>
      </c>
      <c r="CC89" s="256">
        <v>52000</v>
      </c>
      <c r="CD89" s="256">
        <v>52000</v>
      </c>
      <c r="CE89" s="256">
        <v>52000</v>
      </c>
      <c r="CF89" s="256">
        <v>52000</v>
      </c>
      <c r="CG89" s="256">
        <v>52000</v>
      </c>
      <c r="CH89" s="256">
        <v>52000</v>
      </c>
      <c r="CI89" s="256">
        <v>52000</v>
      </c>
      <c r="CJ89" s="256">
        <v>52000</v>
      </c>
      <c r="CK89" s="257"/>
      <c r="DB89" s="48"/>
      <c r="DC89" s="48"/>
      <c r="DD89" s="48"/>
      <c r="DE89" s="48"/>
      <c r="DF89" s="48"/>
      <c r="DG89" s="48"/>
      <c r="DH89" s="48"/>
    </row>
    <row r="90" spans="1:112" s="231" customFormat="1" x14ac:dyDescent="0.25">
      <c r="A90" s="147" t="s">
        <v>467</v>
      </c>
      <c r="B90" s="147" t="s">
        <v>186</v>
      </c>
      <c r="C90" s="147" t="s">
        <v>179</v>
      </c>
      <c r="D90" s="147" t="s">
        <v>54</v>
      </c>
      <c r="E90" s="147" t="s">
        <v>203</v>
      </c>
      <c r="F90" s="147"/>
      <c r="G90" s="147" t="s">
        <v>66</v>
      </c>
      <c r="H90" s="147" t="s">
        <v>185</v>
      </c>
      <c r="I90" s="147">
        <v>2025</v>
      </c>
      <c r="J90" s="147"/>
      <c r="K90" s="147" t="s">
        <v>119</v>
      </c>
      <c r="L90" s="151">
        <v>28000</v>
      </c>
      <c r="M90" s="48"/>
      <c r="N90" s="48"/>
      <c r="O90" s="48"/>
      <c r="P90" s="48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  <c r="AG90" s="255"/>
      <c r="AH90" s="255"/>
      <c r="AI90" s="255"/>
      <c r="AJ90" s="255"/>
      <c r="AK90" s="255"/>
      <c r="AL90" s="255"/>
      <c r="AM90" s="255"/>
      <c r="AN90" s="255"/>
      <c r="AO90" s="255"/>
      <c r="AP90" s="255"/>
      <c r="AQ90" s="255"/>
      <c r="AR90" s="255"/>
      <c r="AS90" s="255"/>
      <c r="AT90" s="255"/>
      <c r="AU90" s="255"/>
      <c r="AV90" s="255"/>
      <c r="AW90" s="255"/>
      <c r="AX90" s="255"/>
      <c r="AY90" s="255"/>
      <c r="AZ90" s="255"/>
      <c r="BB90" s="257"/>
      <c r="BC90" s="257"/>
      <c r="BD90" s="257"/>
      <c r="BE90" s="257"/>
      <c r="BF90" s="257"/>
      <c r="BG90" s="257"/>
      <c r="BH90" s="257"/>
      <c r="BI90" s="257"/>
      <c r="BJ90" s="257"/>
      <c r="BK90" s="256">
        <v>26000</v>
      </c>
      <c r="BL90" s="256">
        <v>26000</v>
      </c>
      <c r="BM90" s="256">
        <v>26000</v>
      </c>
      <c r="BN90" s="256">
        <v>26000</v>
      </c>
      <c r="BO90" s="256">
        <v>26000</v>
      </c>
      <c r="BP90" s="256">
        <v>26000</v>
      </c>
      <c r="BQ90" s="256">
        <v>26000</v>
      </c>
      <c r="BR90" s="256">
        <v>26000</v>
      </c>
      <c r="BS90" s="256">
        <v>26000</v>
      </c>
      <c r="BT90" s="256">
        <v>26000</v>
      </c>
      <c r="BU90" s="256">
        <v>26000</v>
      </c>
      <c r="BV90" s="256">
        <v>26000</v>
      </c>
      <c r="BW90" s="256">
        <v>26000</v>
      </c>
      <c r="BX90" s="256">
        <v>26000</v>
      </c>
      <c r="BY90" s="256">
        <v>26000</v>
      </c>
      <c r="BZ90" s="256">
        <v>26000</v>
      </c>
      <c r="CA90" s="256">
        <v>26000</v>
      </c>
      <c r="CB90" s="256">
        <v>26000</v>
      </c>
      <c r="CC90" s="256">
        <v>26000</v>
      </c>
      <c r="CD90" s="256">
        <v>26000</v>
      </c>
      <c r="CE90" s="256">
        <v>26000</v>
      </c>
      <c r="CF90" s="256">
        <v>26000</v>
      </c>
      <c r="CG90" s="256">
        <v>26000</v>
      </c>
      <c r="CH90" s="256">
        <v>26000</v>
      </c>
      <c r="CI90" s="256">
        <v>26000</v>
      </c>
      <c r="CJ90" s="256">
        <v>26000</v>
      </c>
      <c r="CK90" s="257"/>
      <c r="DB90" s="48"/>
      <c r="DC90" s="48"/>
      <c r="DD90" s="48"/>
      <c r="DE90" s="48"/>
      <c r="DF90" s="48"/>
      <c r="DG90" s="48"/>
      <c r="DH90" s="48"/>
    </row>
    <row r="91" spans="1:112" s="48" customFormat="1" x14ac:dyDescent="0.25">
      <c r="A91" s="147" t="s">
        <v>509</v>
      </c>
      <c r="B91" s="147" t="s">
        <v>585</v>
      </c>
      <c r="C91" s="147" t="s">
        <v>58</v>
      </c>
      <c r="D91" s="147" t="s">
        <v>54</v>
      </c>
      <c r="E91" s="147" t="s">
        <v>317</v>
      </c>
      <c r="F91" s="147"/>
      <c r="G91" s="147" t="s">
        <v>66</v>
      </c>
      <c r="H91" s="147" t="s">
        <v>300</v>
      </c>
      <c r="I91" s="147">
        <v>2022</v>
      </c>
      <c r="J91" s="147"/>
      <c r="K91" s="147" t="s">
        <v>132</v>
      </c>
      <c r="L91" s="151">
        <v>33630</v>
      </c>
    </row>
    <row r="92" spans="1:112" s="48" customFormat="1" x14ac:dyDescent="0.25">
      <c r="A92" s="147" t="s">
        <v>510</v>
      </c>
      <c r="B92" s="147" t="s">
        <v>586</v>
      </c>
      <c r="C92" s="147" t="s">
        <v>58</v>
      </c>
      <c r="D92" s="147" t="s">
        <v>54</v>
      </c>
      <c r="E92" s="147" t="s">
        <v>318</v>
      </c>
      <c r="F92" s="147"/>
      <c r="G92" s="147" t="s">
        <v>66</v>
      </c>
      <c r="H92" s="147" t="s">
        <v>300</v>
      </c>
      <c r="I92" s="147">
        <v>2035</v>
      </c>
      <c r="J92" s="147"/>
      <c r="K92" s="147" t="s">
        <v>137</v>
      </c>
      <c r="L92" s="151">
        <v>42598</v>
      </c>
    </row>
    <row r="93" spans="1:112" s="48" customFormat="1" x14ac:dyDescent="0.25">
      <c r="A93" s="147" t="s">
        <v>511</v>
      </c>
      <c r="B93" s="147" t="s">
        <v>587</v>
      </c>
      <c r="C93" s="147" t="s">
        <v>58</v>
      </c>
      <c r="D93" s="147" t="s">
        <v>54</v>
      </c>
      <c r="E93" s="147" t="s">
        <v>319</v>
      </c>
      <c r="F93" s="147"/>
      <c r="G93" s="147" t="s">
        <v>66</v>
      </c>
      <c r="H93" s="147" t="s">
        <v>300</v>
      </c>
      <c r="I93" s="147">
        <v>2035</v>
      </c>
      <c r="J93" s="147"/>
      <c r="K93" s="147" t="s">
        <v>137</v>
      </c>
      <c r="L93" s="151">
        <v>16815</v>
      </c>
    </row>
    <row r="94" spans="1:112" s="48" customFormat="1" x14ac:dyDescent="0.25">
      <c r="A94" s="147" t="s">
        <v>512</v>
      </c>
      <c r="B94" s="147" t="s">
        <v>588</v>
      </c>
      <c r="C94" s="147" t="s">
        <v>58</v>
      </c>
      <c r="D94" s="147" t="s">
        <v>54</v>
      </c>
      <c r="E94" s="147" t="s">
        <v>306</v>
      </c>
      <c r="F94" s="147"/>
      <c r="G94" s="147" t="s">
        <v>98</v>
      </c>
      <c r="H94" s="147" t="s">
        <v>68</v>
      </c>
      <c r="I94" s="147">
        <v>2017</v>
      </c>
      <c r="J94" s="147">
        <v>2029</v>
      </c>
      <c r="K94" s="147" t="s">
        <v>181</v>
      </c>
      <c r="L94" s="151">
        <v>1258</v>
      </c>
    </row>
    <row r="95" spans="1:112" s="48" customFormat="1" x14ac:dyDescent="0.25">
      <c r="A95" s="147" t="s">
        <v>513</v>
      </c>
      <c r="B95" s="147" t="s">
        <v>589</v>
      </c>
      <c r="C95" s="147" t="s">
        <v>58</v>
      </c>
      <c r="D95" s="147" t="s">
        <v>54</v>
      </c>
      <c r="E95" s="268" t="s">
        <v>276</v>
      </c>
      <c r="F95" s="268"/>
      <c r="G95" s="147" t="s">
        <v>66</v>
      </c>
      <c r="H95" s="147" t="s">
        <v>300</v>
      </c>
      <c r="I95" s="269">
        <v>2016</v>
      </c>
      <c r="J95" s="269"/>
      <c r="K95" s="268" t="s">
        <v>137</v>
      </c>
      <c r="L95" s="151">
        <v>440</v>
      </c>
    </row>
    <row r="96" spans="1:112" s="48" customFormat="1" x14ac:dyDescent="0.25">
      <c r="A96" s="147" t="s">
        <v>514</v>
      </c>
      <c r="B96" s="147" t="s">
        <v>590</v>
      </c>
      <c r="C96" s="147" t="s">
        <v>58</v>
      </c>
      <c r="D96" s="147" t="s">
        <v>54</v>
      </c>
      <c r="E96" s="147" t="s">
        <v>316</v>
      </c>
      <c r="F96" s="147"/>
      <c r="G96" s="147" t="s">
        <v>66</v>
      </c>
      <c r="H96" s="147" t="s">
        <v>300</v>
      </c>
      <c r="I96" s="147">
        <v>2020</v>
      </c>
      <c r="J96" s="147"/>
      <c r="K96" s="147" t="s">
        <v>137</v>
      </c>
      <c r="L96" s="151">
        <v>500</v>
      </c>
    </row>
    <row r="97" spans="1:104" s="48" customFormat="1" x14ac:dyDescent="0.25">
      <c r="A97" s="147" t="s">
        <v>515</v>
      </c>
      <c r="B97" s="147" t="s">
        <v>591</v>
      </c>
      <c r="C97" s="147" t="s">
        <v>58</v>
      </c>
      <c r="D97" s="147" t="s">
        <v>54</v>
      </c>
      <c r="E97" s="268" t="s">
        <v>271</v>
      </c>
      <c r="F97" s="268"/>
      <c r="G97" s="147" t="s">
        <v>66</v>
      </c>
      <c r="H97" s="147" t="s">
        <v>300</v>
      </c>
      <c r="I97" s="269">
        <v>2012</v>
      </c>
      <c r="J97" s="269"/>
      <c r="K97" s="268" t="s">
        <v>165</v>
      </c>
      <c r="L97" s="151">
        <v>42</v>
      </c>
    </row>
    <row r="98" spans="1:104" s="48" customFormat="1" x14ac:dyDescent="0.25">
      <c r="A98" s="147" t="s">
        <v>516</v>
      </c>
      <c r="B98" s="147" t="s">
        <v>592</v>
      </c>
      <c r="C98" s="147" t="s">
        <v>58</v>
      </c>
      <c r="D98" s="147" t="s">
        <v>54</v>
      </c>
      <c r="E98" s="268" t="s">
        <v>272</v>
      </c>
      <c r="F98" s="268"/>
      <c r="G98" s="147" t="s">
        <v>66</v>
      </c>
      <c r="H98" s="147" t="s">
        <v>300</v>
      </c>
      <c r="I98" s="269">
        <v>2014</v>
      </c>
      <c r="J98" s="269"/>
      <c r="K98" s="268" t="s">
        <v>165</v>
      </c>
      <c r="L98" s="151">
        <v>1200</v>
      </c>
    </row>
    <row r="99" spans="1:104" s="48" customFormat="1" x14ac:dyDescent="0.25">
      <c r="A99" s="147" t="s">
        <v>517</v>
      </c>
      <c r="B99" s="147" t="s">
        <v>593</v>
      </c>
      <c r="C99" s="147" t="s">
        <v>58</v>
      </c>
      <c r="D99" s="147" t="s">
        <v>54</v>
      </c>
      <c r="E99" s="147" t="s">
        <v>321</v>
      </c>
      <c r="F99" s="147"/>
      <c r="G99" s="147" t="s">
        <v>66</v>
      </c>
      <c r="H99" s="147" t="s">
        <v>300</v>
      </c>
      <c r="I99" s="147">
        <v>2019</v>
      </c>
      <c r="J99" s="147"/>
      <c r="K99" s="147" t="s">
        <v>119</v>
      </c>
      <c r="L99" s="151">
        <v>2464</v>
      </c>
    </row>
    <row r="100" spans="1:104" s="48" customFormat="1" x14ac:dyDescent="0.25">
      <c r="A100" s="147" t="s">
        <v>518</v>
      </c>
      <c r="B100" s="147" t="s">
        <v>594</v>
      </c>
      <c r="C100" s="147" t="s">
        <v>58</v>
      </c>
      <c r="D100" s="147" t="s">
        <v>54</v>
      </c>
      <c r="E100" s="147" t="s">
        <v>320</v>
      </c>
      <c r="F100" s="147"/>
      <c r="G100" s="147" t="s">
        <v>66</v>
      </c>
      <c r="H100" s="147" t="s">
        <v>300</v>
      </c>
      <c r="I100" s="147">
        <v>2019</v>
      </c>
      <c r="J100" s="147"/>
      <c r="K100" s="147" t="s">
        <v>119</v>
      </c>
      <c r="L100" s="151">
        <v>1008</v>
      </c>
    </row>
    <row r="101" spans="1:104" s="48" customFormat="1" x14ac:dyDescent="0.25">
      <c r="A101" s="147" t="s">
        <v>519</v>
      </c>
      <c r="B101" s="147" t="s">
        <v>595</v>
      </c>
      <c r="C101" s="147" t="s">
        <v>58</v>
      </c>
      <c r="D101" s="147" t="s">
        <v>54</v>
      </c>
      <c r="E101" s="147" t="s">
        <v>322</v>
      </c>
      <c r="F101" s="147"/>
      <c r="G101" s="147" t="s">
        <v>66</v>
      </c>
      <c r="H101" s="147" t="s">
        <v>300</v>
      </c>
      <c r="I101" s="147">
        <v>2022</v>
      </c>
      <c r="J101" s="147"/>
      <c r="K101" s="147" t="s">
        <v>119</v>
      </c>
      <c r="L101" s="151">
        <v>12992</v>
      </c>
    </row>
    <row r="102" spans="1:104" s="48" customFormat="1" x14ac:dyDescent="0.25">
      <c r="A102" s="203"/>
      <c r="B102" s="203"/>
      <c r="C102" s="203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247"/>
      <c r="BA102" s="247"/>
      <c r="BB102" s="240"/>
      <c r="BC102" s="240"/>
      <c r="BD102" s="240"/>
      <c r="BE102" s="240"/>
      <c r="BF102" s="240"/>
      <c r="BG102" s="240"/>
      <c r="BH102" s="240"/>
      <c r="BI102" s="240"/>
      <c r="BJ102" s="240"/>
      <c r="BK102" s="240"/>
      <c r="BL102" s="240"/>
      <c r="BM102" s="240"/>
      <c r="BN102" s="240"/>
      <c r="BO102" s="240"/>
      <c r="BP102" s="240"/>
      <c r="BQ102" s="240"/>
      <c r="BR102" s="240"/>
      <c r="BS102" s="240"/>
      <c r="BT102" s="240"/>
      <c r="BU102" s="240"/>
      <c r="BV102" s="240"/>
      <c r="BW102" s="240"/>
      <c r="BX102" s="240"/>
      <c r="BY102" s="240"/>
      <c r="BZ102" s="240"/>
      <c r="CA102" s="240"/>
      <c r="CB102" s="240"/>
      <c r="CC102" s="240"/>
      <c r="CD102" s="240"/>
      <c r="CE102" s="240"/>
      <c r="CF102" s="240"/>
      <c r="CG102" s="240"/>
      <c r="CH102" s="240"/>
      <c r="CI102" s="240"/>
      <c r="CJ102" s="231"/>
      <c r="CK102" s="231"/>
      <c r="CL102" s="240"/>
      <c r="CM102" s="231"/>
      <c r="CN102" s="231"/>
      <c r="CO102" s="231"/>
      <c r="CP102" s="231"/>
      <c r="CQ102" s="231"/>
      <c r="CR102" s="231"/>
      <c r="CS102" s="231"/>
      <c r="CT102" s="231"/>
      <c r="CU102" s="231"/>
      <c r="CV102" s="231"/>
      <c r="CW102" s="231"/>
      <c r="CX102" s="231"/>
      <c r="CY102" s="231"/>
      <c r="CZ102" s="231"/>
    </row>
    <row r="103" spans="1:104" s="48" customFormat="1" x14ac:dyDescent="0.25">
      <c r="A103" s="203"/>
      <c r="B103" s="203"/>
      <c r="C103" s="203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9"/>
      <c r="AL103" s="49"/>
      <c r="AM103" s="49"/>
      <c r="AN103" s="49"/>
      <c r="AO103" s="49"/>
      <c r="AP103" s="49"/>
      <c r="AQ103" s="49"/>
      <c r="AR103" s="49"/>
      <c r="AS103" s="49"/>
      <c r="AT103" s="49"/>
      <c r="AU103" s="49"/>
      <c r="AV103" s="49"/>
      <c r="AW103" s="49"/>
      <c r="AX103" s="49"/>
      <c r="AY103" s="49"/>
      <c r="AZ103" s="247"/>
      <c r="BA103" s="247"/>
      <c r="BB103" s="240"/>
      <c r="BC103" s="240"/>
      <c r="BD103" s="240"/>
      <c r="BE103" s="240"/>
      <c r="BF103" s="240"/>
      <c r="BG103" s="240"/>
      <c r="BH103" s="240"/>
      <c r="BI103" s="240"/>
      <c r="BJ103" s="240"/>
      <c r="BK103" s="240"/>
      <c r="BL103" s="240"/>
      <c r="BM103" s="240"/>
      <c r="BN103" s="240"/>
      <c r="BO103" s="240"/>
      <c r="BP103" s="240"/>
      <c r="BQ103" s="240"/>
      <c r="BR103" s="240"/>
      <c r="BS103" s="240"/>
      <c r="BT103" s="240"/>
      <c r="BU103" s="240"/>
      <c r="BV103" s="240"/>
      <c r="BW103" s="240"/>
      <c r="BX103" s="240"/>
      <c r="BY103" s="240"/>
      <c r="BZ103" s="240"/>
      <c r="CA103" s="240"/>
      <c r="CB103" s="240"/>
      <c r="CC103" s="240"/>
      <c r="CD103" s="240"/>
      <c r="CE103" s="240"/>
      <c r="CF103" s="240"/>
      <c r="CG103" s="240"/>
      <c r="CH103" s="240"/>
      <c r="CI103" s="240"/>
      <c r="CJ103" s="231"/>
      <c r="CK103" s="231"/>
      <c r="CL103" s="240"/>
      <c r="CM103" s="231"/>
      <c r="CN103" s="231"/>
      <c r="CO103" s="231"/>
      <c r="CP103" s="231"/>
      <c r="CQ103" s="231"/>
      <c r="CR103" s="231"/>
      <c r="CS103" s="231"/>
      <c r="CT103" s="231"/>
      <c r="CU103" s="231"/>
      <c r="CV103" s="231"/>
      <c r="CW103" s="231"/>
      <c r="CX103" s="231"/>
      <c r="CY103" s="231"/>
      <c r="CZ103" s="231"/>
    </row>
    <row r="104" spans="1:104" s="48" customFormat="1" x14ac:dyDescent="0.25">
      <c r="A104" s="203"/>
      <c r="B104" s="203"/>
      <c r="C104" s="203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9"/>
      <c r="AL104" s="49"/>
      <c r="AM104" s="49"/>
      <c r="AN104" s="49"/>
      <c r="AO104" s="49"/>
      <c r="AP104" s="49"/>
      <c r="AQ104" s="49"/>
      <c r="AR104" s="49"/>
      <c r="AS104" s="49"/>
      <c r="AT104" s="49"/>
      <c r="AU104" s="49"/>
      <c r="AV104" s="49"/>
      <c r="AW104" s="49"/>
      <c r="AX104" s="49"/>
      <c r="AY104" s="49"/>
      <c r="AZ104" s="247"/>
      <c r="BA104" s="247"/>
      <c r="BB104" s="240"/>
      <c r="BC104" s="240"/>
      <c r="BD104" s="240"/>
      <c r="BE104" s="240"/>
      <c r="BF104" s="240"/>
      <c r="BG104" s="240"/>
      <c r="BH104" s="240"/>
      <c r="BI104" s="240"/>
      <c r="BJ104" s="240"/>
      <c r="BK104" s="240"/>
      <c r="BL104" s="240"/>
      <c r="BM104" s="240"/>
      <c r="BN104" s="240"/>
      <c r="BO104" s="240"/>
      <c r="BP104" s="240"/>
      <c r="BQ104" s="240"/>
      <c r="BR104" s="240"/>
      <c r="BS104" s="240"/>
      <c r="BT104" s="240"/>
      <c r="BU104" s="240"/>
      <c r="BV104" s="240"/>
      <c r="BW104" s="240"/>
      <c r="BX104" s="240"/>
      <c r="BY104" s="240"/>
      <c r="BZ104" s="240"/>
      <c r="CA104" s="240"/>
      <c r="CB104" s="240"/>
      <c r="CC104" s="240"/>
      <c r="CD104" s="240"/>
      <c r="CE104" s="240"/>
      <c r="CF104" s="240"/>
      <c r="CG104" s="240"/>
      <c r="CH104" s="240"/>
      <c r="CI104" s="240"/>
      <c r="CJ104" s="231"/>
      <c r="CK104" s="231"/>
      <c r="CL104" s="240"/>
      <c r="CM104" s="231"/>
      <c r="CN104" s="231"/>
      <c r="CO104" s="231"/>
      <c r="CP104" s="231"/>
      <c r="CQ104" s="231"/>
      <c r="CR104" s="231"/>
      <c r="CS104" s="231"/>
      <c r="CT104" s="231"/>
      <c r="CU104" s="231"/>
      <c r="CV104" s="231"/>
      <c r="CW104" s="231"/>
      <c r="CX104" s="231"/>
      <c r="CY104" s="231"/>
      <c r="CZ104" s="231"/>
    </row>
    <row r="105" spans="1:104" s="48" customFormat="1" x14ac:dyDescent="0.25">
      <c r="A105" s="203"/>
      <c r="B105" s="203"/>
      <c r="C105" s="203"/>
      <c r="K105" s="49"/>
      <c r="L105" s="49"/>
      <c r="M105" s="49"/>
      <c r="N105" s="49"/>
      <c r="O105" s="49"/>
      <c r="P105" s="49"/>
      <c r="Q105" s="49"/>
      <c r="R105" s="49"/>
      <c r="S105" s="49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9"/>
      <c r="AL105" s="49"/>
      <c r="AM105" s="49"/>
      <c r="AN105" s="49"/>
      <c r="AO105" s="49"/>
      <c r="AP105" s="49"/>
      <c r="AQ105" s="49"/>
      <c r="AR105" s="49"/>
      <c r="AS105" s="49"/>
      <c r="AT105" s="49"/>
      <c r="AU105" s="49"/>
      <c r="AV105" s="49"/>
      <c r="AW105" s="49"/>
      <c r="AX105" s="49"/>
      <c r="AY105" s="49"/>
      <c r="AZ105" s="247"/>
      <c r="BA105" s="247"/>
      <c r="BB105" s="240"/>
      <c r="BC105" s="240"/>
      <c r="BD105" s="240"/>
      <c r="BE105" s="240"/>
      <c r="BF105" s="240"/>
      <c r="BG105" s="240"/>
      <c r="BH105" s="240"/>
      <c r="BI105" s="240"/>
      <c r="BJ105" s="240"/>
      <c r="BK105" s="240"/>
      <c r="BL105" s="240"/>
      <c r="BM105" s="240"/>
      <c r="BN105" s="240"/>
      <c r="BO105" s="240"/>
      <c r="BP105" s="240"/>
      <c r="BQ105" s="240"/>
      <c r="BR105" s="240"/>
      <c r="BS105" s="240"/>
      <c r="BT105" s="240"/>
      <c r="BU105" s="240"/>
      <c r="BV105" s="240"/>
      <c r="BW105" s="240"/>
      <c r="BX105" s="240"/>
      <c r="BY105" s="240"/>
      <c r="BZ105" s="240"/>
      <c r="CA105" s="240"/>
      <c r="CB105" s="240"/>
      <c r="CC105" s="240"/>
      <c r="CD105" s="240"/>
      <c r="CE105" s="240"/>
      <c r="CF105" s="240"/>
      <c r="CG105" s="240"/>
      <c r="CH105" s="240"/>
      <c r="CI105" s="240"/>
      <c r="CJ105" s="231"/>
      <c r="CK105" s="231"/>
      <c r="CL105" s="240"/>
      <c r="CM105" s="231"/>
      <c r="CN105" s="231"/>
      <c r="CO105" s="231"/>
      <c r="CP105" s="231"/>
      <c r="CQ105" s="231"/>
      <c r="CR105" s="231"/>
      <c r="CS105" s="231"/>
      <c r="CT105" s="231"/>
      <c r="CU105" s="231"/>
      <c r="CV105" s="231"/>
      <c r="CW105" s="231"/>
      <c r="CX105" s="231"/>
      <c r="CY105" s="231"/>
      <c r="CZ105" s="231"/>
    </row>
    <row r="106" spans="1:104" s="48" customFormat="1" x14ac:dyDescent="0.25">
      <c r="A106" s="253" t="s">
        <v>520</v>
      </c>
    </row>
    <row r="107" spans="1:104" s="48" customFormat="1" x14ac:dyDescent="0.25">
      <c r="A107" s="48" t="s">
        <v>521</v>
      </c>
      <c r="B107" s="89" t="s">
        <v>258</v>
      </c>
      <c r="C107" s="89" t="s">
        <v>58</v>
      </c>
      <c r="D107" s="89" t="s">
        <v>204</v>
      </c>
      <c r="E107" s="89"/>
      <c r="F107" s="89" t="s">
        <v>66</v>
      </c>
      <c r="G107" s="89" t="s">
        <v>68</v>
      </c>
      <c r="H107" s="89">
        <v>2023</v>
      </c>
      <c r="I107" s="89"/>
      <c r="J107" s="89" t="s">
        <v>132</v>
      </c>
      <c r="K107" s="90">
        <v>92960</v>
      </c>
      <c r="L107" s="89"/>
      <c r="AZ107" s="260"/>
      <c r="BA107" s="260"/>
      <c r="BB107" s="230">
        <v>0</v>
      </c>
      <c r="BC107" s="230">
        <v>0</v>
      </c>
      <c r="BD107" s="230">
        <v>0</v>
      </c>
      <c r="BE107" s="230">
        <v>0</v>
      </c>
      <c r="BF107" s="230">
        <v>0</v>
      </c>
      <c r="BG107" s="230">
        <v>0</v>
      </c>
      <c r="BH107" s="230">
        <v>3513.8879999999999</v>
      </c>
      <c r="BI107" s="230">
        <v>5633.3760000000002</v>
      </c>
      <c r="BJ107" s="230">
        <v>7752.8640000000005</v>
      </c>
      <c r="BK107" s="230">
        <v>9872.3520000000008</v>
      </c>
      <c r="BL107" s="230">
        <v>11991.84</v>
      </c>
      <c r="BM107" s="230">
        <v>14111.328</v>
      </c>
      <c r="BN107" s="230">
        <v>16230.816000000003</v>
      </c>
      <c r="BO107" s="230">
        <v>18350.304</v>
      </c>
      <c r="BP107" s="230">
        <v>20469.792000000001</v>
      </c>
      <c r="BQ107" s="230">
        <v>22589.279999999999</v>
      </c>
      <c r="BR107" s="230">
        <v>24708.768000000004</v>
      </c>
      <c r="BS107" s="230">
        <v>26828.256000000001</v>
      </c>
      <c r="BT107" s="230">
        <v>28947.744000000002</v>
      </c>
      <c r="BU107" s="230">
        <v>31067.232000000004</v>
      </c>
      <c r="BV107" s="230">
        <v>33186.720000000001</v>
      </c>
      <c r="BW107" s="230">
        <v>35306.208000000006</v>
      </c>
      <c r="BX107" s="230">
        <v>37425.696000000004</v>
      </c>
      <c r="BY107" s="230">
        <v>39545.184000000001</v>
      </c>
      <c r="BZ107" s="230">
        <v>41664.672000000006</v>
      </c>
      <c r="CA107" s="230">
        <v>43784.160000000003</v>
      </c>
      <c r="CB107" s="230">
        <v>45903.648000000001</v>
      </c>
      <c r="CC107" s="230">
        <v>48023.136000000006</v>
      </c>
      <c r="CD107" s="230">
        <v>50142.623999999996</v>
      </c>
      <c r="CE107" s="230">
        <v>52262.112000000001</v>
      </c>
      <c r="CF107" s="230">
        <v>54381.600000000006</v>
      </c>
      <c r="CG107" s="230">
        <v>56501.088000000003</v>
      </c>
      <c r="CH107" s="230">
        <v>58620.576000000008</v>
      </c>
      <c r="CI107" s="230">
        <v>60740.064000000006</v>
      </c>
      <c r="CJ107" s="231"/>
      <c r="CK107" s="231"/>
      <c r="CL107" s="231"/>
      <c r="CM107" s="231"/>
      <c r="CN107" s="231"/>
      <c r="CO107" s="231"/>
      <c r="CP107" s="231"/>
      <c r="CQ107" s="231"/>
      <c r="CR107" s="231"/>
      <c r="CS107" s="231"/>
      <c r="CT107" s="231"/>
      <c r="CU107" s="231"/>
      <c r="CV107" s="231"/>
      <c r="CW107" s="231"/>
      <c r="CX107" s="231"/>
      <c r="CY107" s="231"/>
      <c r="CZ107" s="231"/>
    </row>
    <row r="108" spans="1:104" s="48" customFormat="1" x14ac:dyDescent="0.25">
      <c r="A108" s="48" t="s">
        <v>522</v>
      </c>
      <c r="B108" s="89" t="s">
        <v>258</v>
      </c>
      <c r="C108" s="89" t="s">
        <v>58</v>
      </c>
      <c r="D108" s="89" t="s">
        <v>191</v>
      </c>
      <c r="E108" s="89" t="s">
        <v>507</v>
      </c>
      <c r="F108" s="89" t="s">
        <v>98</v>
      </c>
      <c r="G108" s="89" t="s">
        <v>68</v>
      </c>
      <c r="H108" s="89">
        <v>2017</v>
      </c>
      <c r="I108" s="89">
        <v>2029</v>
      </c>
      <c r="J108" s="89" t="s">
        <v>181</v>
      </c>
      <c r="K108" s="248">
        <v>1258</v>
      </c>
      <c r="L108" s="89"/>
      <c r="AZ108" s="260"/>
      <c r="BA108" s="260"/>
      <c r="BB108" s="230">
        <v>450.61560000000003</v>
      </c>
      <c r="BC108" s="230">
        <v>554.72991088544279</v>
      </c>
      <c r="BD108" s="230">
        <v>615.63287854185126</v>
      </c>
      <c r="BE108" s="230">
        <v>658.84422177088538</v>
      </c>
      <c r="BF108" s="230">
        <v>692.36154352474659</v>
      </c>
      <c r="BG108" s="230">
        <v>719.74718942729385</v>
      </c>
      <c r="BH108" s="230">
        <v>742.90142312088312</v>
      </c>
      <c r="BI108" s="230">
        <v>762.95853265632809</v>
      </c>
      <c r="BJ108" s="230">
        <v>780.65015708370231</v>
      </c>
      <c r="BK108" s="230">
        <v>796.4758544101893</v>
      </c>
      <c r="BL108" s="230">
        <v>810.79193902973395</v>
      </c>
      <c r="BM108" s="230">
        <v>823.86150031273655</v>
      </c>
      <c r="BN108" s="230">
        <v>835.88433122738172</v>
      </c>
      <c r="BO108" s="230">
        <v>847.01573400632583</v>
      </c>
      <c r="BP108" s="230">
        <v>857.37882206659776</v>
      </c>
      <c r="BQ108" s="230">
        <v>867.07284354177079</v>
      </c>
      <c r="BR108" s="230">
        <v>876.17897698663285</v>
      </c>
      <c r="BS108" s="230">
        <v>884.76446796914502</v>
      </c>
      <c r="BT108" s="230">
        <v>892.88564575349096</v>
      </c>
      <c r="BU108" s="230">
        <v>900.590165295632</v>
      </c>
      <c r="BV108" s="230">
        <v>907.91870166273429</v>
      </c>
      <c r="BW108" s="230">
        <v>914.90624991517666</v>
      </c>
      <c r="BX108" s="230">
        <v>921.58313580248114</v>
      </c>
      <c r="BY108" s="230">
        <v>927.97581119817926</v>
      </c>
      <c r="BZ108" s="230">
        <v>934.1074870494931</v>
      </c>
      <c r="CA108" s="230">
        <v>939.99864211282443</v>
      </c>
      <c r="CB108" s="230">
        <v>945.66743562555348</v>
      </c>
      <c r="CC108" s="230">
        <v>951.13004489176853</v>
      </c>
      <c r="CD108" s="230">
        <v>956.40094360228443</v>
      </c>
      <c r="CE108" s="230">
        <v>961.49313295204047</v>
      </c>
      <c r="CF108" s="230">
        <v>966.41833484713231</v>
      </c>
      <c r="CG108" s="230">
        <v>971.1871544272135</v>
      </c>
      <c r="CH108" s="230">
        <v>975.80921757158501</v>
      </c>
      <c r="CI108" s="230">
        <v>980.29328787207555</v>
      </c>
      <c r="CJ108" s="231"/>
      <c r="CK108" s="231"/>
      <c r="CL108" s="240">
        <v>28626.231317141315</v>
      </c>
      <c r="CM108" s="231"/>
      <c r="CN108" s="231"/>
      <c r="CO108" s="231"/>
      <c r="CP108" s="231"/>
      <c r="CQ108" s="231"/>
      <c r="CR108" s="231"/>
      <c r="CS108" s="231"/>
      <c r="CT108" s="231"/>
      <c r="CU108" s="231"/>
      <c r="CV108" s="231"/>
      <c r="CW108" s="231"/>
      <c r="CX108" s="231"/>
      <c r="CY108" s="231"/>
      <c r="CZ108" s="231"/>
    </row>
    <row r="109" spans="1:104" s="48" customFormat="1" x14ac:dyDescent="0.25">
      <c r="A109" s="15" t="s">
        <v>523</v>
      </c>
      <c r="B109" s="15" t="s">
        <v>138</v>
      </c>
      <c r="C109" s="15" t="s">
        <v>58</v>
      </c>
      <c r="D109" s="48" t="s">
        <v>388</v>
      </c>
      <c r="E109" s="48" t="s">
        <v>524</v>
      </c>
      <c r="F109" s="48" t="s">
        <v>66</v>
      </c>
      <c r="G109" s="48" t="s">
        <v>300</v>
      </c>
      <c r="H109" s="244">
        <v>2015</v>
      </c>
      <c r="J109" s="48" t="s">
        <v>137</v>
      </c>
      <c r="K109" s="49">
        <v>582</v>
      </c>
      <c r="L109" s="49"/>
      <c r="M109" s="49"/>
      <c r="N109" s="49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9"/>
      <c r="AL109" s="49"/>
      <c r="AM109" s="49"/>
      <c r="AN109" s="49"/>
      <c r="AO109" s="49"/>
      <c r="AP109" s="49"/>
      <c r="AQ109" s="49"/>
      <c r="AR109" s="49"/>
      <c r="AS109" s="49"/>
      <c r="AT109" s="49"/>
      <c r="AU109" s="49"/>
      <c r="AV109" s="49"/>
      <c r="AW109" s="49"/>
      <c r="AX109" s="49"/>
      <c r="AY109" s="49"/>
      <c r="AZ109" s="230">
        <v>307.76160000000004</v>
      </c>
      <c r="BA109" s="230">
        <v>340.96237954276864</v>
      </c>
      <c r="BB109" s="230">
        <v>360.38359056999832</v>
      </c>
      <c r="BC109" s="230">
        <v>374.16315908553719</v>
      </c>
      <c r="BD109" s="230">
        <v>384.85142279251602</v>
      </c>
      <c r="BE109" s="230">
        <v>393.58437011276692</v>
      </c>
      <c r="BF109" s="230">
        <v>400.96797186554085</v>
      </c>
      <c r="BG109" s="230">
        <v>407.36393862830579</v>
      </c>
      <c r="BH109" s="230">
        <v>413.00558113999665</v>
      </c>
      <c r="BI109" s="230">
        <v>418.05220233528462</v>
      </c>
      <c r="BJ109" s="230">
        <v>422.61742651366006</v>
      </c>
      <c r="BK109" s="230">
        <v>426.78514965553552</v>
      </c>
      <c r="BL109" s="230">
        <v>430.6190832933072</v>
      </c>
      <c r="BM109" s="230">
        <v>434.16875140830945</v>
      </c>
      <c r="BN109" s="230">
        <v>437.47341336251435</v>
      </c>
      <c r="BO109" s="230">
        <v>440.56471817107439</v>
      </c>
      <c r="BP109" s="230">
        <v>443.46855268161107</v>
      </c>
      <c r="BQ109" s="230">
        <v>446.20636068276525</v>
      </c>
      <c r="BR109" s="230">
        <v>448.79610488750166</v>
      </c>
      <c r="BS109" s="230">
        <v>451.25298187805322</v>
      </c>
      <c r="BT109" s="230">
        <v>453.58996243553918</v>
      </c>
      <c r="BU109" s="230">
        <v>455.81820605642861</v>
      </c>
      <c r="BV109" s="230">
        <v>457.94738325110399</v>
      </c>
      <c r="BW109" s="230">
        <v>459.98592919830412</v>
      </c>
      <c r="BX109" s="230">
        <v>461.94124558503199</v>
      </c>
      <c r="BY109" s="230">
        <v>463.8198628360758</v>
      </c>
      <c r="BZ109" s="230">
        <v>465.62757170999498</v>
      </c>
      <c r="CA109" s="230">
        <v>467.36953095107805</v>
      </c>
      <c r="CB109" s="230">
        <v>469.05035604219017</v>
      </c>
      <c r="CC109" s="230">
        <v>470.67419290528289</v>
      </c>
      <c r="CD109" s="230">
        <v>472.24477951275225</v>
      </c>
      <c r="CE109" s="230">
        <v>473.76549771384299</v>
      </c>
      <c r="CF109" s="230">
        <v>475.23941708365834</v>
      </c>
      <c r="CG109" s="230">
        <v>476.66933222437967</v>
      </c>
      <c r="CH109" s="230">
        <v>478.05779465805682</v>
      </c>
      <c r="CI109" s="230">
        <v>479.40714022553385</v>
      </c>
      <c r="CJ109" s="231"/>
      <c r="CK109" s="231"/>
      <c r="CL109" s="231"/>
      <c r="CM109" s="231"/>
      <c r="CN109" s="231"/>
      <c r="CO109" s="231"/>
      <c r="CP109" s="231"/>
      <c r="CQ109" s="231"/>
      <c r="CR109" s="231"/>
      <c r="CS109" s="231"/>
      <c r="CT109" s="231"/>
      <c r="CU109" s="231"/>
      <c r="CV109" s="231"/>
      <c r="CW109" s="231"/>
      <c r="CX109" s="231"/>
      <c r="CY109" s="231"/>
      <c r="CZ109" s="231"/>
    </row>
    <row r="110" spans="1:104" s="48" customFormat="1" x14ac:dyDescent="0.25">
      <c r="A110" s="15" t="s">
        <v>525</v>
      </c>
      <c r="B110" s="15" t="s">
        <v>120</v>
      </c>
      <c r="C110" s="15" t="s">
        <v>58</v>
      </c>
      <c r="D110" s="48" t="s">
        <v>388</v>
      </c>
      <c r="E110" s="48" t="s">
        <v>526</v>
      </c>
      <c r="F110" s="48" t="s">
        <v>66</v>
      </c>
      <c r="G110" s="48" t="s">
        <v>300</v>
      </c>
      <c r="H110" s="244">
        <v>2015</v>
      </c>
      <c r="J110" s="48" t="s">
        <v>119</v>
      </c>
      <c r="K110" s="49">
        <v>196</v>
      </c>
      <c r="L110" s="49"/>
      <c r="M110" s="49"/>
      <c r="N110" s="49"/>
      <c r="O110" s="49"/>
      <c r="P110" s="49"/>
      <c r="Q110" s="49"/>
      <c r="R110" s="49"/>
      <c r="S110" s="49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9"/>
      <c r="AL110" s="49"/>
      <c r="AM110" s="49"/>
      <c r="AN110" s="49"/>
      <c r="AO110" s="49"/>
      <c r="AP110" s="49"/>
      <c r="AQ110" s="49"/>
      <c r="AR110" s="49"/>
      <c r="AS110" s="49"/>
      <c r="AT110" s="49"/>
      <c r="AU110" s="49"/>
      <c r="AV110" s="49"/>
      <c r="AW110" s="49"/>
      <c r="AX110" s="49"/>
      <c r="AY110" s="49"/>
      <c r="AZ110" s="230">
        <v>103.6448</v>
      </c>
      <c r="BA110" s="230">
        <v>114.82581854017637</v>
      </c>
      <c r="BB110" s="230">
        <v>121.36629510604755</v>
      </c>
      <c r="BC110" s="230">
        <v>126.00683708035274</v>
      </c>
      <c r="BD110" s="230">
        <v>129.60632107789198</v>
      </c>
      <c r="BE110" s="230">
        <v>132.54731364622393</v>
      </c>
      <c r="BF110" s="230">
        <v>135.03388743238145</v>
      </c>
      <c r="BG110" s="230">
        <v>137.18785562052909</v>
      </c>
      <c r="BH110" s="230">
        <v>139.08779021209509</v>
      </c>
      <c r="BI110" s="230">
        <v>140.78733961806836</v>
      </c>
      <c r="BJ110" s="230">
        <v>142.32476906645596</v>
      </c>
      <c r="BK110" s="230">
        <v>143.72833218640028</v>
      </c>
      <c r="BL110" s="230">
        <v>145.01948509534057</v>
      </c>
      <c r="BM110" s="230">
        <v>146.21490597255783</v>
      </c>
      <c r="BN110" s="230">
        <v>147.32781618393952</v>
      </c>
      <c r="BO110" s="230">
        <v>148.36887416070547</v>
      </c>
      <c r="BP110" s="230">
        <v>149.34679781030201</v>
      </c>
      <c r="BQ110" s="230">
        <v>150.26880875227147</v>
      </c>
      <c r="BR110" s="230">
        <v>151.14095628513803</v>
      </c>
      <c r="BS110" s="230">
        <v>151.96835815824471</v>
      </c>
      <c r="BT110" s="230">
        <v>152.75538253842899</v>
      </c>
      <c r="BU110" s="230">
        <v>153.50578760663231</v>
      </c>
      <c r="BV110" s="230">
        <v>154.22283009830994</v>
      </c>
      <c r="BW110" s="230">
        <v>154.90935072657663</v>
      </c>
      <c r="BX110" s="230">
        <v>155.56784215578398</v>
      </c>
      <c r="BY110" s="230">
        <v>156.20050363551692</v>
      </c>
      <c r="BZ110" s="230">
        <v>156.80928531814263</v>
      </c>
      <c r="CA110" s="230">
        <v>157.39592451273418</v>
      </c>
      <c r="CB110" s="230">
        <v>157.96197557434584</v>
      </c>
      <c r="CC110" s="230">
        <v>158.5088347241159</v>
      </c>
      <c r="CD110" s="230">
        <v>159.03776079810902</v>
      </c>
      <c r="CE110" s="230">
        <v>159.54989270088183</v>
      </c>
      <c r="CF110" s="230">
        <v>160.0462641725035</v>
      </c>
      <c r="CG110" s="230">
        <v>160.52781635047839</v>
      </c>
      <c r="CH110" s="230">
        <v>160.99540851027342</v>
      </c>
      <c r="CI110" s="230">
        <v>161.44982729244782</v>
      </c>
      <c r="CJ110" s="231"/>
      <c r="CK110" s="231"/>
      <c r="CL110" s="231"/>
      <c r="CM110" s="231"/>
      <c r="CN110" s="231"/>
      <c r="CO110" s="231"/>
      <c r="CP110" s="231"/>
      <c r="CQ110" s="231"/>
      <c r="CR110" s="231"/>
      <c r="CS110" s="231"/>
      <c r="CT110" s="231"/>
      <c r="CU110" s="231"/>
      <c r="CV110" s="231"/>
      <c r="CW110" s="231"/>
      <c r="CX110" s="231"/>
      <c r="CY110" s="231"/>
      <c r="CZ110" s="231"/>
    </row>
    <row r="111" spans="1:104" s="48" customFormat="1" x14ac:dyDescent="0.25">
      <c r="A111" s="15" t="s">
        <v>527</v>
      </c>
      <c r="B111" s="15" t="s">
        <v>126</v>
      </c>
      <c r="C111" s="15" t="s">
        <v>58</v>
      </c>
      <c r="D111" s="48" t="s">
        <v>396</v>
      </c>
      <c r="E111" s="48" t="s">
        <v>528</v>
      </c>
      <c r="F111" s="48" t="s">
        <v>66</v>
      </c>
      <c r="G111" s="48" t="s">
        <v>300</v>
      </c>
      <c r="H111" s="48">
        <v>2025</v>
      </c>
      <c r="J111" s="48" t="s">
        <v>119</v>
      </c>
      <c r="K111" s="49">
        <v>1343</v>
      </c>
      <c r="L111" s="49"/>
      <c r="M111" s="49"/>
      <c r="N111" s="49"/>
      <c r="O111" s="49"/>
      <c r="P111" s="49"/>
      <c r="Q111" s="49"/>
      <c r="R111" s="49"/>
      <c r="S111" s="49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9"/>
      <c r="AL111" s="49"/>
      <c r="AM111" s="49"/>
      <c r="AN111" s="49"/>
      <c r="AO111" s="49"/>
      <c r="AP111" s="49"/>
      <c r="AQ111" s="49"/>
      <c r="AR111" s="49"/>
      <c r="AS111" s="49"/>
      <c r="AT111" s="49"/>
      <c r="AU111" s="49"/>
      <c r="AV111" s="49"/>
      <c r="AW111" s="49"/>
      <c r="AX111" s="49"/>
      <c r="AY111" s="49"/>
      <c r="AZ111" s="230">
        <v>0</v>
      </c>
      <c r="BA111" s="230">
        <v>0</v>
      </c>
      <c r="BB111" s="230">
        <v>0</v>
      </c>
      <c r="BC111" s="230">
        <v>0</v>
      </c>
      <c r="BD111" s="230">
        <v>0</v>
      </c>
      <c r="BE111" s="230">
        <v>0</v>
      </c>
      <c r="BF111" s="230">
        <v>0</v>
      </c>
      <c r="BG111" s="230">
        <v>0</v>
      </c>
      <c r="BH111" s="230">
        <v>0</v>
      </c>
      <c r="BI111" s="230">
        <v>0</v>
      </c>
      <c r="BJ111" s="230">
        <v>481.06260000000003</v>
      </c>
      <c r="BK111" s="230">
        <v>592.21166162094562</v>
      </c>
      <c r="BL111" s="230">
        <v>657.22969465954384</v>
      </c>
      <c r="BM111" s="230">
        <v>703.36072324189115</v>
      </c>
      <c r="BN111" s="230">
        <v>739.14272889804033</v>
      </c>
      <c r="BO111" s="230">
        <v>768.37875628048937</v>
      </c>
      <c r="BP111" s="230">
        <v>793.09746522364549</v>
      </c>
      <c r="BQ111" s="230">
        <v>814.5097848628368</v>
      </c>
      <c r="BR111" s="230">
        <v>833.39678931908759</v>
      </c>
      <c r="BS111" s="230">
        <v>850.29179051898586</v>
      </c>
      <c r="BT111" s="230">
        <v>865.57517815336462</v>
      </c>
      <c r="BU111" s="230">
        <v>879.52781790143501</v>
      </c>
      <c r="BV111" s="230">
        <v>892.36300225625882</v>
      </c>
      <c r="BW111" s="230">
        <v>904.24652684459113</v>
      </c>
      <c r="BX111" s="230">
        <v>915.30982355758408</v>
      </c>
      <c r="BY111" s="230">
        <v>925.65884648378233</v>
      </c>
      <c r="BZ111" s="230">
        <v>935.38025921545943</v>
      </c>
      <c r="CA111" s="230">
        <v>944.54585094003323</v>
      </c>
      <c r="CB111" s="230">
        <v>953.21575695305125</v>
      </c>
      <c r="CC111" s="230">
        <v>961.44085213993151</v>
      </c>
      <c r="CD111" s="230">
        <v>969.26455988318935</v>
      </c>
      <c r="CE111" s="230">
        <v>976.72423977431015</v>
      </c>
      <c r="CF111" s="230">
        <v>983.85226659994612</v>
      </c>
      <c r="CG111" s="230">
        <v>990.67687952238055</v>
      </c>
      <c r="CH111" s="230">
        <v>997.22285779608046</v>
      </c>
      <c r="CI111" s="230">
        <v>1003.5120638772045</v>
      </c>
      <c r="CJ111" s="231"/>
      <c r="CK111" s="231"/>
      <c r="CL111" s="231"/>
      <c r="CM111" s="231"/>
      <c r="CN111" s="231"/>
      <c r="CO111" s="231"/>
      <c r="CP111" s="231"/>
      <c r="CQ111" s="231"/>
      <c r="CR111" s="231"/>
      <c r="CS111" s="231"/>
      <c r="CT111" s="231"/>
      <c r="CU111" s="231"/>
      <c r="CV111" s="231"/>
      <c r="CW111" s="231"/>
      <c r="CX111" s="231"/>
      <c r="CY111" s="231"/>
      <c r="CZ111" s="231"/>
    </row>
    <row r="112" spans="1:104" s="48" customFormat="1" x14ac:dyDescent="0.25">
      <c r="A112" s="15" t="s">
        <v>529</v>
      </c>
      <c r="B112" s="15" t="s">
        <v>135</v>
      </c>
      <c r="C112" s="15" t="s">
        <v>58</v>
      </c>
      <c r="D112" s="48" t="s">
        <v>396</v>
      </c>
      <c r="E112" s="48" t="s">
        <v>530</v>
      </c>
      <c r="F112" s="48" t="s">
        <v>66</v>
      </c>
      <c r="G112" s="48" t="s">
        <v>300</v>
      </c>
      <c r="H112" s="244">
        <v>2015</v>
      </c>
      <c r="J112" s="48" t="s">
        <v>132</v>
      </c>
      <c r="K112" s="49">
        <v>3489</v>
      </c>
      <c r="L112" s="49"/>
      <c r="M112" s="49"/>
      <c r="N112" s="49"/>
      <c r="O112" s="49"/>
      <c r="P112" s="49"/>
      <c r="Q112" s="49"/>
      <c r="R112" s="49"/>
      <c r="S112" s="49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9"/>
      <c r="AL112" s="49"/>
      <c r="AM112" s="49"/>
      <c r="AN112" s="49"/>
      <c r="AO112" s="49"/>
      <c r="AP112" s="49"/>
      <c r="AQ112" s="49"/>
      <c r="AR112" s="49"/>
      <c r="AS112" s="49"/>
      <c r="AT112" s="49"/>
      <c r="AU112" s="49"/>
      <c r="AV112" s="49"/>
      <c r="AW112" s="49"/>
      <c r="AX112" s="49"/>
      <c r="AY112" s="49"/>
      <c r="AZ112" s="230">
        <v>1249.7598</v>
      </c>
      <c r="BA112" s="230">
        <v>1538.5156272490538</v>
      </c>
      <c r="BB112" s="230">
        <v>1707.4269580544665</v>
      </c>
      <c r="BC112" s="230">
        <v>1827.2714544981075</v>
      </c>
      <c r="BD112" s="230">
        <v>1920.2300678520198</v>
      </c>
      <c r="BE112" s="230">
        <v>1996.1827853035199</v>
      </c>
      <c r="BF112" s="230">
        <v>2060.399892900446</v>
      </c>
      <c r="BG112" s="230">
        <v>2116.0272817471609</v>
      </c>
      <c r="BH112" s="230">
        <v>2165.0941161089327</v>
      </c>
      <c r="BI112" s="230">
        <v>2208.9858951010733</v>
      </c>
      <c r="BJ112" s="230">
        <v>2248.6908388511461</v>
      </c>
      <c r="BK112" s="230">
        <v>2284.9386125525739</v>
      </c>
      <c r="BL112" s="230">
        <v>2318.2833319970864</v>
      </c>
      <c r="BM112" s="230">
        <v>2349.1557201494998</v>
      </c>
      <c r="BN112" s="230">
        <v>2377.8972259064863</v>
      </c>
      <c r="BO112" s="230">
        <v>2404.7831089962151</v>
      </c>
      <c r="BP112" s="230">
        <v>2430.0385140750095</v>
      </c>
      <c r="BQ112" s="230">
        <v>2453.8499433579864</v>
      </c>
      <c r="BR112" s="230">
        <v>2476.3736232384181</v>
      </c>
      <c r="BS112" s="230">
        <v>2497.7417223501275</v>
      </c>
      <c r="BT112" s="230">
        <v>2518.0670509549127</v>
      </c>
      <c r="BU112" s="230">
        <v>2537.4466661001998</v>
      </c>
      <c r="BV112" s="230">
        <v>2555.9646747335905</v>
      </c>
      <c r="BW112" s="230">
        <v>2573.6944398016276</v>
      </c>
      <c r="BX112" s="230">
        <v>2590.7003357040394</v>
      </c>
      <c r="BY112" s="230">
        <v>2607.0391592461401</v>
      </c>
      <c r="BZ112" s="230">
        <v>2622.7612741633993</v>
      </c>
      <c r="CA112" s="230">
        <v>2637.9115473985535</v>
      </c>
      <c r="CB112" s="230">
        <v>2652.5301210082434</v>
      </c>
      <c r="CC112" s="230">
        <v>2666.65305315554</v>
      </c>
      <c r="CD112" s="230">
        <v>2680.312853959972</v>
      </c>
      <c r="CE112" s="230">
        <v>2693.5389362452688</v>
      </c>
      <c r="CF112" s="230">
        <v>2706.3579969056123</v>
      </c>
      <c r="CG112" s="230">
        <v>2718.7943413240632</v>
      </c>
      <c r="CH112" s="230">
        <v>2730.8701607524658</v>
      </c>
      <c r="CI112" s="230">
        <v>2742.6057706070401</v>
      </c>
      <c r="CJ112" s="231"/>
      <c r="CK112" s="231"/>
      <c r="CL112" s="231"/>
      <c r="CM112" s="231"/>
      <c r="CN112" s="231"/>
      <c r="CO112" s="231"/>
      <c r="CP112" s="231"/>
      <c r="CQ112" s="231"/>
      <c r="CR112" s="231"/>
      <c r="CS112" s="231"/>
      <c r="CT112" s="231"/>
      <c r="CU112" s="231"/>
      <c r="CV112" s="231"/>
      <c r="CW112" s="231"/>
      <c r="CX112" s="231"/>
      <c r="CY112" s="231"/>
      <c r="CZ112" s="231"/>
    </row>
    <row r="113" spans="1:105" s="48" customFormat="1" x14ac:dyDescent="0.25">
      <c r="A113" s="15" t="s">
        <v>531</v>
      </c>
      <c r="B113" s="15" t="s">
        <v>144</v>
      </c>
      <c r="C113" s="15" t="s">
        <v>58</v>
      </c>
      <c r="D113" s="48" t="s">
        <v>145</v>
      </c>
      <c r="E113" s="48" t="s">
        <v>145</v>
      </c>
      <c r="F113" s="48" t="s">
        <v>66</v>
      </c>
      <c r="G113" s="48" t="s">
        <v>300</v>
      </c>
      <c r="H113" s="48">
        <v>2025</v>
      </c>
      <c r="J113" s="48" t="s">
        <v>137</v>
      </c>
      <c r="K113" s="49">
        <v>4400</v>
      </c>
      <c r="L113" s="49"/>
      <c r="M113" s="49"/>
      <c r="N113" s="49"/>
      <c r="O113" s="49"/>
      <c r="P113" s="49"/>
      <c r="Q113" s="49"/>
      <c r="R113" s="49"/>
      <c r="S113" s="49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9"/>
      <c r="AL113" s="49"/>
      <c r="AM113" s="49"/>
      <c r="AN113" s="49"/>
      <c r="AO113" s="49"/>
      <c r="AP113" s="49"/>
      <c r="AQ113" s="49"/>
      <c r="AR113" s="49"/>
      <c r="AS113" s="49"/>
      <c r="AT113" s="49"/>
      <c r="AU113" s="49"/>
      <c r="AV113" s="49"/>
      <c r="AW113" s="49"/>
      <c r="AX113" s="49"/>
      <c r="AY113" s="49"/>
      <c r="AZ113" s="230">
        <v>0</v>
      </c>
      <c r="BA113" s="230">
        <v>0</v>
      </c>
      <c r="BB113" s="230">
        <v>0</v>
      </c>
      <c r="BC113" s="230">
        <v>0</v>
      </c>
      <c r="BD113" s="230">
        <v>0</v>
      </c>
      <c r="BE113" s="230">
        <v>0</v>
      </c>
      <c r="BF113" s="230">
        <v>0</v>
      </c>
      <c r="BG113" s="230">
        <v>0</v>
      </c>
      <c r="BH113" s="230">
        <v>0</v>
      </c>
      <c r="BI113" s="230">
        <v>0</v>
      </c>
      <c r="BJ113" s="230">
        <v>1576.0800000000002</v>
      </c>
      <c r="BK113" s="230">
        <v>1940.2318027789729</v>
      </c>
      <c r="BL113" s="230">
        <v>2153.2469519746783</v>
      </c>
      <c r="BM113" s="230">
        <v>2304.3836055579459</v>
      </c>
      <c r="BN113" s="230">
        <v>2421.614301676379</v>
      </c>
      <c r="BO113" s="230">
        <v>2517.3987547536508</v>
      </c>
      <c r="BP113" s="230">
        <v>2598.3833559076993</v>
      </c>
      <c r="BQ113" s="230">
        <v>2668.5354083369184</v>
      </c>
      <c r="BR113" s="230">
        <v>2730.4139039493562</v>
      </c>
      <c r="BS113" s="230">
        <v>2785.766104455352</v>
      </c>
      <c r="BT113" s="230">
        <v>2835.8382605173524</v>
      </c>
      <c r="BU113" s="230">
        <v>2881.5505575326238</v>
      </c>
      <c r="BV113" s="230">
        <v>2923.6017944359933</v>
      </c>
      <c r="BW113" s="230">
        <v>2962.5351586866723</v>
      </c>
      <c r="BX113" s="230">
        <v>2998.7812536510573</v>
      </c>
      <c r="BY113" s="230">
        <v>3032.6872111158914</v>
      </c>
      <c r="BZ113" s="230">
        <v>3064.5369624333739</v>
      </c>
      <c r="CA113" s="230">
        <v>3094.5657067283291</v>
      </c>
      <c r="CB113" s="230">
        <v>3122.970462094881</v>
      </c>
      <c r="CC113" s="230">
        <v>3149.917907234325</v>
      </c>
      <c r="CD113" s="230">
        <v>3175.5503078823776</v>
      </c>
      <c r="CE113" s="230">
        <v>3199.9900632963254</v>
      </c>
      <c r="CF113" s="230">
        <v>3223.3432412805382</v>
      </c>
      <c r="CG113" s="230">
        <v>3245.7023603115967</v>
      </c>
      <c r="CH113" s="230">
        <v>3267.1486033527581</v>
      </c>
      <c r="CI113" s="230">
        <v>3287.7535972149662</v>
      </c>
      <c r="CJ113" s="231"/>
      <c r="CK113" s="231"/>
      <c r="CL113" s="231"/>
      <c r="CM113" s="231"/>
      <c r="CN113" s="231"/>
      <c r="CO113" s="231"/>
      <c r="CP113" s="231"/>
      <c r="CQ113" s="231"/>
      <c r="CR113" s="231"/>
      <c r="CS113" s="231"/>
      <c r="CT113" s="231"/>
      <c r="CU113" s="231"/>
      <c r="CV113" s="231"/>
      <c r="CW113" s="231"/>
      <c r="CX113" s="231"/>
      <c r="CY113" s="231"/>
      <c r="CZ113" s="231"/>
    </row>
    <row r="114" spans="1:105" s="48" customFormat="1" x14ac:dyDescent="0.25">
      <c r="A114" s="231" t="s">
        <v>532</v>
      </c>
      <c r="B114" s="147" t="s">
        <v>258</v>
      </c>
      <c r="C114" s="147" t="s">
        <v>324</v>
      </c>
      <c r="D114" s="147" t="s">
        <v>325</v>
      </c>
      <c r="E114" s="147" t="s">
        <v>188</v>
      </c>
      <c r="F114" s="147" t="s">
        <v>300</v>
      </c>
      <c r="G114" s="147">
        <v>2016</v>
      </c>
      <c r="H114" s="147"/>
      <c r="I114" s="151"/>
      <c r="J114" s="147"/>
      <c r="K114" s="147"/>
      <c r="L114" s="147"/>
      <c r="M114" s="147"/>
      <c r="N114" s="147"/>
      <c r="O114" s="266">
        <v>4200000</v>
      </c>
      <c r="P114" s="266">
        <v>420000</v>
      </c>
      <c r="Q114" s="147"/>
      <c r="R114" s="151"/>
      <c r="S114" s="151"/>
      <c r="T114" s="151"/>
      <c r="U114" s="247">
        <v>1880</v>
      </c>
      <c r="V114" s="230">
        <v>1880</v>
      </c>
      <c r="W114" s="230">
        <v>2050</v>
      </c>
      <c r="X114" s="230">
        <v>2170</v>
      </c>
      <c r="Y114" s="230">
        <v>2120</v>
      </c>
      <c r="Z114" s="230">
        <v>2120</v>
      </c>
    </row>
    <row r="115" spans="1:105" s="259" customFormat="1" x14ac:dyDescent="0.25">
      <c r="A115" s="15" t="s">
        <v>533</v>
      </c>
      <c r="B115" s="15" t="s">
        <v>151</v>
      </c>
      <c r="C115" s="15" t="s">
        <v>58</v>
      </c>
      <c r="D115" s="48" t="s">
        <v>152</v>
      </c>
      <c r="E115" s="48" t="s">
        <v>152</v>
      </c>
      <c r="F115" s="48" t="s">
        <v>66</v>
      </c>
      <c r="G115" s="48" t="s">
        <v>300</v>
      </c>
      <c r="H115" s="244">
        <v>2015</v>
      </c>
      <c r="I115" s="48"/>
      <c r="J115" s="48" t="s">
        <v>137</v>
      </c>
      <c r="K115" s="49">
        <v>150</v>
      </c>
      <c r="L115" s="49"/>
      <c r="M115" s="49"/>
      <c r="N115" s="49"/>
      <c r="O115" s="49"/>
      <c r="P115" s="49"/>
      <c r="Q115" s="49"/>
      <c r="R115" s="49"/>
      <c r="S115" s="49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9"/>
      <c r="AL115" s="49"/>
      <c r="AM115" s="49"/>
      <c r="AN115" s="49"/>
      <c r="AO115" s="49"/>
      <c r="AP115" s="49"/>
      <c r="AQ115" s="49"/>
      <c r="AR115" s="49"/>
      <c r="AS115" s="49"/>
      <c r="AT115" s="49"/>
      <c r="AU115" s="49"/>
      <c r="AV115" s="49"/>
      <c r="AW115" s="49"/>
      <c r="AX115" s="49"/>
      <c r="AY115" s="49"/>
      <c r="AZ115" s="230">
        <v>79.320000000000007</v>
      </c>
      <c r="BA115" s="230">
        <v>87.876901944012531</v>
      </c>
      <c r="BB115" s="230">
        <v>92.882368703607824</v>
      </c>
      <c r="BC115" s="230">
        <v>96.433803888025054</v>
      </c>
      <c r="BD115" s="230">
        <v>99.188511028998974</v>
      </c>
      <c r="BE115" s="230">
        <v>101.43927064762035</v>
      </c>
      <c r="BF115" s="230">
        <v>103.34226079008785</v>
      </c>
      <c r="BG115" s="230">
        <v>104.99070583203758</v>
      </c>
      <c r="BH115" s="230">
        <v>106.44473740721564</v>
      </c>
      <c r="BI115" s="230">
        <v>107.7454129730115</v>
      </c>
      <c r="BJ115" s="230">
        <v>108.92201714269589</v>
      </c>
      <c r="BK115" s="230">
        <v>109.99617259163287</v>
      </c>
      <c r="BL115" s="230">
        <v>110.98429981786268</v>
      </c>
      <c r="BM115" s="230">
        <v>111.89916273410037</v>
      </c>
      <c r="BN115" s="230">
        <v>112.75087973260679</v>
      </c>
      <c r="BO115" s="230">
        <v>113.5476077760501</v>
      </c>
      <c r="BP115" s="230">
        <v>114.29601873237399</v>
      </c>
      <c r="BQ115" s="230">
        <v>115.00163935122816</v>
      </c>
      <c r="BR115" s="230">
        <v>115.66909919780971</v>
      </c>
      <c r="BS115" s="230">
        <v>116.30231491702402</v>
      </c>
      <c r="BT115" s="230">
        <v>116.90462949369567</v>
      </c>
      <c r="BU115" s="230">
        <v>117.47891908670842</v>
      </c>
      <c r="BV115" s="230">
        <v>118.02767609564536</v>
      </c>
      <c r="BW115" s="230">
        <v>118.55307453564539</v>
      </c>
      <c r="BX115" s="230">
        <v>119.05702205799794</v>
      </c>
      <c r="BY115" s="230">
        <v>119.5412017618752</v>
      </c>
      <c r="BZ115" s="230">
        <v>120.00710611082344</v>
      </c>
      <c r="CA115" s="230">
        <v>120.4560646781129</v>
      </c>
      <c r="CB115" s="230">
        <v>120.88926702118303</v>
      </c>
      <c r="CC115" s="230">
        <v>121.30778167661931</v>
      </c>
      <c r="CD115" s="230">
        <v>121.71257203936914</v>
      </c>
      <c r="CE115" s="230">
        <v>122.10450972006262</v>
      </c>
      <c r="CF115" s="230">
        <v>122.4843858463037</v>
      </c>
      <c r="CG115" s="230">
        <v>122.85292067638652</v>
      </c>
      <c r="CH115" s="230">
        <v>123.21077181908682</v>
      </c>
      <c r="CI115" s="230">
        <v>123.55854129524069</v>
      </c>
      <c r="CJ115" s="231"/>
      <c r="CK115" s="231"/>
      <c r="CL115" s="231"/>
      <c r="CM115" s="231"/>
      <c r="CN115" s="231"/>
      <c r="CO115" s="231"/>
      <c r="CP115" s="231"/>
      <c r="CQ115" s="231"/>
      <c r="CR115" s="231"/>
      <c r="CS115" s="231"/>
      <c r="CT115" s="231"/>
      <c r="CU115" s="231"/>
      <c r="CV115" s="231"/>
      <c r="CW115" s="231"/>
      <c r="CX115" s="231"/>
      <c r="CY115" s="231"/>
      <c r="CZ115" s="231"/>
      <c r="DA115" s="48"/>
    </row>
    <row r="116" spans="1:105" s="48" customFormat="1" x14ac:dyDescent="0.25">
      <c r="A116" s="231" t="s">
        <v>534</v>
      </c>
      <c r="B116" s="147" t="s">
        <v>258</v>
      </c>
      <c r="C116" s="147" t="s">
        <v>58</v>
      </c>
      <c r="D116" s="147" t="s">
        <v>191</v>
      </c>
      <c r="E116" s="147" t="s">
        <v>181</v>
      </c>
      <c r="F116" s="147" t="s">
        <v>68</v>
      </c>
      <c r="G116" s="147">
        <v>2017</v>
      </c>
      <c r="H116" s="147">
        <v>2029</v>
      </c>
      <c r="I116" s="151">
        <v>1258</v>
      </c>
      <c r="J116" s="147"/>
      <c r="K116" s="147" t="s">
        <v>65</v>
      </c>
      <c r="L116" s="147" t="s">
        <v>98</v>
      </c>
      <c r="M116" s="147"/>
      <c r="N116" s="147"/>
      <c r="O116" s="267">
        <v>56875000</v>
      </c>
      <c r="P116" s="147"/>
      <c r="Q116" s="147"/>
      <c r="R116" s="151">
        <v>0</v>
      </c>
      <c r="S116" s="151">
        <v>0</v>
      </c>
      <c r="T116" s="151">
        <v>0</v>
      </c>
      <c r="U116" s="247">
        <v>945</v>
      </c>
      <c r="V116" s="230">
        <v>2350</v>
      </c>
      <c r="W116" s="230">
        <v>3000</v>
      </c>
      <c r="X116" s="230">
        <v>3750</v>
      </c>
      <c r="Y116" s="230">
        <v>3750</v>
      </c>
      <c r="Z116" s="230">
        <v>3750</v>
      </c>
    </row>
    <row r="117" spans="1:105" s="48" customFormat="1" x14ac:dyDescent="0.25">
      <c r="A117" s="231" t="s">
        <v>535</v>
      </c>
      <c r="B117" s="147" t="s">
        <v>258</v>
      </c>
      <c r="C117" s="147" t="s">
        <v>58</v>
      </c>
      <c r="D117" s="147" t="s">
        <v>190</v>
      </c>
      <c r="E117" s="147" t="s">
        <v>132</v>
      </c>
      <c r="F117" s="147" t="s">
        <v>61</v>
      </c>
      <c r="G117" s="147">
        <v>2019</v>
      </c>
      <c r="H117" s="147"/>
      <c r="I117" s="151">
        <v>2492</v>
      </c>
      <c r="J117" s="147"/>
      <c r="K117" s="147" t="s">
        <v>65</v>
      </c>
      <c r="L117" s="147" t="s">
        <v>189</v>
      </c>
      <c r="M117" s="147"/>
      <c r="N117" s="147"/>
      <c r="O117" s="267">
        <v>126300000</v>
      </c>
      <c r="P117" s="147"/>
      <c r="Q117" s="147"/>
      <c r="R117" s="151">
        <v>0</v>
      </c>
      <c r="S117" s="151">
        <v>0</v>
      </c>
      <c r="T117" s="151">
        <v>0</v>
      </c>
      <c r="U117" s="247">
        <v>0</v>
      </c>
      <c r="V117" s="230">
        <v>1380</v>
      </c>
      <c r="W117" s="230">
        <v>1750</v>
      </c>
      <c r="X117" s="230">
        <v>0</v>
      </c>
      <c r="Y117" s="230">
        <v>0</v>
      </c>
      <c r="Z117" s="230">
        <v>0</v>
      </c>
    </row>
    <row r="118" spans="1:105" s="48" customFormat="1" x14ac:dyDescent="0.25">
      <c r="A118" s="231" t="s">
        <v>536</v>
      </c>
      <c r="B118" s="147" t="s">
        <v>258</v>
      </c>
      <c r="C118" s="147" t="s">
        <v>58</v>
      </c>
      <c r="D118" s="147" t="s">
        <v>187</v>
      </c>
      <c r="E118" s="147" t="s">
        <v>165</v>
      </c>
      <c r="F118" s="147" t="s">
        <v>61</v>
      </c>
      <c r="G118" s="147">
        <v>2025</v>
      </c>
      <c r="H118" s="147"/>
      <c r="I118" s="151">
        <v>5000</v>
      </c>
      <c r="J118" s="147"/>
      <c r="K118" s="147" t="s">
        <v>62</v>
      </c>
      <c r="L118" s="147" t="s">
        <v>66</v>
      </c>
      <c r="M118" s="147"/>
      <c r="N118" s="147"/>
      <c r="O118" s="261">
        <v>98000000</v>
      </c>
      <c r="P118" s="261"/>
      <c r="Q118" s="147"/>
      <c r="R118" s="147">
        <v>0</v>
      </c>
      <c r="S118" s="147">
        <v>0</v>
      </c>
      <c r="T118" s="147">
        <v>0</v>
      </c>
      <c r="U118" s="247"/>
      <c r="V118" s="230">
        <v>0</v>
      </c>
      <c r="W118" s="230">
        <v>1791</v>
      </c>
      <c r="X118" s="230">
        <v>2860.680403129149</v>
      </c>
      <c r="Y118" s="230">
        <v>3222.5434778606277</v>
      </c>
      <c r="Z118" s="230">
        <v>3446.2354671771495</v>
      </c>
    </row>
    <row r="119" spans="1:105" s="48" customFormat="1" x14ac:dyDescent="0.25">
      <c r="A119" s="231" t="s">
        <v>537</v>
      </c>
      <c r="B119" s="147" t="s">
        <v>258</v>
      </c>
      <c r="C119" s="147" t="s">
        <v>58</v>
      </c>
      <c r="D119" s="147" t="s">
        <v>187</v>
      </c>
      <c r="E119" s="147" t="s">
        <v>188</v>
      </c>
      <c r="F119" s="147" t="s">
        <v>61</v>
      </c>
      <c r="G119" s="147">
        <v>2025</v>
      </c>
      <c r="H119" s="147"/>
      <c r="I119" s="151">
        <v>5000</v>
      </c>
      <c r="J119" s="147"/>
      <c r="K119" s="147" t="s">
        <v>62</v>
      </c>
      <c r="L119" s="147" t="s">
        <v>66</v>
      </c>
      <c r="M119" s="147"/>
      <c r="N119" s="147"/>
      <c r="O119" s="261">
        <v>98000000</v>
      </c>
      <c r="P119" s="147"/>
      <c r="Q119" s="147"/>
      <c r="R119" s="151">
        <v>0</v>
      </c>
      <c r="S119" s="151">
        <v>0</v>
      </c>
      <c r="T119" s="151">
        <v>0</v>
      </c>
      <c r="U119" s="247">
        <v>0</v>
      </c>
      <c r="V119" s="230">
        <v>0</v>
      </c>
      <c r="W119" s="230">
        <v>4000</v>
      </c>
      <c r="X119" s="230">
        <v>5000</v>
      </c>
      <c r="Y119" s="230">
        <v>5000</v>
      </c>
      <c r="Z119" s="230">
        <v>5000</v>
      </c>
    </row>
    <row r="120" spans="1:105" s="48" customFormat="1" x14ac:dyDescent="0.25">
      <c r="A120" s="231" t="s">
        <v>538</v>
      </c>
      <c r="B120" s="147" t="s">
        <v>258</v>
      </c>
      <c r="C120" s="147" t="s">
        <v>58</v>
      </c>
      <c r="D120" s="147" t="s">
        <v>307</v>
      </c>
      <c r="E120" s="147" t="s">
        <v>132</v>
      </c>
      <c r="F120" s="147" t="s">
        <v>61</v>
      </c>
      <c r="G120" s="147">
        <v>2019</v>
      </c>
      <c r="H120" s="147"/>
      <c r="I120" s="151">
        <v>2492</v>
      </c>
      <c r="J120" s="147"/>
      <c r="K120" s="147" t="s">
        <v>65</v>
      </c>
      <c r="L120" s="147" t="s">
        <v>189</v>
      </c>
      <c r="M120" s="147"/>
      <c r="N120" s="147"/>
      <c r="O120" s="261">
        <v>126300000</v>
      </c>
      <c r="P120" s="261"/>
      <c r="Q120" s="147"/>
      <c r="R120" s="147">
        <v>0</v>
      </c>
      <c r="S120" s="147">
        <v>0</v>
      </c>
      <c r="T120" s="147">
        <v>0</v>
      </c>
      <c r="U120" s="247"/>
      <c r="V120" s="230">
        <v>1098.8767392102729</v>
      </c>
      <c r="W120" s="230">
        <v>1471.6298461186334</v>
      </c>
      <c r="X120" s="230">
        <v>1632.0054521298407</v>
      </c>
      <c r="Y120" s="230">
        <v>1735.6422978145383</v>
      </c>
      <c r="Z120" s="230">
        <v>1812.3580085760098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H248"/>
  <sheetViews>
    <sheetView topLeftCell="A214" workbookViewId="0">
      <selection activeCell="C201" sqref="C201"/>
    </sheetView>
  </sheetViews>
  <sheetFormatPr defaultRowHeight="15" x14ac:dyDescent="0.25"/>
  <cols>
    <col min="1" max="1" width="8" style="17" customWidth="1"/>
    <col min="2" max="2" width="20.85546875" style="17" customWidth="1"/>
    <col min="3" max="3" width="86.85546875" style="17" customWidth="1"/>
    <col min="4" max="4" width="22.85546875" style="17" customWidth="1"/>
    <col min="5" max="5" width="22.42578125" style="17" customWidth="1"/>
    <col min="6" max="6" width="12" style="17" customWidth="1"/>
    <col min="7" max="7" width="10.7109375" style="17" customWidth="1"/>
    <col min="8" max="8" width="14" style="17" customWidth="1"/>
    <col min="9" max="9" width="17" style="17" customWidth="1"/>
    <col min="10" max="10" width="18.7109375" style="17" customWidth="1"/>
    <col min="11" max="13" width="11.42578125" style="17" customWidth="1"/>
    <col min="14" max="15" width="14.28515625" style="17" customWidth="1"/>
    <col min="16" max="16" width="31.85546875" style="17" customWidth="1"/>
    <col min="17" max="16384" width="9.140625" style="17"/>
  </cols>
  <sheetData>
    <row r="1" spans="1:86" ht="21" x14ac:dyDescent="0.35">
      <c r="A1" s="1" t="s">
        <v>54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86" x14ac:dyDescent="0.25">
      <c r="A2" s="2" t="s">
        <v>0</v>
      </c>
      <c r="B2" s="8"/>
      <c r="C2" s="9"/>
      <c r="D2" s="13" t="s">
        <v>255</v>
      </c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86" x14ac:dyDescent="0.25">
      <c r="A3" s="12" t="s">
        <v>55</v>
      </c>
      <c r="B3" s="8"/>
      <c r="C3" s="9"/>
      <c r="D3" s="13" t="s">
        <v>257</v>
      </c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86" x14ac:dyDescent="0.25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86" x14ac:dyDescent="0.25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86" s="14" customFormat="1" ht="16.5" customHeight="1" x14ac:dyDescent="0.25">
      <c r="A6" s="20" t="s">
        <v>8</v>
      </c>
      <c r="B6" s="20" t="s">
        <v>11</v>
      </c>
      <c r="C6" s="20" t="s">
        <v>14</v>
      </c>
      <c r="D6" s="20" t="s">
        <v>17</v>
      </c>
      <c r="E6" s="215" t="s">
        <v>20</v>
      </c>
      <c r="F6" s="215"/>
      <c r="G6" s="215"/>
      <c r="H6" s="215"/>
      <c r="I6" s="215"/>
      <c r="J6" s="215" t="s">
        <v>31</v>
      </c>
      <c r="K6" s="215"/>
      <c r="L6" s="216" t="s">
        <v>36</v>
      </c>
      <c r="M6" s="216"/>
      <c r="N6" s="215" t="s">
        <v>41</v>
      </c>
      <c r="O6" s="215"/>
      <c r="P6" s="20" t="s">
        <v>46</v>
      </c>
      <c r="Q6" s="215" t="s">
        <v>49</v>
      </c>
      <c r="R6" s="215"/>
      <c r="S6" s="215"/>
      <c r="T6" s="214" t="s">
        <v>51</v>
      </c>
      <c r="U6" s="214"/>
      <c r="V6" s="214"/>
      <c r="W6" s="214"/>
      <c r="X6" s="214"/>
      <c r="Y6" s="214"/>
    </row>
    <row r="7" spans="1:86" s="14" customFormat="1" ht="165" x14ac:dyDescent="0.25">
      <c r="A7" s="5" t="s">
        <v>9</v>
      </c>
      <c r="B7" s="7" t="s">
        <v>12</v>
      </c>
      <c r="C7" s="5" t="s">
        <v>15</v>
      </c>
      <c r="D7" s="7" t="s">
        <v>18</v>
      </c>
      <c r="E7" s="7" t="s">
        <v>56</v>
      </c>
      <c r="F7" s="5" t="s">
        <v>23</v>
      </c>
      <c r="G7" s="5" t="s">
        <v>25</v>
      </c>
      <c r="H7" s="5" t="s">
        <v>27</v>
      </c>
      <c r="I7" s="5" t="s">
        <v>29</v>
      </c>
      <c r="J7" s="7" t="s">
        <v>32</v>
      </c>
      <c r="K7" s="7" t="s">
        <v>34</v>
      </c>
      <c r="L7" s="5" t="s">
        <v>37</v>
      </c>
      <c r="M7" s="5" t="s">
        <v>39</v>
      </c>
      <c r="N7" s="5" t="s">
        <v>42</v>
      </c>
      <c r="O7" s="5" t="s">
        <v>44</v>
      </c>
      <c r="P7" s="5" t="s">
        <v>47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86" ht="15.75" thickBot="1" x14ac:dyDescent="0.3"/>
    <row r="9" spans="1:86" ht="18.75" x14ac:dyDescent="0.3">
      <c r="A9" s="44" t="s">
        <v>256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6"/>
    </row>
    <row r="10" spans="1:86" x14ac:dyDescent="0.25">
      <c r="A10" s="47" t="s">
        <v>161</v>
      </c>
      <c r="B10" s="48" t="s">
        <v>156</v>
      </c>
      <c r="C10" s="48" t="s">
        <v>162</v>
      </c>
      <c r="D10" s="48" t="s">
        <v>132</v>
      </c>
      <c r="E10" s="48" t="s">
        <v>163</v>
      </c>
      <c r="F10" s="48">
        <v>2017</v>
      </c>
      <c r="G10" s="48"/>
      <c r="H10" s="49">
        <v>5200</v>
      </c>
      <c r="I10" s="48"/>
      <c r="J10" s="48"/>
      <c r="K10" s="48" t="s">
        <v>66</v>
      </c>
      <c r="L10" s="48"/>
      <c r="M10" s="48"/>
      <c r="N10" s="48"/>
      <c r="O10" s="48"/>
      <c r="P10" s="48"/>
      <c r="Q10" s="49"/>
      <c r="R10" s="49"/>
      <c r="S10" s="49"/>
      <c r="T10" s="49"/>
      <c r="U10" s="49">
        <v>3630.840561840866</v>
      </c>
      <c r="V10" s="49">
        <v>4326.6186873544766</v>
      </c>
      <c r="W10" s="49">
        <v>4705.7111888098916</v>
      </c>
      <c r="X10" s="49">
        <v>4967.7286441248052</v>
      </c>
      <c r="Y10" s="50">
        <v>5168.1701864385377</v>
      </c>
    </row>
    <row r="11" spans="1:86" x14ac:dyDescent="0.25">
      <c r="A11" s="51" t="s">
        <v>161</v>
      </c>
      <c r="B11" s="34" t="s">
        <v>156</v>
      </c>
      <c r="C11" s="34" t="s">
        <v>162</v>
      </c>
      <c r="D11" s="34" t="s">
        <v>132</v>
      </c>
      <c r="E11" s="34" t="s">
        <v>163</v>
      </c>
      <c r="F11" s="34">
        <v>2017</v>
      </c>
      <c r="G11" s="34"/>
      <c r="H11" s="35">
        <v>5200</v>
      </c>
      <c r="I11" s="34"/>
      <c r="J11" s="34"/>
      <c r="K11" s="34" t="s">
        <v>66</v>
      </c>
      <c r="L11" s="34"/>
      <c r="M11" s="34"/>
      <c r="N11" s="34"/>
      <c r="O11" s="34"/>
      <c r="P11" s="34"/>
      <c r="Q11" s="35"/>
      <c r="R11" s="35"/>
      <c r="S11" s="35"/>
      <c r="T11" s="35"/>
      <c r="U11" s="35">
        <v>3630.840561840866</v>
      </c>
      <c r="V11" s="35">
        <v>4326.6186873544766</v>
      </c>
      <c r="W11" s="35">
        <v>4705.7111888098916</v>
      </c>
      <c r="X11" s="35">
        <v>4967.7286441248052</v>
      </c>
      <c r="Y11" s="52">
        <v>5168.1701864385377</v>
      </c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</row>
    <row r="12" spans="1:86" x14ac:dyDescent="0.25">
      <c r="A12" s="53" t="s">
        <v>164</v>
      </c>
      <c r="B12" s="15" t="s">
        <v>156</v>
      </c>
      <c r="C12" s="15" t="s">
        <v>200</v>
      </c>
      <c r="D12" s="15" t="s">
        <v>119</v>
      </c>
      <c r="E12" s="15" t="s">
        <v>163</v>
      </c>
      <c r="F12" s="15">
        <v>2025</v>
      </c>
      <c r="G12" s="15"/>
      <c r="H12" s="54">
        <v>1000</v>
      </c>
      <c r="I12" s="15"/>
      <c r="J12" s="15" t="s">
        <v>198</v>
      </c>
      <c r="K12" s="15" t="s">
        <v>66</v>
      </c>
      <c r="L12" s="15"/>
      <c r="M12" s="15"/>
      <c r="N12" s="15"/>
      <c r="O12" s="15"/>
      <c r="P12" s="15"/>
      <c r="Q12" s="54"/>
      <c r="R12" s="54"/>
      <c r="S12" s="54"/>
      <c r="T12" s="54"/>
      <c r="U12" s="15"/>
      <c r="V12" s="54">
        <v>650.77102763023811</v>
      </c>
      <c r="W12" s="54">
        <v>812.60785437717288</v>
      </c>
      <c r="X12" s="54">
        <v>892.71664398115354</v>
      </c>
      <c r="Y12" s="55">
        <v>946.4113400528671</v>
      </c>
    </row>
    <row r="13" spans="1:86" x14ac:dyDescent="0.25">
      <c r="A13" s="51" t="s">
        <v>164</v>
      </c>
      <c r="B13" s="34" t="s">
        <v>156</v>
      </c>
      <c r="C13" s="34" t="s">
        <v>243</v>
      </c>
      <c r="D13" s="34" t="s">
        <v>165</v>
      </c>
      <c r="E13" s="34" t="s">
        <v>163</v>
      </c>
      <c r="F13" s="34">
        <v>2018</v>
      </c>
      <c r="G13" s="34"/>
      <c r="H13" s="35">
        <v>1000</v>
      </c>
      <c r="I13" s="34"/>
      <c r="J13" s="34"/>
      <c r="K13" s="34" t="s">
        <v>66</v>
      </c>
      <c r="L13" s="34"/>
      <c r="M13" s="34"/>
      <c r="N13" s="34"/>
      <c r="O13" s="34"/>
      <c r="P13" s="34"/>
      <c r="Q13" s="35"/>
      <c r="R13" s="35"/>
      <c r="S13" s="35"/>
      <c r="T13" s="35"/>
      <c r="U13" s="35">
        <v>650.77102763023811</v>
      </c>
      <c r="V13" s="35">
        <v>812.60785437717288</v>
      </c>
      <c r="W13" s="35">
        <v>892.71664398115354</v>
      </c>
      <c r="X13" s="35">
        <v>946.4113400528671</v>
      </c>
      <c r="Y13" s="52">
        <v>986.85654562830973</v>
      </c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</row>
    <row r="14" spans="1:86" x14ac:dyDescent="0.25">
      <c r="A14" s="53" t="s">
        <v>167</v>
      </c>
      <c r="B14" s="15" t="s">
        <v>156</v>
      </c>
      <c r="C14" s="15" t="s">
        <v>206</v>
      </c>
      <c r="D14" s="15" t="s">
        <v>119</v>
      </c>
      <c r="E14" s="15" t="s">
        <v>163</v>
      </c>
      <c r="F14" s="56">
        <v>2025</v>
      </c>
      <c r="G14" s="15"/>
      <c r="H14" s="57">
        <v>1680</v>
      </c>
      <c r="I14" s="15"/>
      <c r="J14" s="15"/>
      <c r="K14" s="15"/>
      <c r="L14" s="15"/>
      <c r="M14" s="15"/>
      <c r="N14" s="15"/>
      <c r="O14" s="15"/>
      <c r="P14" s="15"/>
      <c r="Q14" s="54"/>
      <c r="R14" s="54"/>
      <c r="S14" s="54"/>
      <c r="T14" s="54"/>
      <c r="U14" s="57"/>
      <c r="V14" s="57">
        <v>840</v>
      </c>
      <c r="W14" s="57">
        <v>1680</v>
      </c>
      <c r="X14" s="57">
        <v>1680</v>
      </c>
      <c r="Y14" s="58">
        <v>1680</v>
      </c>
    </row>
    <row r="15" spans="1:86" x14ac:dyDescent="0.25">
      <c r="A15" s="51" t="s">
        <v>167</v>
      </c>
      <c r="B15" s="34" t="s">
        <v>156</v>
      </c>
      <c r="C15" s="34" t="s">
        <v>245</v>
      </c>
      <c r="D15" s="34" t="s">
        <v>119</v>
      </c>
      <c r="E15" s="34" t="s">
        <v>163</v>
      </c>
      <c r="F15" s="34">
        <v>2016</v>
      </c>
      <c r="G15" s="34"/>
      <c r="H15" s="35">
        <v>1760</v>
      </c>
      <c r="I15" s="34"/>
      <c r="J15" s="34"/>
      <c r="K15" s="34" t="s">
        <v>66</v>
      </c>
      <c r="L15" s="34"/>
      <c r="M15" s="34"/>
      <c r="N15" s="34"/>
      <c r="O15" s="34"/>
      <c r="P15" s="34"/>
      <c r="Q15" s="35"/>
      <c r="R15" s="35"/>
      <c r="S15" s="35"/>
      <c r="T15" s="35"/>
      <c r="U15" s="35">
        <v>1293.7007697708625</v>
      </c>
      <c r="V15" s="35">
        <v>1494.990711005471</v>
      </c>
      <c r="W15" s="35">
        <v>1612.7377784000819</v>
      </c>
      <c r="X15" s="35">
        <v>1696.280652240079</v>
      </c>
      <c r="Y15" s="52">
        <v>1760</v>
      </c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</row>
    <row r="16" spans="1:86" x14ac:dyDescent="0.25">
      <c r="A16" s="53" t="s">
        <v>170</v>
      </c>
      <c r="B16" s="15" t="s">
        <v>156</v>
      </c>
      <c r="C16" s="15" t="s">
        <v>201</v>
      </c>
      <c r="D16" s="15" t="s">
        <v>119</v>
      </c>
      <c r="E16" s="15" t="s">
        <v>163</v>
      </c>
      <c r="F16" s="15">
        <v>2025</v>
      </c>
      <c r="G16" s="15"/>
      <c r="H16" s="54">
        <v>400</v>
      </c>
      <c r="I16" s="15"/>
      <c r="J16" s="15" t="s">
        <v>198</v>
      </c>
      <c r="K16" s="15" t="s">
        <v>66</v>
      </c>
      <c r="L16" s="15"/>
      <c r="M16" s="15"/>
      <c r="N16" s="15"/>
      <c r="O16" s="15"/>
      <c r="P16" s="15"/>
      <c r="Q16" s="54"/>
      <c r="R16" s="54"/>
      <c r="S16" s="54"/>
      <c r="T16" s="54"/>
      <c r="U16" s="15"/>
      <c r="V16" s="54">
        <v>294.02290222065062</v>
      </c>
      <c r="W16" s="54">
        <v>339.77061613760702</v>
      </c>
      <c r="X16" s="54">
        <v>366.53131327274588</v>
      </c>
      <c r="Y16" s="55">
        <v>385.51833005456342</v>
      </c>
    </row>
    <row r="17" spans="1:86" x14ac:dyDescent="0.25">
      <c r="A17" s="51" t="s">
        <v>170</v>
      </c>
      <c r="B17" s="34" t="s">
        <v>156</v>
      </c>
      <c r="C17" s="34" t="s">
        <v>246</v>
      </c>
      <c r="D17" s="34" t="s">
        <v>119</v>
      </c>
      <c r="E17" s="34" t="s">
        <v>163</v>
      </c>
      <c r="F17" s="34">
        <v>2016</v>
      </c>
      <c r="G17" s="34"/>
      <c r="H17" s="35">
        <v>400</v>
      </c>
      <c r="I17" s="34"/>
      <c r="J17" s="34"/>
      <c r="K17" s="34" t="s">
        <v>66</v>
      </c>
      <c r="L17" s="34"/>
      <c r="M17" s="34"/>
      <c r="N17" s="34"/>
      <c r="O17" s="34"/>
      <c r="P17" s="34"/>
      <c r="Q17" s="35"/>
      <c r="R17" s="35"/>
      <c r="S17" s="35"/>
      <c r="T17" s="35"/>
      <c r="U17" s="35">
        <v>294.02290222065062</v>
      </c>
      <c r="V17" s="35">
        <v>339.77061613760702</v>
      </c>
      <c r="W17" s="35">
        <v>366.53131327274588</v>
      </c>
      <c r="X17" s="35">
        <v>385.51833005456342</v>
      </c>
      <c r="Y17" s="52">
        <v>400</v>
      </c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</row>
    <row r="18" spans="1:86" x14ac:dyDescent="0.25">
      <c r="A18" s="53" t="s">
        <v>166</v>
      </c>
      <c r="B18" s="15" t="s">
        <v>156</v>
      </c>
      <c r="C18" s="15" t="s">
        <v>202</v>
      </c>
      <c r="D18" s="15" t="s">
        <v>165</v>
      </c>
      <c r="E18" s="15" t="s">
        <v>163</v>
      </c>
      <c r="F18" s="15">
        <v>2025</v>
      </c>
      <c r="G18" s="15"/>
      <c r="H18" s="54">
        <v>500</v>
      </c>
      <c r="I18" s="15"/>
      <c r="J18" s="15" t="s">
        <v>198</v>
      </c>
      <c r="K18" s="15" t="s">
        <v>66</v>
      </c>
      <c r="L18" s="15"/>
      <c r="M18" s="15"/>
      <c r="N18" s="15"/>
      <c r="O18" s="15"/>
      <c r="P18" s="15"/>
      <c r="Q18" s="54"/>
      <c r="R18" s="54"/>
      <c r="S18" s="54"/>
      <c r="T18" s="54"/>
      <c r="U18" s="15"/>
      <c r="V18" s="54">
        <v>367.52862777581322</v>
      </c>
      <c r="W18" s="54">
        <v>424.71327017200878</v>
      </c>
      <c r="X18" s="54">
        <v>458.16414159093233</v>
      </c>
      <c r="Y18" s="55">
        <v>481.89791256820422</v>
      </c>
    </row>
    <row r="19" spans="1:86" x14ac:dyDescent="0.25">
      <c r="A19" s="51" t="s">
        <v>166</v>
      </c>
      <c r="B19" s="34" t="s">
        <v>156</v>
      </c>
      <c r="C19" s="34" t="s">
        <v>244</v>
      </c>
      <c r="D19" s="34" t="s">
        <v>165</v>
      </c>
      <c r="E19" s="34" t="s">
        <v>163</v>
      </c>
      <c r="F19" s="34">
        <v>2016</v>
      </c>
      <c r="G19" s="34"/>
      <c r="H19" s="35">
        <v>500</v>
      </c>
      <c r="I19" s="34"/>
      <c r="J19" s="34"/>
      <c r="K19" s="34" t="s">
        <v>66</v>
      </c>
      <c r="L19" s="34"/>
      <c r="M19" s="34"/>
      <c r="N19" s="34"/>
      <c r="O19" s="34"/>
      <c r="P19" s="34"/>
      <c r="Q19" s="35"/>
      <c r="R19" s="35"/>
      <c r="S19" s="35"/>
      <c r="T19" s="35"/>
      <c r="U19" s="35">
        <v>367.52862777581322</v>
      </c>
      <c r="V19" s="35">
        <v>424.71327017200878</v>
      </c>
      <c r="W19" s="35">
        <v>458.16414159093233</v>
      </c>
      <c r="X19" s="35">
        <v>481.89791256820422</v>
      </c>
      <c r="Y19" s="52">
        <v>500</v>
      </c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</row>
    <row r="20" spans="1:86" x14ac:dyDescent="0.25">
      <c r="A20" s="53" t="s">
        <v>174</v>
      </c>
      <c r="B20" s="15" t="s">
        <v>156</v>
      </c>
      <c r="C20" s="15" t="s">
        <v>208</v>
      </c>
      <c r="D20" s="15" t="s">
        <v>119</v>
      </c>
      <c r="E20" s="15" t="s">
        <v>163</v>
      </c>
      <c r="F20" s="15">
        <v>2016</v>
      </c>
      <c r="G20" s="15"/>
      <c r="H20" s="57">
        <v>1120</v>
      </c>
      <c r="I20" s="15"/>
      <c r="J20" s="15"/>
      <c r="K20" s="15"/>
      <c r="L20" s="15"/>
      <c r="M20" s="15"/>
      <c r="N20" s="15"/>
      <c r="O20" s="15"/>
      <c r="P20" s="15"/>
      <c r="Q20" s="54"/>
      <c r="R20" s="54"/>
      <c r="S20" s="54"/>
      <c r="T20" s="57"/>
      <c r="U20" s="57"/>
      <c r="V20" s="57">
        <v>1235</v>
      </c>
      <c r="W20" s="57">
        <v>1427</v>
      </c>
      <c r="X20" s="57">
        <v>1539</v>
      </c>
      <c r="Y20" s="58">
        <v>1619</v>
      </c>
    </row>
    <row r="21" spans="1:86" x14ac:dyDescent="0.25">
      <c r="A21" s="51" t="s">
        <v>174</v>
      </c>
      <c r="B21" s="34" t="s">
        <v>156</v>
      </c>
      <c r="C21" s="34" t="s">
        <v>250</v>
      </c>
      <c r="D21" s="34" t="s">
        <v>119</v>
      </c>
      <c r="E21" s="34" t="s">
        <v>163</v>
      </c>
      <c r="F21" s="34">
        <v>2016</v>
      </c>
      <c r="G21" s="34"/>
      <c r="H21" s="35">
        <v>3360</v>
      </c>
      <c r="I21" s="34"/>
      <c r="J21" s="34"/>
      <c r="K21" s="34" t="s">
        <v>66</v>
      </c>
      <c r="L21" s="34"/>
      <c r="M21" s="34"/>
      <c r="N21" s="34"/>
      <c r="O21" s="34"/>
      <c r="P21" s="34"/>
      <c r="Q21" s="35"/>
      <c r="R21" s="35"/>
      <c r="S21" s="35"/>
      <c r="T21" s="35"/>
      <c r="U21" s="35">
        <v>2469.7923786534652</v>
      </c>
      <c r="V21" s="35">
        <v>2854.0731755558991</v>
      </c>
      <c r="W21" s="35">
        <v>3078.8630314910652</v>
      </c>
      <c r="X21" s="35">
        <v>3238.3539724583325</v>
      </c>
      <c r="Y21" s="52">
        <v>3360</v>
      </c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</row>
    <row r="22" spans="1:86" x14ac:dyDescent="0.25">
      <c r="A22" s="53" t="s">
        <v>84</v>
      </c>
      <c r="B22" s="15" t="s">
        <v>58</v>
      </c>
      <c r="C22" s="15" t="s">
        <v>85</v>
      </c>
      <c r="D22" s="15" t="s">
        <v>60</v>
      </c>
      <c r="E22" s="15" t="s">
        <v>61</v>
      </c>
      <c r="F22" s="15">
        <v>2009</v>
      </c>
      <c r="G22" s="15"/>
      <c r="H22" s="54">
        <v>1000</v>
      </c>
      <c r="I22" s="15"/>
      <c r="J22" s="15" t="s">
        <v>65</v>
      </c>
      <c r="K22" s="15" t="s">
        <v>66</v>
      </c>
      <c r="L22" s="15"/>
      <c r="M22" s="15"/>
      <c r="N22" s="15"/>
      <c r="O22" s="15"/>
      <c r="P22" s="15"/>
      <c r="Q22" s="54">
        <v>474.40001354366541</v>
      </c>
      <c r="R22" s="54">
        <v>552.79999542236328</v>
      </c>
      <c r="S22" s="54">
        <v>594.33334992825985</v>
      </c>
      <c r="T22" s="54">
        <v>650</v>
      </c>
      <c r="U22" s="54"/>
      <c r="V22" s="54"/>
      <c r="W22" s="54"/>
      <c r="X22" s="54">
        <v>800</v>
      </c>
      <c r="Y22" s="55">
        <v>800</v>
      </c>
    </row>
    <row r="23" spans="1:86" x14ac:dyDescent="0.25">
      <c r="A23" s="51" t="s">
        <v>84</v>
      </c>
      <c r="B23" s="34" t="s">
        <v>58</v>
      </c>
      <c r="C23" s="34" t="s">
        <v>85</v>
      </c>
      <c r="D23" s="34" t="s">
        <v>60</v>
      </c>
      <c r="E23" s="34" t="s">
        <v>61</v>
      </c>
      <c r="F23" s="34">
        <v>2009</v>
      </c>
      <c r="G23" s="34"/>
      <c r="H23" s="35">
        <v>1000</v>
      </c>
      <c r="I23" s="34"/>
      <c r="J23" s="34" t="s">
        <v>65</v>
      </c>
      <c r="K23" s="34" t="s">
        <v>66</v>
      </c>
      <c r="L23" s="34"/>
      <c r="M23" s="34"/>
      <c r="N23" s="34"/>
      <c r="O23" s="34"/>
      <c r="P23" s="34"/>
      <c r="Q23" s="35">
        <v>474.40001354366541</v>
      </c>
      <c r="R23" s="35">
        <v>552.79999542236328</v>
      </c>
      <c r="S23" s="35">
        <v>594.33334992825985</v>
      </c>
      <c r="T23" s="35"/>
      <c r="U23" s="35"/>
      <c r="V23" s="35"/>
      <c r="W23" s="35"/>
      <c r="X23" s="35"/>
      <c r="Y23" s="52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</row>
    <row r="24" spans="1:86" x14ac:dyDescent="0.25">
      <c r="A24" s="47" t="s">
        <v>142</v>
      </c>
      <c r="B24" s="48" t="s">
        <v>58</v>
      </c>
      <c r="C24" s="48" t="s">
        <v>143</v>
      </c>
      <c r="D24" s="48" t="s">
        <v>137</v>
      </c>
      <c r="E24" s="48" t="s">
        <v>61</v>
      </c>
      <c r="F24" s="48">
        <v>2015</v>
      </c>
      <c r="G24" s="48"/>
      <c r="H24" s="49">
        <v>600</v>
      </c>
      <c r="I24" s="48"/>
      <c r="J24" s="48" t="s">
        <v>65</v>
      </c>
      <c r="K24" s="48" t="s">
        <v>66</v>
      </c>
      <c r="L24" s="48"/>
      <c r="M24" s="48"/>
      <c r="N24" s="48"/>
      <c r="O24" s="48"/>
      <c r="P24" s="48"/>
      <c r="Q24" s="49"/>
      <c r="R24" s="49"/>
      <c r="S24" s="49"/>
      <c r="T24" s="49">
        <v>317.28000000000003</v>
      </c>
      <c r="U24" s="49">
        <v>405.75708259048139</v>
      </c>
      <c r="V24" s="49">
        <v>435.68806857078357</v>
      </c>
      <c r="W24" s="49">
        <v>454.1904311042004</v>
      </c>
      <c r="X24" s="49">
        <v>467.61851797478266</v>
      </c>
      <c r="Y24" s="50">
        <v>478.1648070475008</v>
      </c>
    </row>
    <row r="25" spans="1:86" x14ac:dyDescent="0.25">
      <c r="A25" s="59" t="s">
        <v>142</v>
      </c>
      <c r="B25" s="60" t="s">
        <v>58</v>
      </c>
      <c r="C25" s="60" t="s">
        <v>224</v>
      </c>
      <c r="D25" s="60" t="s">
        <v>119</v>
      </c>
      <c r="E25" s="60" t="s">
        <v>61</v>
      </c>
      <c r="F25" s="60">
        <v>2025</v>
      </c>
      <c r="G25" s="60"/>
      <c r="H25" s="61">
        <v>689</v>
      </c>
      <c r="I25" s="60"/>
      <c r="J25" s="60" t="s">
        <v>65</v>
      </c>
      <c r="K25" s="60" t="s">
        <v>66</v>
      </c>
      <c r="L25" s="60"/>
      <c r="M25" s="60"/>
      <c r="N25" s="62">
        <v>18800000</v>
      </c>
      <c r="O25" s="60">
        <v>967</v>
      </c>
      <c r="P25" s="63" t="s">
        <v>225</v>
      </c>
      <c r="Q25" s="64"/>
      <c r="R25" s="64"/>
      <c r="S25" s="64"/>
      <c r="T25" s="64"/>
      <c r="U25" s="64"/>
      <c r="V25" s="64">
        <v>689</v>
      </c>
      <c r="W25" s="64">
        <v>689</v>
      </c>
      <c r="X25" s="64">
        <v>689</v>
      </c>
      <c r="Y25" s="65">
        <v>689</v>
      </c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</row>
    <row r="26" spans="1:86" x14ac:dyDescent="0.25">
      <c r="A26" s="51" t="s">
        <v>142</v>
      </c>
      <c r="B26" s="34" t="s">
        <v>58</v>
      </c>
      <c r="C26" s="34" t="s">
        <v>143</v>
      </c>
      <c r="D26" s="34" t="s">
        <v>137</v>
      </c>
      <c r="E26" s="34" t="s">
        <v>61</v>
      </c>
      <c r="F26" s="34">
        <v>2015</v>
      </c>
      <c r="G26" s="34"/>
      <c r="H26" s="35">
        <v>600</v>
      </c>
      <c r="I26" s="34"/>
      <c r="J26" s="34" t="s">
        <v>65</v>
      </c>
      <c r="K26" s="34" t="s">
        <v>66</v>
      </c>
      <c r="L26" s="34"/>
      <c r="M26" s="34"/>
      <c r="N26" s="34"/>
      <c r="O26" s="34"/>
      <c r="P26" s="34"/>
      <c r="Q26" s="35"/>
      <c r="R26" s="35"/>
      <c r="S26" s="35"/>
      <c r="T26" s="35">
        <v>317.28000000000003</v>
      </c>
      <c r="U26" s="35">
        <v>405.75708259048139</v>
      </c>
      <c r="V26" s="35">
        <v>435.68806857078357</v>
      </c>
      <c r="W26" s="35">
        <v>454.1904311042004</v>
      </c>
      <c r="X26" s="35">
        <v>467.61851797478266</v>
      </c>
      <c r="Y26" s="52">
        <v>478.1648070475008</v>
      </c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</row>
    <row r="27" spans="1:86" x14ac:dyDescent="0.25">
      <c r="A27" s="47" t="s">
        <v>146</v>
      </c>
      <c r="B27" s="48" t="s">
        <v>58</v>
      </c>
      <c r="C27" s="48" t="s">
        <v>147</v>
      </c>
      <c r="D27" s="48" t="s">
        <v>137</v>
      </c>
      <c r="E27" s="48" t="s">
        <v>61</v>
      </c>
      <c r="F27" s="48">
        <v>2020</v>
      </c>
      <c r="G27" s="48"/>
      <c r="H27" s="49">
        <v>60</v>
      </c>
      <c r="I27" s="48"/>
      <c r="J27" s="48" t="s">
        <v>65</v>
      </c>
      <c r="K27" s="48" t="s">
        <v>66</v>
      </c>
      <c r="L27" s="48"/>
      <c r="M27" s="48"/>
      <c r="N27" s="48"/>
      <c r="O27" s="48"/>
      <c r="P27" s="48"/>
      <c r="Q27" s="49"/>
      <c r="R27" s="49"/>
      <c r="S27" s="49"/>
      <c r="T27" s="49"/>
      <c r="U27" s="49">
        <v>31.728000000000002</v>
      </c>
      <c r="V27" s="49">
        <v>40.575708259048135</v>
      </c>
      <c r="W27" s="49">
        <v>43.568806857078357</v>
      </c>
      <c r="X27" s="49">
        <v>45.419043110420041</v>
      </c>
      <c r="Y27" s="50">
        <v>46.761851797478265</v>
      </c>
    </row>
    <row r="28" spans="1:86" x14ac:dyDescent="0.25">
      <c r="A28" s="66" t="s">
        <v>146</v>
      </c>
      <c r="B28" s="67" t="s">
        <v>58</v>
      </c>
      <c r="C28" s="67" t="s">
        <v>220</v>
      </c>
      <c r="D28" s="67" t="s">
        <v>137</v>
      </c>
      <c r="E28" s="67" t="s">
        <v>61</v>
      </c>
      <c r="F28" s="67">
        <v>2025</v>
      </c>
      <c r="G28" s="67"/>
      <c r="H28" s="68">
        <f>75*1.12</f>
        <v>84.000000000000014</v>
      </c>
      <c r="I28" s="67"/>
      <c r="J28" s="67" t="s">
        <v>65</v>
      </c>
      <c r="K28" s="67" t="s">
        <v>66</v>
      </c>
      <c r="L28" s="67"/>
      <c r="M28" s="67"/>
      <c r="N28" s="69">
        <v>3750000</v>
      </c>
      <c r="O28" s="69">
        <f>ROUND(250000/84,-2)</f>
        <v>3000</v>
      </c>
      <c r="P28" s="67"/>
      <c r="Q28" s="68"/>
      <c r="R28" s="68"/>
      <c r="S28" s="68"/>
      <c r="T28" s="68"/>
      <c r="U28" s="68">
        <f>75*1.12</f>
        <v>84.000000000000014</v>
      </c>
      <c r="V28" s="68">
        <f>75*1.12</f>
        <v>84.000000000000014</v>
      </c>
      <c r="W28" s="68">
        <f>75*1.12</f>
        <v>84.000000000000014</v>
      </c>
      <c r="X28" s="68">
        <f>75*1.12</f>
        <v>84.000000000000014</v>
      </c>
      <c r="Y28" s="70">
        <f>75*1.12</f>
        <v>84.000000000000014</v>
      </c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</row>
    <row r="29" spans="1:86" x14ac:dyDescent="0.25">
      <c r="A29" s="51" t="s">
        <v>146</v>
      </c>
      <c r="B29" s="34" t="s">
        <v>58</v>
      </c>
      <c r="C29" s="34" t="s">
        <v>147</v>
      </c>
      <c r="D29" s="34" t="s">
        <v>137</v>
      </c>
      <c r="E29" s="34" t="s">
        <v>61</v>
      </c>
      <c r="F29" s="34">
        <v>2020</v>
      </c>
      <c r="G29" s="34"/>
      <c r="H29" s="35">
        <v>60</v>
      </c>
      <c r="I29" s="34"/>
      <c r="J29" s="34" t="s">
        <v>65</v>
      </c>
      <c r="K29" s="34" t="s">
        <v>66</v>
      </c>
      <c r="L29" s="34"/>
      <c r="M29" s="34"/>
      <c r="N29" s="34"/>
      <c r="O29" s="34"/>
      <c r="P29" s="34"/>
      <c r="Q29" s="35"/>
      <c r="R29" s="35"/>
      <c r="S29" s="35"/>
      <c r="T29" s="35"/>
      <c r="U29" s="35">
        <v>31.728000000000002</v>
      </c>
      <c r="V29" s="35">
        <v>40.575708259048135</v>
      </c>
      <c r="W29" s="35">
        <v>43.568806857078357</v>
      </c>
      <c r="X29" s="35">
        <v>45.419043110420041</v>
      </c>
      <c r="Y29" s="52">
        <v>46.761851797478265</v>
      </c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</row>
    <row r="30" spans="1:86" x14ac:dyDescent="0.25">
      <c r="A30" s="47" t="s">
        <v>135</v>
      </c>
      <c r="B30" s="48" t="s">
        <v>58</v>
      </c>
      <c r="C30" s="48" t="s">
        <v>136</v>
      </c>
      <c r="D30" s="48" t="s">
        <v>132</v>
      </c>
      <c r="E30" s="48" t="s">
        <v>61</v>
      </c>
      <c r="F30" s="48">
        <v>2015</v>
      </c>
      <c r="G30" s="48"/>
      <c r="H30" s="49">
        <v>3489</v>
      </c>
      <c r="I30" s="48"/>
      <c r="J30" s="48" t="s">
        <v>65</v>
      </c>
      <c r="K30" s="48" t="s">
        <v>66</v>
      </c>
      <c r="L30" s="48"/>
      <c r="M30" s="48"/>
      <c r="N30" s="48"/>
      <c r="O30" s="48"/>
      <c r="P30" s="48"/>
      <c r="Q30" s="49"/>
      <c r="R30" s="49"/>
      <c r="S30" s="49"/>
      <c r="T30" s="49"/>
      <c r="U30" s="49"/>
      <c r="V30" s="49"/>
      <c r="W30" s="49"/>
      <c r="X30" s="49"/>
      <c r="Y30" s="50"/>
    </row>
    <row r="31" spans="1:86" x14ac:dyDescent="0.25">
      <c r="A31" s="51" t="s">
        <v>135</v>
      </c>
      <c r="B31" s="34" t="s">
        <v>58</v>
      </c>
      <c r="C31" s="34" t="s">
        <v>136</v>
      </c>
      <c r="D31" s="34" t="s">
        <v>132</v>
      </c>
      <c r="E31" s="34" t="s">
        <v>61</v>
      </c>
      <c r="F31" s="34">
        <v>2015</v>
      </c>
      <c r="G31" s="34"/>
      <c r="H31" s="35">
        <v>3489</v>
      </c>
      <c r="I31" s="34"/>
      <c r="J31" s="34" t="s">
        <v>65</v>
      </c>
      <c r="K31" s="34" t="s">
        <v>66</v>
      </c>
      <c r="L31" s="34"/>
      <c r="M31" s="34"/>
      <c r="N31" s="34"/>
      <c r="O31" s="34"/>
      <c r="P31" s="34"/>
      <c r="Q31" s="35"/>
      <c r="R31" s="35"/>
      <c r="S31" s="35"/>
      <c r="T31" s="35"/>
      <c r="U31" s="35"/>
      <c r="V31" s="35"/>
      <c r="W31" s="35"/>
      <c r="X31" s="35"/>
      <c r="Y31" s="52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</row>
    <row r="32" spans="1:86" x14ac:dyDescent="0.25">
      <c r="A32" s="47" t="s">
        <v>144</v>
      </c>
      <c r="B32" s="48" t="s">
        <v>58</v>
      </c>
      <c r="C32" s="48" t="s">
        <v>145</v>
      </c>
      <c r="D32" s="48" t="s">
        <v>137</v>
      </c>
      <c r="E32" s="48" t="s">
        <v>61</v>
      </c>
      <c r="F32" s="48">
        <v>2025</v>
      </c>
      <c r="G32" s="48"/>
      <c r="H32" s="49">
        <v>4400</v>
      </c>
      <c r="I32" s="48"/>
      <c r="J32" s="48" t="s">
        <v>65</v>
      </c>
      <c r="K32" s="48" t="s">
        <v>66</v>
      </c>
      <c r="L32" s="48"/>
      <c r="M32" s="48"/>
      <c r="N32" s="48"/>
      <c r="O32" s="48"/>
      <c r="P32" s="48"/>
      <c r="Q32" s="49"/>
      <c r="R32" s="49"/>
      <c r="S32" s="49"/>
      <c r="T32" s="49"/>
      <c r="U32" s="49"/>
      <c r="V32" s="49">
        <v>1576.0800000000002</v>
      </c>
      <c r="W32" s="49">
        <v>2517.3987547536508</v>
      </c>
      <c r="X32" s="49">
        <v>2835.8382605173524</v>
      </c>
      <c r="Y32" s="50">
        <v>3032.6872111158914</v>
      </c>
    </row>
    <row r="33" spans="1:86" x14ac:dyDescent="0.25">
      <c r="A33" s="51" t="s">
        <v>144</v>
      </c>
      <c r="B33" s="34" t="s">
        <v>58</v>
      </c>
      <c r="C33" s="34" t="s">
        <v>145</v>
      </c>
      <c r="D33" s="34" t="s">
        <v>137</v>
      </c>
      <c r="E33" s="34" t="s">
        <v>61</v>
      </c>
      <c r="F33" s="34">
        <v>2025</v>
      </c>
      <c r="G33" s="34"/>
      <c r="H33" s="35">
        <v>4400</v>
      </c>
      <c r="I33" s="34"/>
      <c r="J33" s="34" t="s">
        <v>65</v>
      </c>
      <c r="K33" s="34" t="s">
        <v>66</v>
      </c>
      <c r="L33" s="34"/>
      <c r="M33" s="34"/>
      <c r="N33" s="34"/>
      <c r="O33" s="34"/>
      <c r="P33" s="34"/>
      <c r="Q33" s="35"/>
      <c r="R33" s="35"/>
      <c r="S33" s="35"/>
      <c r="T33" s="35"/>
      <c r="U33" s="35"/>
      <c r="V33" s="35">
        <v>1576.0800000000002</v>
      </c>
      <c r="W33" s="35">
        <v>2517.3987547536508</v>
      </c>
      <c r="X33" s="35">
        <v>2835.8382605173524</v>
      </c>
      <c r="Y33" s="52">
        <v>3032.6872111158914</v>
      </c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</row>
    <row r="34" spans="1:86" x14ac:dyDescent="0.25">
      <c r="A34" s="47" t="s">
        <v>126</v>
      </c>
      <c r="B34" s="48" t="s">
        <v>58</v>
      </c>
      <c r="C34" s="48" t="s">
        <v>127</v>
      </c>
      <c r="D34" s="48" t="s">
        <v>119</v>
      </c>
      <c r="E34" s="48" t="s">
        <v>61</v>
      </c>
      <c r="F34" s="48">
        <v>2025</v>
      </c>
      <c r="G34" s="48"/>
      <c r="H34" s="49">
        <v>1343</v>
      </c>
      <c r="I34" s="48"/>
      <c r="J34" s="48" t="s">
        <v>65</v>
      </c>
      <c r="K34" s="48" t="s">
        <v>66</v>
      </c>
      <c r="L34" s="48"/>
      <c r="M34" s="48"/>
      <c r="N34" s="48"/>
      <c r="O34" s="48"/>
      <c r="P34" s="48"/>
      <c r="Q34" s="49"/>
      <c r="R34" s="49"/>
      <c r="S34" s="49"/>
      <c r="T34" s="49"/>
      <c r="U34" s="49"/>
      <c r="V34" s="49"/>
      <c r="W34" s="49"/>
      <c r="X34" s="49"/>
      <c r="Y34" s="50"/>
    </row>
    <row r="35" spans="1:86" x14ac:dyDescent="0.25">
      <c r="A35" s="51" t="s">
        <v>126</v>
      </c>
      <c r="B35" s="34" t="s">
        <v>58</v>
      </c>
      <c r="C35" s="34" t="s">
        <v>127</v>
      </c>
      <c r="D35" s="34" t="s">
        <v>119</v>
      </c>
      <c r="E35" s="34" t="s">
        <v>61</v>
      </c>
      <c r="F35" s="34">
        <v>2025</v>
      </c>
      <c r="G35" s="34"/>
      <c r="H35" s="35">
        <v>1343</v>
      </c>
      <c r="I35" s="34"/>
      <c r="J35" s="34" t="s">
        <v>65</v>
      </c>
      <c r="K35" s="34" t="s">
        <v>66</v>
      </c>
      <c r="L35" s="34"/>
      <c r="M35" s="34"/>
      <c r="N35" s="34"/>
      <c r="O35" s="34"/>
      <c r="P35" s="34"/>
      <c r="Q35" s="35"/>
      <c r="R35" s="35"/>
      <c r="S35" s="35"/>
      <c r="T35" s="35"/>
      <c r="U35" s="35"/>
      <c r="V35" s="35"/>
      <c r="W35" s="35"/>
      <c r="X35" s="35"/>
      <c r="Y35" s="52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</row>
    <row r="36" spans="1:86" x14ac:dyDescent="0.25">
      <c r="A36" s="53" t="s">
        <v>140</v>
      </c>
      <c r="B36" s="15" t="s">
        <v>58</v>
      </c>
      <c r="C36" s="15" t="s">
        <v>141</v>
      </c>
      <c r="D36" s="15" t="s">
        <v>137</v>
      </c>
      <c r="E36" s="15" t="s">
        <v>61</v>
      </c>
      <c r="F36" s="15">
        <v>2020</v>
      </c>
      <c r="G36" s="15"/>
      <c r="H36" s="54">
        <v>200</v>
      </c>
      <c r="I36" s="15"/>
      <c r="J36" s="15" t="s">
        <v>65</v>
      </c>
      <c r="K36" s="15" t="s">
        <v>66</v>
      </c>
      <c r="L36" s="15"/>
      <c r="M36" s="15"/>
      <c r="N36" s="54">
        <v>3000000</v>
      </c>
      <c r="O36" s="15"/>
      <c r="P36" s="15"/>
      <c r="Q36" s="54"/>
      <c r="R36" s="54"/>
      <c r="S36" s="54"/>
      <c r="T36" s="54">
        <v>0</v>
      </c>
      <c r="U36" s="54">
        <v>158.64000000000001</v>
      </c>
      <c r="V36" s="54">
        <v>202.87854129524069</v>
      </c>
      <c r="W36" s="54">
        <v>217.84403428539179</v>
      </c>
      <c r="X36" s="54">
        <v>150</v>
      </c>
      <c r="Y36" s="55">
        <v>200</v>
      </c>
    </row>
    <row r="37" spans="1:86" x14ac:dyDescent="0.25">
      <c r="A37" s="51" t="s">
        <v>140</v>
      </c>
      <c r="B37" s="34" t="s">
        <v>58</v>
      </c>
      <c r="C37" s="34" t="s">
        <v>141</v>
      </c>
      <c r="D37" s="34" t="s">
        <v>137</v>
      </c>
      <c r="E37" s="34" t="s">
        <v>61</v>
      </c>
      <c r="F37" s="34">
        <v>2020</v>
      </c>
      <c r="G37" s="34"/>
      <c r="H37" s="35">
        <v>300</v>
      </c>
      <c r="I37" s="34"/>
      <c r="J37" s="34" t="s">
        <v>65</v>
      </c>
      <c r="K37" s="34" t="s">
        <v>66</v>
      </c>
      <c r="L37" s="34"/>
      <c r="M37" s="34"/>
      <c r="N37" s="34"/>
      <c r="O37" s="34"/>
      <c r="P37" s="34"/>
      <c r="Q37" s="35"/>
      <c r="R37" s="35"/>
      <c r="S37" s="35"/>
      <c r="T37" s="35">
        <v>0</v>
      </c>
      <c r="U37" s="35">
        <v>158.64000000000001</v>
      </c>
      <c r="V37" s="35">
        <v>202.87854129524069</v>
      </c>
      <c r="W37" s="35">
        <v>217.84403428539179</v>
      </c>
      <c r="X37" s="35">
        <v>227.0952155521002</v>
      </c>
      <c r="Y37" s="52">
        <v>233.80925898739133</v>
      </c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</row>
    <row r="38" spans="1:86" x14ac:dyDescent="0.25">
      <c r="A38" s="53" t="s">
        <v>80</v>
      </c>
      <c r="B38" s="15" t="s">
        <v>58</v>
      </c>
      <c r="C38" s="15" t="s">
        <v>81</v>
      </c>
      <c r="D38" s="15" t="s">
        <v>60</v>
      </c>
      <c r="E38" s="15" t="s">
        <v>61</v>
      </c>
      <c r="F38" s="15">
        <v>2009</v>
      </c>
      <c r="G38" s="15"/>
      <c r="H38" s="54">
        <v>1000</v>
      </c>
      <c r="I38" s="15"/>
      <c r="J38" s="15" t="s">
        <v>65</v>
      </c>
      <c r="K38" s="15" t="s">
        <v>66</v>
      </c>
      <c r="L38" s="15"/>
      <c r="M38" s="15"/>
      <c r="N38" s="15"/>
      <c r="O38" s="15"/>
      <c r="P38" s="15"/>
      <c r="Q38" s="54">
        <v>518.00000190734863</v>
      </c>
      <c r="R38" s="54">
        <v>473.19999313354492</v>
      </c>
      <c r="S38" s="54">
        <v>495.5</v>
      </c>
      <c r="T38" s="54">
        <v>500</v>
      </c>
      <c r="U38" s="54"/>
      <c r="V38" s="54"/>
      <c r="W38" s="54"/>
      <c r="X38" s="54">
        <v>600</v>
      </c>
      <c r="Y38" s="55">
        <v>800</v>
      </c>
    </row>
    <row r="39" spans="1:86" x14ac:dyDescent="0.25">
      <c r="A39" s="51" t="s">
        <v>80</v>
      </c>
      <c r="B39" s="34" t="s">
        <v>58</v>
      </c>
      <c r="C39" s="34" t="s">
        <v>81</v>
      </c>
      <c r="D39" s="34" t="s">
        <v>60</v>
      </c>
      <c r="E39" s="34" t="s">
        <v>61</v>
      </c>
      <c r="F39" s="34">
        <v>2009</v>
      </c>
      <c r="G39" s="34"/>
      <c r="H39" s="35">
        <v>1000</v>
      </c>
      <c r="I39" s="34"/>
      <c r="J39" s="34" t="s">
        <v>65</v>
      </c>
      <c r="K39" s="34" t="s">
        <v>66</v>
      </c>
      <c r="L39" s="34"/>
      <c r="M39" s="34"/>
      <c r="N39" s="34"/>
      <c r="O39" s="34"/>
      <c r="P39" s="34"/>
      <c r="Q39" s="35">
        <v>518.00000190734863</v>
      </c>
      <c r="R39" s="35">
        <v>473.19999313354492</v>
      </c>
      <c r="S39" s="35">
        <v>495.5</v>
      </c>
      <c r="T39" s="35"/>
      <c r="U39" s="35"/>
      <c r="V39" s="35"/>
      <c r="W39" s="35"/>
      <c r="X39" s="35"/>
      <c r="Y39" s="52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</row>
    <row r="40" spans="1:86" x14ac:dyDescent="0.25">
      <c r="A40" s="53" t="s">
        <v>133</v>
      </c>
      <c r="B40" s="15" t="s">
        <v>58</v>
      </c>
      <c r="C40" s="15" t="s">
        <v>134</v>
      </c>
      <c r="D40" s="15" t="s">
        <v>181</v>
      </c>
      <c r="E40" s="15" t="s">
        <v>61</v>
      </c>
      <c r="F40" s="15">
        <v>2015</v>
      </c>
      <c r="G40" s="15"/>
      <c r="H40" s="54">
        <v>300</v>
      </c>
      <c r="I40" s="15"/>
      <c r="J40" s="15" t="s">
        <v>65</v>
      </c>
      <c r="K40" s="15" t="s">
        <v>66</v>
      </c>
      <c r="L40" s="15"/>
      <c r="M40" s="15"/>
      <c r="N40" s="71">
        <v>8000000</v>
      </c>
      <c r="O40" s="15"/>
      <c r="P40" s="15"/>
      <c r="Q40" s="54"/>
      <c r="R40" s="54"/>
      <c r="S40" s="54"/>
      <c r="T40" s="54">
        <v>0</v>
      </c>
      <c r="U40" s="54"/>
      <c r="V40" s="54"/>
      <c r="W40" s="54"/>
      <c r="X40" s="54">
        <v>300</v>
      </c>
      <c r="Y40" s="55">
        <v>300</v>
      </c>
    </row>
    <row r="41" spans="1:86" s="19" customFormat="1" x14ac:dyDescent="0.25">
      <c r="A41" s="51" t="s">
        <v>133</v>
      </c>
      <c r="B41" s="34" t="s">
        <v>58</v>
      </c>
      <c r="C41" s="34" t="s">
        <v>134</v>
      </c>
      <c r="D41" s="34" t="s">
        <v>132</v>
      </c>
      <c r="E41" s="34" t="s">
        <v>61</v>
      </c>
      <c r="F41" s="34">
        <v>2015</v>
      </c>
      <c r="G41" s="34"/>
      <c r="H41" s="35">
        <v>300</v>
      </c>
      <c r="I41" s="34"/>
      <c r="J41" s="34" t="s">
        <v>65</v>
      </c>
      <c r="K41" s="34" t="s">
        <v>66</v>
      </c>
      <c r="L41" s="34"/>
      <c r="M41" s="34"/>
      <c r="N41" s="34"/>
      <c r="O41" s="34"/>
      <c r="P41" s="34"/>
      <c r="Q41" s="35"/>
      <c r="R41" s="35"/>
      <c r="S41" s="35"/>
      <c r="T41" s="35"/>
      <c r="U41" s="35"/>
      <c r="V41" s="35"/>
      <c r="W41" s="35"/>
      <c r="X41" s="35"/>
      <c r="Y41" s="52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</row>
    <row r="42" spans="1:86" x14ac:dyDescent="0.25">
      <c r="A42" s="47" t="s">
        <v>151</v>
      </c>
      <c r="B42" s="48" t="s">
        <v>58</v>
      </c>
      <c r="C42" s="48" t="s">
        <v>152</v>
      </c>
      <c r="D42" s="48" t="s">
        <v>137</v>
      </c>
      <c r="E42" s="48" t="s">
        <v>61</v>
      </c>
      <c r="F42" s="48">
        <v>2015</v>
      </c>
      <c r="G42" s="48"/>
      <c r="H42" s="49">
        <v>150</v>
      </c>
      <c r="I42" s="48"/>
      <c r="J42" s="48" t="s">
        <v>65</v>
      </c>
      <c r="K42" s="48" t="s">
        <v>66</v>
      </c>
      <c r="L42" s="48"/>
      <c r="M42" s="48"/>
      <c r="N42" s="48"/>
      <c r="O42" s="48"/>
      <c r="P42" s="48"/>
      <c r="Q42" s="49"/>
      <c r="R42" s="49"/>
      <c r="S42" s="49"/>
      <c r="T42" s="49">
        <v>79.320000000000007</v>
      </c>
      <c r="U42" s="49">
        <v>101.43927064762035</v>
      </c>
      <c r="V42" s="49">
        <v>108.92201714269589</v>
      </c>
      <c r="W42" s="49">
        <v>113.5476077760501</v>
      </c>
      <c r="X42" s="49">
        <v>116.90462949369567</v>
      </c>
      <c r="Y42" s="50">
        <v>119.5412017618752</v>
      </c>
    </row>
    <row r="43" spans="1:86" x14ac:dyDescent="0.25">
      <c r="A43" s="51" t="s">
        <v>151</v>
      </c>
      <c r="B43" s="34" t="s">
        <v>58</v>
      </c>
      <c r="C43" s="34" t="s">
        <v>152</v>
      </c>
      <c r="D43" s="34" t="s">
        <v>137</v>
      </c>
      <c r="E43" s="34" t="s">
        <v>61</v>
      </c>
      <c r="F43" s="34">
        <v>2015</v>
      </c>
      <c r="G43" s="34"/>
      <c r="H43" s="35">
        <v>150</v>
      </c>
      <c r="I43" s="34"/>
      <c r="J43" s="34" t="s">
        <v>65</v>
      </c>
      <c r="K43" s="34" t="s">
        <v>66</v>
      </c>
      <c r="L43" s="34"/>
      <c r="M43" s="34"/>
      <c r="N43" s="34"/>
      <c r="O43" s="34"/>
      <c r="P43" s="34"/>
      <c r="Q43" s="35"/>
      <c r="R43" s="35"/>
      <c r="S43" s="35"/>
      <c r="T43" s="35">
        <v>79.320000000000007</v>
      </c>
      <c r="U43" s="35">
        <v>101.43927064762035</v>
      </c>
      <c r="V43" s="35">
        <v>108.92201714269589</v>
      </c>
      <c r="W43" s="35">
        <v>113.5476077760501</v>
      </c>
      <c r="X43" s="35">
        <v>116.90462949369567</v>
      </c>
      <c r="Y43" s="52">
        <v>119.5412017618752</v>
      </c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</row>
    <row r="44" spans="1:86" x14ac:dyDescent="0.25">
      <c r="A44" s="53" t="s">
        <v>124</v>
      </c>
      <c r="B44" s="15" t="s">
        <v>58</v>
      </c>
      <c r="C44" s="15" t="s">
        <v>125</v>
      </c>
      <c r="D44" s="15" t="s">
        <v>119</v>
      </c>
      <c r="E44" s="15" t="s">
        <v>61</v>
      </c>
      <c r="F44" s="15">
        <v>2025</v>
      </c>
      <c r="G44" s="15"/>
      <c r="H44" s="54">
        <v>4400</v>
      </c>
      <c r="I44" s="15"/>
      <c r="J44" s="15" t="s">
        <v>65</v>
      </c>
      <c r="K44" s="15" t="s">
        <v>66</v>
      </c>
      <c r="L44" s="15"/>
      <c r="M44" s="15"/>
      <c r="N44" s="15"/>
      <c r="O44" s="15"/>
      <c r="P44" s="15"/>
      <c r="Q44" s="54"/>
      <c r="R44" s="54"/>
      <c r="S44" s="54"/>
      <c r="T44" s="54"/>
      <c r="U44" s="54"/>
      <c r="V44" s="54">
        <v>250</v>
      </c>
      <c r="W44" s="54">
        <v>250</v>
      </c>
      <c r="X44" s="54">
        <v>250</v>
      </c>
      <c r="Y44" s="55">
        <v>250</v>
      </c>
    </row>
    <row r="45" spans="1:86" x14ac:dyDescent="0.25">
      <c r="A45" s="51" t="s">
        <v>124</v>
      </c>
      <c r="B45" s="34" t="s">
        <v>58</v>
      </c>
      <c r="C45" s="34" t="s">
        <v>125</v>
      </c>
      <c r="D45" s="34" t="s">
        <v>119</v>
      </c>
      <c r="E45" s="34" t="s">
        <v>61</v>
      </c>
      <c r="F45" s="34">
        <v>2015</v>
      </c>
      <c r="G45" s="34"/>
      <c r="H45" s="35">
        <v>4400</v>
      </c>
      <c r="I45" s="34"/>
      <c r="J45" s="34" t="s">
        <v>65</v>
      </c>
      <c r="K45" s="34" t="s">
        <v>66</v>
      </c>
      <c r="L45" s="34"/>
      <c r="M45" s="34"/>
      <c r="N45" s="34"/>
      <c r="O45" s="34"/>
      <c r="P45" s="34"/>
      <c r="Q45" s="35"/>
      <c r="R45" s="35"/>
      <c r="S45" s="35"/>
      <c r="T45" s="35"/>
      <c r="U45" s="35"/>
      <c r="V45" s="35"/>
      <c r="W45" s="35"/>
      <c r="X45" s="35"/>
      <c r="Y45" s="52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</row>
    <row r="46" spans="1:86" x14ac:dyDescent="0.25">
      <c r="A46" s="47" t="s">
        <v>150</v>
      </c>
      <c r="B46" s="48" t="s">
        <v>58</v>
      </c>
      <c r="C46" s="72" t="s">
        <v>215</v>
      </c>
      <c r="D46" s="72" t="s">
        <v>60</v>
      </c>
      <c r="E46" s="72" t="s">
        <v>61</v>
      </c>
      <c r="F46" s="72">
        <v>1974</v>
      </c>
      <c r="G46" s="72"/>
      <c r="H46" s="73">
        <f>440*1.12</f>
        <v>492.80000000000007</v>
      </c>
      <c r="I46" s="72"/>
      <c r="J46" s="72" t="s">
        <v>62</v>
      </c>
      <c r="K46" s="72" t="s">
        <v>63</v>
      </c>
      <c r="L46" s="72"/>
      <c r="M46" s="72"/>
      <c r="N46" s="72"/>
      <c r="O46" s="74">
        <f>ROUND(1500000/493,-2)</f>
        <v>3000</v>
      </c>
      <c r="P46" s="72"/>
      <c r="Q46" s="73">
        <v>335.49999809265137</v>
      </c>
      <c r="R46" s="73">
        <v>345.60000038146973</v>
      </c>
      <c r="S46" s="73">
        <v>340.0333309173584</v>
      </c>
      <c r="T46" s="73">
        <v>340</v>
      </c>
      <c r="U46" s="73">
        <v>400</v>
      </c>
      <c r="V46" s="73">
        <v>493</v>
      </c>
      <c r="W46" s="73">
        <v>493</v>
      </c>
      <c r="X46" s="73">
        <v>493</v>
      </c>
      <c r="Y46" s="75">
        <v>493</v>
      </c>
    </row>
    <row r="47" spans="1:86" x14ac:dyDescent="0.25">
      <c r="A47" s="66" t="s">
        <v>150</v>
      </c>
      <c r="B47" s="67" t="s">
        <v>58</v>
      </c>
      <c r="C47" s="67" t="s">
        <v>221</v>
      </c>
      <c r="D47" s="67" t="s">
        <v>137</v>
      </c>
      <c r="E47" s="67" t="s">
        <v>61</v>
      </c>
      <c r="F47" s="67">
        <v>2020</v>
      </c>
      <c r="G47" s="67"/>
      <c r="H47" s="68">
        <f>250*1.12</f>
        <v>280</v>
      </c>
      <c r="I47" s="67"/>
      <c r="J47" s="67" t="s">
        <v>65</v>
      </c>
      <c r="K47" s="67" t="s">
        <v>222</v>
      </c>
      <c r="L47" s="67"/>
      <c r="M47" s="67"/>
      <c r="N47" s="69">
        <v>20000000</v>
      </c>
      <c r="O47" s="69">
        <f>ROUND(1425000/280,-2)</f>
        <v>5100</v>
      </c>
      <c r="P47" s="67"/>
      <c r="Q47" s="68"/>
      <c r="R47" s="68"/>
      <c r="S47" s="68"/>
      <c r="T47" s="68"/>
      <c r="U47" s="68"/>
      <c r="V47" s="68">
        <v>70</v>
      </c>
      <c r="W47" s="68">
        <v>140</v>
      </c>
      <c r="X47" s="68">
        <v>210</v>
      </c>
      <c r="Y47" s="70">
        <v>280</v>
      </c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</row>
    <row r="48" spans="1:86" x14ac:dyDescent="0.25">
      <c r="A48" s="51" t="s">
        <v>150</v>
      </c>
      <c r="B48" s="34" t="s">
        <v>58</v>
      </c>
      <c r="C48" s="34" t="s">
        <v>242</v>
      </c>
      <c r="D48" s="34" t="s">
        <v>137</v>
      </c>
      <c r="E48" s="34" t="s">
        <v>61</v>
      </c>
      <c r="F48" s="34">
        <v>2015</v>
      </c>
      <c r="G48" s="34"/>
      <c r="H48" s="35">
        <v>700</v>
      </c>
      <c r="I48" s="34"/>
      <c r="J48" s="34" t="s">
        <v>65</v>
      </c>
      <c r="K48" s="34" t="s">
        <v>66</v>
      </c>
      <c r="L48" s="34"/>
      <c r="M48" s="34"/>
      <c r="N48" s="34"/>
      <c r="O48" s="34"/>
      <c r="P48" s="34"/>
      <c r="Q48" s="35"/>
      <c r="R48" s="35"/>
      <c r="S48" s="35"/>
      <c r="T48" s="35">
        <v>370.16</v>
      </c>
      <c r="U48" s="35">
        <v>473.38326302222828</v>
      </c>
      <c r="V48" s="35">
        <v>508.30274666591413</v>
      </c>
      <c r="W48" s="35">
        <v>529.88883628823385</v>
      </c>
      <c r="X48" s="35">
        <v>545.55493763724644</v>
      </c>
      <c r="Y48" s="52">
        <v>557.85894155541757</v>
      </c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</row>
    <row r="49" spans="1:86" x14ac:dyDescent="0.25">
      <c r="A49" s="47" t="s">
        <v>148</v>
      </c>
      <c r="B49" s="48" t="s">
        <v>58</v>
      </c>
      <c r="C49" s="48" t="s">
        <v>149</v>
      </c>
      <c r="D49" s="48" t="s">
        <v>137</v>
      </c>
      <c r="E49" s="48" t="s">
        <v>61</v>
      </c>
      <c r="F49" s="48">
        <v>2020</v>
      </c>
      <c r="G49" s="48"/>
      <c r="H49" s="49">
        <v>140</v>
      </c>
      <c r="I49" s="48"/>
      <c r="J49" s="48" t="s">
        <v>65</v>
      </c>
      <c r="K49" s="48" t="s">
        <v>66</v>
      </c>
      <c r="L49" s="48"/>
      <c r="M49" s="48"/>
      <c r="N49" s="48"/>
      <c r="O49" s="48"/>
      <c r="P49" s="48"/>
      <c r="Q49" s="49"/>
      <c r="R49" s="49"/>
      <c r="S49" s="49"/>
      <c r="T49" s="49"/>
      <c r="U49" s="49">
        <v>74.032000000000011</v>
      </c>
      <c r="V49" s="49">
        <v>94.67665260444565</v>
      </c>
      <c r="W49" s="49">
        <v>101.66054933318283</v>
      </c>
      <c r="X49" s="49">
        <v>105.97776725764676</v>
      </c>
      <c r="Y49" s="50">
        <v>109.11098752744928</v>
      </c>
    </row>
    <row r="50" spans="1:86" x14ac:dyDescent="0.25">
      <c r="A50" s="51" t="s">
        <v>148</v>
      </c>
      <c r="B50" s="34" t="s">
        <v>58</v>
      </c>
      <c r="C50" s="34" t="s">
        <v>149</v>
      </c>
      <c r="D50" s="34" t="s">
        <v>137</v>
      </c>
      <c r="E50" s="34" t="s">
        <v>61</v>
      </c>
      <c r="F50" s="34">
        <v>2020</v>
      </c>
      <c r="G50" s="34"/>
      <c r="H50" s="35">
        <v>140</v>
      </c>
      <c r="I50" s="34"/>
      <c r="J50" s="34" t="s">
        <v>65</v>
      </c>
      <c r="K50" s="34" t="s">
        <v>66</v>
      </c>
      <c r="L50" s="34"/>
      <c r="M50" s="34"/>
      <c r="N50" s="34"/>
      <c r="O50" s="34"/>
      <c r="P50" s="34"/>
      <c r="Q50" s="35"/>
      <c r="R50" s="35"/>
      <c r="S50" s="35"/>
      <c r="T50" s="35"/>
      <c r="U50" s="35">
        <v>74.032000000000011</v>
      </c>
      <c r="V50" s="35">
        <v>94.67665260444565</v>
      </c>
      <c r="W50" s="35">
        <v>101.66054933318283</v>
      </c>
      <c r="X50" s="35">
        <v>105.97776725764676</v>
      </c>
      <c r="Y50" s="52">
        <v>109.11098752744928</v>
      </c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</row>
    <row r="51" spans="1:86" x14ac:dyDescent="0.25">
      <c r="A51" s="53" t="s">
        <v>122</v>
      </c>
      <c r="B51" s="15" t="s">
        <v>58</v>
      </c>
      <c r="C51" s="15" t="s">
        <v>123</v>
      </c>
      <c r="D51" s="15" t="s">
        <v>119</v>
      </c>
      <c r="E51" s="15" t="s">
        <v>61</v>
      </c>
      <c r="F51" s="15">
        <v>2020</v>
      </c>
      <c r="G51" s="15"/>
      <c r="H51" s="28">
        <v>1200</v>
      </c>
      <c r="I51" s="15"/>
      <c r="J51" s="15" t="s">
        <v>65</v>
      </c>
      <c r="K51" s="15" t="s">
        <v>66</v>
      </c>
      <c r="L51" s="15"/>
      <c r="M51" s="15"/>
      <c r="N51" s="30">
        <v>5000000</v>
      </c>
      <c r="O51" s="15"/>
      <c r="P51" s="33" t="s">
        <v>193</v>
      </c>
      <c r="Q51" s="54">
        <v>0</v>
      </c>
      <c r="R51" s="54">
        <v>0</v>
      </c>
      <c r="S51" s="54">
        <v>0</v>
      </c>
      <c r="T51" s="54">
        <v>0</v>
      </c>
      <c r="U51" s="54"/>
      <c r="V51" s="54"/>
      <c r="W51" s="54"/>
      <c r="X51" s="54">
        <v>800</v>
      </c>
      <c r="Y51" s="55">
        <v>1200</v>
      </c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</row>
    <row r="52" spans="1:86" x14ac:dyDescent="0.25">
      <c r="A52" s="76" t="s">
        <v>122</v>
      </c>
      <c r="B52" s="77" t="s">
        <v>58</v>
      </c>
      <c r="C52" s="77" t="s">
        <v>123</v>
      </c>
      <c r="D52" s="77" t="s">
        <v>119</v>
      </c>
      <c r="E52" s="77" t="s">
        <v>61</v>
      </c>
      <c r="F52" s="77">
        <v>2020</v>
      </c>
      <c r="G52" s="77"/>
      <c r="H52" s="29">
        <v>1200</v>
      </c>
      <c r="I52" s="77"/>
      <c r="J52" s="77" t="s">
        <v>65</v>
      </c>
      <c r="K52" s="77" t="s">
        <v>66</v>
      </c>
      <c r="L52" s="77"/>
      <c r="M52" s="77"/>
      <c r="N52" s="31">
        <v>5000000</v>
      </c>
      <c r="O52" s="77"/>
      <c r="P52" s="32" t="s">
        <v>193</v>
      </c>
      <c r="Q52" s="78">
        <v>0</v>
      </c>
      <c r="R52" s="78">
        <v>0</v>
      </c>
      <c r="S52" s="78">
        <v>0</v>
      </c>
      <c r="T52" s="78">
        <v>0</v>
      </c>
      <c r="U52" s="78"/>
      <c r="V52" s="78"/>
      <c r="W52" s="78"/>
      <c r="X52" s="78">
        <v>800</v>
      </c>
      <c r="Y52" s="79">
        <v>1200</v>
      </c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</row>
    <row r="53" spans="1:86" x14ac:dyDescent="0.25">
      <c r="A53" s="51" t="s">
        <v>122</v>
      </c>
      <c r="B53" s="34" t="s">
        <v>58</v>
      </c>
      <c r="C53" s="34" t="s">
        <v>123</v>
      </c>
      <c r="D53" s="34" t="s">
        <v>119</v>
      </c>
      <c r="E53" s="34" t="s">
        <v>61</v>
      </c>
      <c r="F53" s="34">
        <v>2020</v>
      </c>
      <c r="G53" s="34"/>
      <c r="H53" s="35">
        <v>500</v>
      </c>
      <c r="I53" s="34"/>
      <c r="J53" s="34" t="s">
        <v>65</v>
      </c>
      <c r="K53" s="34" t="s">
        <v>66</v>
      </c>
      <c r="L53" s="34"/>
      <c r="M53" s="34"/>
      <c r="N53" s="34"/>
      <c r="O53" s="34"/>
      <c r="P53" s="34"/>
      <c r="Q53" s="35"/>
      <c r="R53" s="35"/>
      <c r="S53" s="35"/>
      <c r="T53" s="35"/>
      <c r="U53" s="35"/>
      <c r="V53" s="35"/>
      <c r="W53" s="35"/>
      <c r="X53" s="35"/>
      <c r="Y53" s="52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</row>
    <row r="54" spans="1:86" x14ac:dyDescent="0.25">
      <c r="A54" s="47" t="s">
        <v>155</v>
      </c>
      <c r="B54" s="48" t="s">
        <v>156</v>
      </c>
      <c r="C54" s="48" t="s">
        <v>157</v>
      </c>
      <c r="D54" s="48" t="s">
        <v>60</v>
      </c>
      <c r="E54" s="48" t="s">
        <v>158</v>
      </c>
      <c r="F54" s="48">
        <v>2000</v>
      </c>
      <c r="G54" s="48">
        <v>2020</v>
      </c>
      <c r="H54" s="48">
        <v>4320</v>
      </c>
      <c r="I54" s="48"/>
      <c r="J54" s="48"/>
      <c r="K54" s="48" t="s">
        <v>66</v>
      </c>
      <c r="L54" s="48"/>
      <c r="M54" s="48"/>
      <c r="N54" s="48"/>
      <c r="O54" s="48"/>
      <c r="P54" s="48"/>
      <c r="Q54" s="49">
        <v>2923.8999756574631</v>
      </c>
      <c r="R54" s="49">
        <v>3211.2999877929687</v>
      </c>
      <c r="S54" s="49">
        <v>3118.0999603271484</v>
      </c>
      <c r="T54" s="49">
        <v>3181.484401151869</v>
      </c>
      <c r="U54" s="49">
        <v>3498.4066052754715</v>
      </c>
      <c r="V54" s="49">
        <v>3815.3288093990741</v>
      </c>
      <c r="W54" s="49">
        <v>4132.2510135226767</v>
      </c>
      <c r="X54" s="49">
        <v>4320</v>
      </c>
      <c r="Y54" s="50">
        <v>4320</v>
      </c>
    </row>
    <row r="55" spans="1:86" x14ac:dyDescent="0.25">
      <c r="A55" s="51" t="s">
        <v>155</v>
      </c>
      <c r="B55" s="34" t="s">
        <v>156</v>
      </c>
      <c r="C55" s="34" t="s">
        <v>157</v>
      </c>
      <c r="D55" s="34" t="s">
        <v>60</v>
      </c>
      <c r="E55" s="34" t="s">
        <v>158</v>
      </c>
      <c r="F55" s="34">
        <v>2000</v>
      </c>
      <c r="G55" s="34">
        <v>2020</v>
      </c>
      <c r="H55" s="34">
        <v>4320</v>
      </c>
      <c r="I55" s="34"/>
      <c r="J55" s="34"/>
      <c r="K55" s="34" t="s">
        <v>66</v>
      </c>
      <c r="L55" s="34"/>
      <c r="M55" s="34"/>
      <c r="N55" s="34"/>
      <c r="O55" s="34"/>
      <c r="P55" s="34"/>
      <c r="Q55" s="35">
        <v>2923.8999756574631</v>
      </c>
      <c r="R55" s="35">
        <v>3211.2999877929687</v>
      </c>
      <c r="S55" s="35">
        <v>3118.0999603271484</v>
      </c>
      <c r="T55" s="35">
        <v>3181.484401151869</v>
      </c>
      <c r="U55" s="35">
        <v>3498.4066052754715</v>
      </c>
      <c r="V55" s="35">
        <v>3815.3288093990741</v>
      </c>
      <c r="W55" s="35">
        <v>4132.2510135226767</v>
      </c>
      <c r="X55" s="35">
        <v>4320</v>
      </c>
      <c r="Y55" s="52">
        <v>4320</v>
      </c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</row>
    <row r="56" spans="1:86" x14ac:dyDescent="0.25">
      <c r="A56" s="53" t="s">
        <v>159</v>
      </c>
      <c r="B56" s="15" t="s">
        <v>156</v>
      </c>
      <c r="C56" s="15" t="s">
        <v>160</v>
      </c>
      <c r="D56" s="15" t="s">
        <v>60</v>
      </c>
      <c r="E56" s="15" t="s">
        <v>158</v>
      </c>
      <c r="F56" s="15">
        <v>2003</v>
      </c>
      <c r="G56" s="15">
        <v>2023</v>
      </c>
      <c r="H56" s="15">
        <v>7800</v>
      </c>
      <c r="I56" s="15"/>
      <c r="J56" s="15"/>
      <c r="K56" s="15" t="s">
        <v>66</v>
      </c>
      <c r="L56" s="15"/>
      <c r="M56" s="15"/>
      <c r="N56" s="15"/>
      <c r="O56" s="15"/>
      <c r="P56" s="15"/>
      <c r="Q56" s="54">
        <v>3703.8999786376953</v>
      </c>
      <c r="R56" s="54">
        <v>4294.5000305175781</v>
      </c>
      <c r="S56" s="54">
        <v>3541.166748046875</v>
      </c>
      <c r="T56" s="54">
        <v>3648.7572275797525</v>
      </c>
      <c r="U56" s="54">
        <v>4186.7096252441397</v>
      </c>
      <c r="V56" s="54">
        <v>6477.1953633626308</v>
      </c>
      <c r="W56" s="54">
        <v>7015.1477610270204</v>
      </c>
      <c r="X56" s="54">
        <v>7553.1001586914099</v>
      </c>
      <c r="Y56" s="55">
        <v>7800</v>
      </c>
    </row>
    <row r="57" spans="1:86" x14ac:dyDescent="0.25">
      <c r="A57" s="51" t="s">
        <v>159</v>
      </c>
      <c r="B57" s="34" t="s">
        <v>156</v>
      </c>
      <c r="C57" s="34" t="s">
        <v>160</v>
      </c>
      <c r="D57" s="34" t="s">
        <v>60</v>
      </c>
      <c r="E57" s="34" t="s">
        <v>158</v>
      </c>
      <c r="F57" s="34">
        <v>2003</v>
      </c>
      <c r="G57" s="34">
        <v>2023</v>
      </c>
      <c r="H57" s="34">
        <v>7800</v>
      </c>
      <c r="I57" s="34"/>
      <c r="J57" s="34"/>
      <c r="K57" s="34" t="s">
        <v>66</v>
      </c>
      <c r="L57" s="34"/>
      <c r="M57" s="34"/>
      <c r="N57" s="34"/>
      <c r="O57" s="34"/>
      <c r="P57" s="34"/>
      <c r="Q57" s="35">
        <v>3703.8999786376953</v>
      </c>
      <c r="R57" s="35">
        <v>4294.5000305175781</v>
      </c>
      <c r="S57" s="35">
        <v>3541.166748046875</v>
      </c>
      <c r="T57" s="35">
        <v>3648.7572275797525</v>
      </c>
      <c r="U57" s="35">
        <v>4186.7096252441397</v>
      </c>
      <c r="V57" s="35">
        <v>6477.1953633626308</v>
      </c>
      <c r="W57" s="35">
        <v>7015.1477610270204</v>
      </c>
      <c r="X57" s="35">
        <v>7553.1001586914099</v>
      </c>
      <c r="Y57" s="52">
        <v>7800</v>
      </c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</row>
    <row r="58" spans="1:86" x14ac:dyDescent="0.25">
      <c r="A58" s="47" t="s">
        <v>73</v>
      </c>
      <c r="B58" s="48" t="s">
        <v>58</v>
      </c>
      <c r="C58" s="48" t="s">
        <v>74</v>
      </c>
      <c r="D58" s="48" t="s">
        <v>60</v>
      </c>
      <c r="E58" s="48" t="s">
        <v>68</v>
      </c>
      <c r="F58" s="48">
        <v>1990</v>
      </c>
      <c r="G58" s="48">
        <v>2015</v>
      </c>
      <c r="H58" s="49">
        <v>1200</v>
      </c>
      <c r="I58" s="48"/>
      <c r="J58" s="48" t="s">
        <v>65</v>
      </c>
      <c r="K58" s="48" t="s">
        <v>66</v>
      </c>
      <c r="L58" s="48"/>
      <c r="M58" s="48"/>
      <c r="N58" s="48"/>
      <c r="O58" s="48"/>
      <c r="P58" s="48"/>
      <c r="Q58" s="49">
        <v>655.60000610351562</v>
      </c>
      <c r="R58" s="49">
        <v>688.60000610351562</v>
      </c>
      <c r="S58" s="49">
        <v>716.43334007263184</v>
      </c>
      <c r="T58" s="49"/>
      <c r="U58" s="49"/>
      <c r="V58" s="49"/>
      <c r="W58" s="49"/>
      <c r="X58" s="49"/>
      <c r="Y58" s="50"/>
    </row>
    <row r="59" spans="1:86" x14ac:dyDescent="0.25">
      <c r="A59" s="51" t="s">
        <v>73</v>
      </c>
      <c r="B59" s="34" t="s">
        <v>58</v>
      </c>
      <c r="C59" s="34" t="s">
        <v>74</v>
      </c>
      <c r="D59" s="34" t="s">
        <v>60</v>
      </c>
      <c r="E59" s="34" t="s">
        <v>68</v>
      </c>
      <c r="F59" s="34">
        <v>1990</v>
      </c>
      <c r="G59" s="34">
        <v>2015</v>
      </c>
      <c r="H59" s="35">
        <v>1200</v>
      </c>
      <c r="I59" s="34"/>
      <c r="J59" s="34" t="s">
        <v>65</v>
      </c>
      <c r="K59" s="34" t="s">
        <v>66</v>
      </c>
      <c r="L59" s="34"/>
      <c r="M59" s="34"/>
      <c r="N59" s="34"/>
      <c r="O59" s="34"/>
      <c r="P59" s="34"/>
      <c r="Q59" s="35">
        <v>655.60000610351562</v>
      </c>
      <c r="R59" s="35">
        <v>688.60000610351562</v>
      </c>
      <c r="S59" s="35">
        <v>716.43334007263184</v>
      </c>
      <c r="T59" s="35"/>
      <c r="U59" s="35"/>
      <c r="V59" s="35"/>
      <c r="W59" s="35"/>
      <c r="X59" s="35"/>
      <c r="Y59" s="52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</row>
    <row r="60" spans="1:86" x14ac:dyDescent="0.25">
      <c r="A60" s="53" t="s">
        <v>75</v>
      </c>
      <c r="B60" s="15" t="s">
        <v>58</v>
      </c>
      <c r="C60" s="15" t="s">
        <v>76</v>
      </c>
      <c r="D60" s="15" t="s">
        <v>60</v>
      </c>
      <c r="E60" s="15" t="s">
        <v>68</v>
      </c>
      <c r="F60" s="15">
        <v>1998</v>
      </c>
      <c r="G60" s="15">
        <v>2023</v>
      </c>
      <c r="H60" s="57">
        <v>7732</v>
      </c>
      <c r="I60" s="15"/>
      <c r="J60" s="15" t="s">
        <v>65</v>
      </c>
      <c r="K60" s="15" t="s">
        <v>66</v>
      </c>
      <c r="L60" s="15"/>
      <c r="M60" s="15"/>
      <c r="N60" s="15"/>
      <c r="O60" s="15"/>
      <c r="P60" s="15"/>
      <c r="Q60" s="54">
        <v>6068.9999847412109</v>
      </c>
      <c r="R60" s="54">
        <v>6319.1999053955078</v>
      </c>
      <c r="S60" s="54">
        <v>6951.433349609375</v>
      </c>
      <c r="T60" s="57">
        <v>9300</v>
      </c>
      <c r="U60" s="57">
        <v>10350</v>
      </c>
      <c r="V60" s="57">
        <v>10350</v>
      </c>
      <c r="W60" s="57">
        <v>10350</v>
      </c>
      <c r="X60" s="57">
        <v>10350</v>
      </c>
      <c r="Y60" s="58">
        <v>10350</v>
      </c>
    </row>
    <row r="61" spans="1:86" x14ac:dyDescent="0.25">
      <c r="A61" s="51" t="s">
        <v>75</v>
      </c>
      <c r="B61" s="34" t="s">
        <v>58</v>
      </c>
      <c r="C61" s="34" t="s">
        <v>76</v>
      </c>
      <c r="D61" s="34" t="s">
        <v>60</v>
      </c>
      <c r="E61" s="34" t="s">
        <v>68</v>
      </c>
      <c r="F61" s="34">
        <v>1998</v>
      </c>
      <c r="G61" s="34">
        <v>2023</v>
      </c>
      <c r="H61" s="35">
        <v>16891</v>
      </c>
      <c r="I61" s="34"/>
      <c r="J61" s="34" t="s">
        <v>65</v>
      </c>
      <c r="K61" s="34" t="s">
        <v>66</v>
      </c>
      <c r="L61" s="34"/>
      <c r="M61" s="34"/>
      <c r="N61" s="34"/>
      <c r="O61" s="34"/>
      <c r="P61" s="34"/>
      <c r="Q61" s="35">
        <v>6068.9999847412109</v>
      </c>
      <c r="R61" s="35">
        <v>6319.1999053955078</v>
      </c>
      <c r="S61" s="35">
        <v>6951.433349609375</v>
      </c>
      <c r="T61" s="35"/>
      <c r="U61" s="35"/>
      <c r="V61" s="35"/>
      <c r="W61" s="35"/>
      <c r="X61" s="35"/>
      <c r="Y61" s="52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</row>
    <row r="62" spans="1:86" x14ac:dyDescent="0.25">
      <c r="A62" s="53" t="s">
        <v>69</v>
      </c>
      <c r="B62" s="15" t="s">
        <v>58</v>
      </c>
      <c r="C62" s="15" t="s">
        <v>70</v>
      </c>
      <c r="D62" s="15" t="s">
        <v>60</v>
      </c>
      <c r="E62" s="15" t="s">
        <v>68</v>
      </c>
      <c r="F62" s="15">
        <v>2004</v>
      </c>
      <c r="G62" s="15">
        <v>2029</v>
      </c>
      <c r="H62" s="54">
        <v>1908</v>
      </c>
      <c r="I62" s="15"/>
      <c r="J62" s="15" t="s">
        <v>65</v>
      </c>
      <c r="K62" s="15" t="s">
        <v>66</v>
      </c>
      <c r="L62" s="15"/>
      <c r="M62" s="15"/>
      <c r="N62" s="80"/>
      <c r="O62" s="15"/>
      <c r="P62" s="15"/>
      <c r="Q62" s="54">
        <v>401.40000295639038</v>
      </c>
      <c r="R62" s="54">
        <v>565.00000095367432</v>
      </c>
      <c r="S62" s="54">
        <v>614</v>
      </c>
      <c r="T62" s="54">
        <v>614</v>
      </c>
      <c r="U62" s="54">
        <v>650</v>
      </c>
      <c r="V62" s="54">
        <v>650</v>
      </c>
      <c r="W62" s="54">
        <v>650</v>
      </c>
      <c r="X62" s="54">
        <v>650</v>
      </c>
      <c r="Y62" s="55">
        <v>650</v>
      </c>
      <c r="Z62" s="19"/>
      <c r="AA62" s="19"/>
      <c r="AB62" s="19"/>
      <c r="AC62" s="19"/>
      <c r="AD62" s="19"/>
      <c r="AE62" s="19"/>
      <c r="AF62" s="19"/>
      <c r="AG62" s="19"/>
    </row>
    <row r="63" spans="1:86" x14ac:dyDescent="0.25">
      <c r="A63" s="51" t="s">
        <v>69</v>
      </c>
      <c r="B63" s="34" t="s">
        <v>58</v>
      </c>
      <c r="C63" s="34" t="s">
        <v>70</v>
      </c>
      <c r="D63" s="34" t="s">
        <v>60</v>
      </c>
      <c r="E63" s="34" t="s">
        <v>68</v>
      </c>
      <c r="F63" s="34">
        <v>2004</v>
      </c>
      <c r="G63" s="34">
        <v>2029</v>
      </c>
      <c r="H63" s="35">
        <v>2461</v>
      </c>
      <c r="I63" s="34"/>
      <c r="J63" s="34" t="s">
        <v>65</v>
      </c>
      <c r="K63" s="34" t="s">
        <v>66</v>
      </c>
      <c r="L63" s="34"/>
      <c r="M63" s="34"/>
      <c r="N63" s="34"/>
      <c r="O63" s="34"/>
      <c r="P63" s="34"/>
      <c r="Q63" s="35">
        <v>401.40000295639038</v>
      </c>
      <c r="R63" s="35">
        <v>565.00000095367432</v>
      </c>
      <c r="S63" s="35">
        <v>514.4999942779541</v>
      </c>
      <c r="T63" s="35"/>
      <c r="U63" s="35"/>
      <c r="V63" s="35"/>
      <c r="W63" s="35"/>
      <c r="X63" s="35"/>
      <c r="Y63" s="52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</row>
    <row r="64" spans="1:86" x14ac:dyDescent="0.25">
      <c r="A64" s="47" t="s">
        <v>92</v>
      </c>
      <c r="B64" s="48" t="s">
        <v>58</v>
      </c>
      <c r="C64" s="48" t="s">
        <v>93</v>
      </c>
      <c r="D64" s="48" t="s">
        <v>60</v>
      </c>
      <c r="E64" s="48" t="s">
        <v>68</v>
      </c>
      <c r="F64" s="48">
        <v>1998</v>
      </c>
      <c r="G64" s="48">
        <v>2023</v>
      </c>
      <c r="H64" s="49">
        <v>850</v>
      </c>
      <c r="I64" s="48"/>
      <c r="J64" s="48" t="s">
        <v>65</v>
      </c>
      <c r="K64" s="48" t="s">
        <v>66</v>
      </c>
      <c r="L64" s="48"/>
      <c r="M64" s="48"/>
      <c r="N64" s="48"/>
      <c r="O64" s="48"/>
      <c r="P64" s="48"/>
      <c r="Q64" s="49">
        <v>842.69999313354492</v>
      </c>
      <c r="R64" s="49">
        <v>791.30000305175781</v>
      </c>
      <c r="S64" s="49">
        <v>896.36665344238281</v>
      </c>
      <c r="T64" s="49"/>
      <c r="U64" s="49"/>
      <c r="V64" s="49"/>
      <c r="W64" s="49"/>
      <c r="X64" s="49"/>
      <c r="Y64" s="50"/>
    </row>
    <row r="65" spans="1:86" x14ac:dyDescent="0.25">
      <c r="A65" s="51" t="s">
        <v>92</v>
      </c>
      <c r="B65" s="34" t="s">
        <v>58</v>
      </c>
      <c r="C65" s="34" t="s">
        <v>93</v>
      </c>
      <c r="D65" s="34" t="s">
        <v>60</v>
      </c>
      <c r="E65" s="34" t="s">
        <v>68</v>
      </c>
      <c r="F65" s="34">
        <v>1998</v>
      </c>
      <c r="G65" s="34">
        <v>2023</v>
      </c>
      <c r="H65" s="35">
        <v>850</v>
      </c>
      <c r="I65" s="34"/>
      <c r="J65" s="34" t="s">
        <v>65</v>
      </c>
      <c r="K65" s="34" t="s">
        <v>66</v>
      </c>
      <c r="L65" s="34"/>
      <c r="M65" s="34"/>
      <c r="N65" s="34"/>
      <c r="O65" s="34"/>
      <c r="P65" s="34"/>
      <c r="Q65" s="35">
        <v>842.69999313354492</v>
      </c>
      <c r="R65" s="35">
        <v>791.30000305175781</v>
      </c>
      <c r="S65" s="35">
        <v>896.36665344238281</v>
      </c>
      <c r="T65" s="35"/>
      <c r="U65" s="35"/>
      <c r="V65" s="35"/>
      <c r="W65" s="35"/>
      <c r="X65" s="35"/>
      <c r="Y65" s="52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</row>
    <row r="66" spans="1:86" x14ac:dyDescent="0.25">
      <c r="A66" s="47" t="s">
        <v>113</v>
      </c>
      <c r="B66" s="48" t="s">
        <v>58</v>
      </c>
      <c r="C66" s="48" t="s">
        <v>112</v>
      </c>
      <c r="D66" s="48" t="s">
        <v>60</v>
      </c>
      <c r="E66" s="48" t="s">
        <v>68</v>
      </c>
      <c r="F66" s="48">
        <v>2000</v>
      </c>
      <c r="G66" s="48">
        <v>2025</v>
      </c>
      <c r="H66" s="49">
        <v>960</v>
      </c>
      <c r="I66" s="48"/>
      <c r="J66" s="48" t="s">
        <v>65</v>
      </c>
      <c r="K66" s="48" t="s">
        <v>66</v>
      </c>
      <c r="L66" s="48"/>
      <c r="M66" s="48"/>
      <c r="N66" s="48"/>
      <c r="O66" s="48"/>
      <c r="P66" s="48"/>
      <c r="Q66" s="49">
        <v>719.9000004529953</v>
      </c>
      <c r="R66" s="49">
        <v>738.80000598728657</v>
      </c>
      <c r="S66" s="49">
        <v>898.1333235502243</v>
      </c>
      <c r="T66" s="49"/>
      <c r="U66" s="49"/>
      <c r="V66" s="49"/>
      <c r="W66" s="49"/>
      <c r="X66" s="49"/>
      <c r="Y66" s="50"/>
    </row>
    <row r="67" spans="1:86" x14ac:dyDescent="0.25">
      <c r="A67" s="51" t="s">
        <v>113</v>
      </c>
      <c r="B67" s="34" t="s">
        <v>58</v>
      </c>
      <c r="C67" s="34" t="s">
        <v>112</v>
      </c>
      <c r="D67" s="34" t="s">
        <v>60</v>
      </c>
      <c r="E67" s="34" t="s">
        <v>68</v>
      </c>
      <c r="F67" s="34">
        <v>2000</v>
      </c>
      <c r="G67" s="34">
        <v>2025</v>
      </c>
      <c r="H67" s="35">
        <v>960</v>
      </c>
      <c r="I67" s="34"/>
      <c r="J67" s="34" t="s">
        <v>65</v>
      </c>
      <c r="K67" s="34" t="s">
        <v>66</v>
      </c>
      <c r="L67" s="34"/>
      <c r="M67" s="34"/>
      <c r="N67" s="34"/>
      <c r="O67" s="34"/>
      <c r="P67" s="34"/>
      <c r="Q67" s="35">
        <v>719.9000004529953</v>
      </c>
      <c r="R67" s="35">
        <v>738.80000598728657</v>
      </c>
      <c r="S67" s="35">
        <v>898.1333235502243</v>
      </c>
      <c r="T67" s="35"/>
      <c r="U67" s="35"/>
      <c r="V67" s="35"/>
      <c r="W67" s="35"/>
      <c r="X67" s="35"/>
      <c r="Y67" s="52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</row>
    <row r="68" spans="1:86" x14ac:dyDescent="0.25">
      <c r="A68" s="47" t="s">
        <v>111</v>
      </c>
      <c r="B68" s="48" t="s">
        <v>58</v>
      </c>
      <c r="C68" s="48" t="s">
        <v>112</v>
      </c>
      <c r="D68" s="48" t="s">
        <v>60</v>
      </c>
      <c r="E68" s="48" t="s">
        <v>68</v>
      </c>
      <c r="F68" s="48">
        <v>2000</v>
      </c>
      <c r="G68" s="48">
        <v>2025</v>
      </c>
      <c r="H68" s="49">
        <v>640</v>
      </c>
      <c r="I68" s="48"/>
      <c r="J68" s="48" t="s">
        <v>65</v>
      </c>
      <c r="K68" s="48" t="s">
        <v>98</v>
      </c>
      <c r="L68" s="48"/>
      <c r="M68" s="48"/>
      <c r="N68" s="48"/>
      <c r="O68" s="48"/>
      <c r="P68" s="48"/>
      <c r="Q68" s="49">
        <v>488.39999294281006</v>
      </c>
      <c r="R68" s="49">
        <v>544.39999580383301</v>
      </c>
      <c r="S68" s="49">
        <v>559.49999618530273</v>
      </c>
      <c r="T68" s="49"/>
      <c r="U68" s="49"/>
      <c r="V68" s="49"/>
      <c r="W68" s="49"/>
      <c r="X68" s="49"/>
      <c r="Y68" s="50"/>
    </row>
    <row r="69" spans="1:86" x14ac:dyDescent="0.25">
      <c r="A69" s="51" t="s">
        <v>111</v>
      </c>
      <c r="B69" s="34" t="s">
        <v>58</v>
      </c>
      <c r="C69" s="34" t="s">
        <v>112</v>
      </c>
      <c r="D69" s="34" t="s">
        <v>60</v>
      </c>
      <c r="E69" s="34" t="s">
        <v>68</v>
      </c>
      <c r="F69" s="34">
        <v>2000</v>
      </c>
      <c r="G69" s="34">
        <v>2025</v>
      </c>
      <c r="H69" s="35">
        <v>640</v>
      </c>
      <c r="I69" s="34"/>
      <c r="J69" s="34" t="s">
        <v>65</v>
      </c>
      <c r="K69" s="34" t="s">
        <v>98</v>
      </c>
      <c r="L69" s="34"/>
      <c r="M69" s="34"/>
      <c r="N69" s="34"/>
      <c r="O69" s="34"/>
      <c r="P69" s="34"/>
      <c r="Q69" s="35">
        <v>488.39999294281006</v>
      </c>
      <c r="R69" s="35">
        <v>544.39999580383301</v>
      </c>
      <c r="S69" s="35">
        <v>559.49999618530273</v>
      </c>
      <c r="T69" s="35"/>
      <c r="U69" s="35"/>
      <c r="V69" s="35"/>
      <c r="W69" s="35"/>
      <c r="X69" s="35"/>
      <c r="Y69" s="52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</row>
    <row r="70" spans="1:86" x14ac:dyDescent="0.25">
      <c r="A70" s="53" t="s">
        <v>171</v>
      </c>
      <c r="B70" s="15" t="s">
        <v>156</v>
      </c>
      <c r="C70" s="56" t="s">
        <v>207</v>
      </c>
      <c r="D70" s="15" t="s">
        <v>119</v>
      </c>
      <c r="E70" s="15" t="s">
        <v>163</v>
      </c>
      <c r="F70" s="56">
        <v>2025</v>
      </c>
      <c r="G70" s="15"/>
      <c r="H70" s="36"/>
      <c r="I70" s="15"/>
      <c r="J70" s="15"/>
      <c r="K70" s="15"/>
      <c r="L70" s="15"/>
      <c r="M70" s="15"/>
      <c r="N70" s="37"/>
      <c r="O70" s="15"/>
      <c r="P70" s="15"/>
      <c r="Q70" s="54"/>
      <c r="R70" s="54"/>
      <c r="S70" s="54"/>
      <c r="T70" s="57"/>
      <c r="U70" s="57"/>
      <c r="V70" s="57">
        <v>800</v>
      </c>
      <c r="W70" s="57">
        <v>1600</v>
      </c>
      <c r="X70" s="57">
        <v>1600</v>
      </c>
      <c r="Y70" s="58">
        <v>1600</v>
      </c>
    </row>
    <row r="71" spans="1:86" x14ac:dyDescent="0.25">
      <c r="A71" s="51" t="s">
        <v>171</v>
      </c>
      <c r="B71" s="34" t="s">
        <v>156</v>
      </c>
      <c r="C71" s="34" t="s">
        <v>249</v>
      </c>
      <c r="D71" s="34" t="s">
        <v>119</v>
      </c>
      <c r="E71" s="34" t="s">
        <v>163</v>
      </c>
      <c r="F71" s="34">
        <v>2015</v>
      </c>
      <c r="G71" s="34"/>
      <c r="H71" s="35">
        <v>1600</v>
      </c>
      <c r="I71" s="34"/>
      <c r="J71" s="34"/>
      <c r="K71" s="34" t="s">
        <v>66</v>
      </c>
      <c r="L71" s="34"/>
      <c r="M71" s="34"/>
      <c r="N71" s="34"/>
      <c r="O71" s="34"/>
      <c r="P71" s="34"/>
      <c r="Q71" s="35"/>
      <c r="R71" s="35"/>
      <c r="S71" s="35"/>
      <c r="T71" s="35">
        <v>751.19999999999993</v>
      </c>
      <c r="U71" s="35">
        <v>1224.2244998762064</v>
      </c>
      <c r="V71" s="35">
        <v>1384.2443520187699</v>
      </c>
      <c r="W71" s="35">
        <v>1483.1634226713022</v>
      </c>
      <c r="X71" s="35">
        <v>1554.9539235589837</v>
      </c>
      <c r="Y71" s="52">
        <v>1600</v>
      </c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</row>
    <row r="72" spans="1:86" s="16" customFormat="1" x14ac:dyDescent="0.25">
      <c r="A72" s="53" t="s">
        <v>79</v>
      </c>
      <c r="B72" s="15" t="s">
        <v>58</v>
      </c>
      <c r="C72" s="81" t="s">
        <v>211</v>
      </c>
      <c r="D72" s="81" t="s">
        <v>119</v>
      </c>
      <c r="E72" s="81" t="s">
        <v>61</v>
      </c>
      <c r="F72" s="81">
        <v>2020</v>
      </c>
      <c r="G72" s="81">
        <v>2025</v>
      </c>
      <c r="H72" s="82">
        <v>2500</v>
      </c>
      <c r="I72" s="15"/>
      <c r="J72" s="81" t="s">
        <v>62</v>
      </c>
      <c r="K72" s="81" t="s">
        <v>63</v>
      </c>
      <c r="L72" s="15"/>
      <c r="M72" s="15"/>
      <c r="N72" s="83">
        <v>40000000</v>
      </c>
      <c r="O72" s="15"/>
      <c r="P72" s="81" t="s">
        <v>212</v>
      </c>
      <c r="Q72" s="82">
        <v>0</v>
      </c>
      <c r="R72" s="82">
        <v>0</v>
      </c>
      <c r="S72" s="82">
        <v>0</v>
      </c>
      <c r="T72" s="82">
        <v>0</v>
      </c>
      <c r="U72" s="82">
        <v>0</v>
      </c>
      <c r="V72" s="82">
        <v>2500</v>
      </c>
      <c r="W72" s="82">
        <v>2500</v>
      </c>
      <c r="X72" s="82">
        <v>2500</v>
      </c>
      <c r="Y72" s="84">
        <v>2500</v>
      </c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</row>
    <row r="73" spans="1:86" x14ac:dyDescent="0.25">
      <c r="A73" s="51" t="s">
        <v>79</v>
      </c>
      <c r="B73" s="34" t="s">
        <v>58</v>
      </c>
      <c r="C73" s="34" t="s">
        <v>232</v>
      </c>
      <c r="D73" s="34" t="s">
        <v>60</v>
      </c>
      <c r="E73" s="34" t="s">
        <v>68</v>
      </c>
      <c r="F73" s="34">
        <v>1992</v>
      </c>
      <c r="G73" s="34">
        <v>2017</v>
      </c>
      <c r="H73" s="35">
        <v>200</v>
      </c>
      <c r="I73" s="34"/>
      <c r="J73" s="34" t="s">
        <v>65</v>
      </c>
      <c r="K73" s="34" t="s">
        <v>66</v>
      </c>
      <c r="L73" s="34"/>
      <c r="M73" s="34"/>
      <c r="N73" s="34"/>
      <c r="O73" s="34"/>
      <c r="P73" s="34"/>
      <c r="Q73" s="35">
        <v>131.70000171661377</v>
      </c>
      <c r="R73" s="35">
        <v>121.80000019073486</v>
      </c>
      <c r="S73" s="35">
        <v>140.30000019073486</v>
      </c>
      <c r="T73" s="35"/>
      <c r="U73" s="35"/>
      <c r="V73" s="35"/>
      <c r="W73" s="35"/>
      <c r="X73" s="35"/>
      <c r="Y73" s="52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</row>
    <row r="74" spans="1:86" x14ac:dyDescent="0.25">
      <c r="A74" s="53" t="s">
        <v>88</v>
      </c>
      <c r="B74" s="15" t="s">
        <v>58</v>
      </c>
      <c r="C74" s="15" t="s">
        <v>89</v>
      </c>
      <c r="D74" s="15" t="s">
        <v>60</v>
      </c>
      <c r="E74" s="15" t="s">
        <v>68</v>
      </c>
      <c r="F74" s="15">
        <v>2005</v>
      </c>
      <c r="G74" s="15">
        <v>2030</v>
      </c>
      <c r="H74" s="54">
        <v>7500</v>
      </c>
      <c r="I74" s="15"/>
      <c r="J74" s="15" t="s">
        <v>65</v>
      </c>
      <c r="K74" s="15" t="s">
        <v>66</v>
      </c>
      <c r="L74" s="15"/>
      <c r="M74" s="15"/>
      <c r="N74" s="15"/>
      <c r="O74" s="15"/>
      <c r="P74" s="15"/>
      <c r="Q74" s="54">
        <v>4055.7999725341797</v>
      </c>
      <c r="R74" s="54">
        <v>4390.6000366210937</v>
      </c>
      <c r="S74" s="54">
        <v>4568.8000030517578</v>
      </c>
      <c r="T74" s="54">
        <v>4700</v>
      </c>
      <c r="U74" s="54">
        <v>5000</v>
      </c>
      <c r="V74" s="54">
        <v>6000</v>
      </c>
      <c r="W74" s="54">
        <v>7300</v>
      </c>
      <c r="X74" s="54">
        <v>7300</v>
      </c>
      <c r="Y74" s="55">
        <v>7300</v>
      </c>
    </row>
    <row r="75" spans="1:86" s="21" customFormat="1" x14ac:dyDescent="0.25">
      <c r="A75" s="51" t="s">
        <v>88</v>
      </c>
      <c r="B75" s="34" t="s">
        <v>58</v>
      </c>
      <c r="C75" s="34" t="s">
        <v>89</v>
      </c>
      <c r="D75" s="34" t="s">
        <v>60</v>
      </c>
      <c r="E75" s="34" t="s">
        <v>68</v>
      </c>
      <c r="F75" s="34">
        <v>2005</v>
      </c>
      <c r="G75" s="34">
        <v>2030</v>
      </c>
      <c r="H75" s="35">
        <v>7500</v>
      </c>
      <c r="I75" s="34"/>
      <c r="J75" s="34" t="s">
        <v>65</v>
      </c>
      <c r="K75" s="34" t="s">
        <v>66</v>
      </c>
      <c r="L75" s="34"/>
      <c r="M75" s="34"/>
      <c r="N75" s="34"/>
      <c r="O75" s="34"/>
      <c r="P75" s="34"/>
      <c r="Q75" s="35">
        <v>4055.7999725341797</v>
      </c>
      <c r="R75" s="35">
        <v>4390.6000366210937</v>
      </c>
      <c r="S75" s="35">
        <v>4568.8000030517578</v>
      </c>
      <c r="T75" s="35"/>
      <c r="U75" s="35"/>
      <c r="V75" s="35"/>
      <c r="W75" s="35"/>
      <c r="X75" s="35"/>
      <c r="Y75" s="52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</row>
    <row r="76" spans="1:86" s="21" customFormat="1" x14ac:dyDescent="0.25">
      <c r="A76" s="53" t="s">
        <v>82</v>
      </c>
      <c r="B76" s="15" t="s">
        <v>58</v>
      </c>
      <c r="C76" s="15" t="s">
        <v>83</v>
      </c>
      <c r="D76" s="15" t="s">
        <v>60</v>
      </c>
      <c r="E76" s="15" t="s">
        <v>68</v>
      </c>
      <c r="F76" s="15">
        <v>2003</v>
      </c>
      <c r="G76" s="15">
        <v>2023</v>
      </c>
      <c r="H76" s="54">
        <v>1788</v>
      </c>
      <c r="I76" s="15"/>
      <c r="J76" s="15" t="s">
        <v>65</v>
      </c>
      <c r="K76" s="15" t="s">
        <v>66</v>
      </c>
      <c r="L76" s="15"/>
      <c r="M76" s="15"/>
      <c r="N76" s="15"/>
      <c r="O76" s="15"/>
      <c r="P76" s="15"/>
      <c r="Q76" s="54">
        <v>1315.8999996185303</v>
      </c>
      <c r="R76" s="54">
        <v>1352.800009727478</v>
      </c>
      <c r="S76" s="54">
        <v>1323.4333305358887</v>
      </c>
      <c r="T76" s="54">
        <v>1500</v>
      </c>
      <c r="U76" s="54"/>
      <c r="V76" s="54"/>
      <c r="W76" s="54"/>
      <c r="X76" s="54">
        <v>1700</v>
      </c>
      <c r="Y76" s="55">
        <v>1788</v>
      </c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</row>
    <row r="77" spans="1:86" s="22" customFormat="1" x14ac:dyDescent="0.25">
      <c r="A77" s="51" t="s">
        <v>82</v>
      </c>
      <c r="B77" s="34" t="s">
        <v>58</v>
      </c>
      <c r="C77" s="34" t="s">
        <v>83</v>
      </c>
      <c r="D77" s="34" t="s">
        <v>60</v>
      </c>
      <c r="E77" s="34" t="s">
        <v>68</v>
      </c>
      <c r="F77" s="34">
        <v>2003</v>
      </c>
      <c r="G77" s="34">
        <v>2023</v>
      </c>
      <c r="H77" s="35">
        <v>1788</v>
      </c>
      <c r="I77" s="34"/>
      <c r="J77" s="34" t="s">
        <v>65</v>
      </c>
      <c r="K77" s="34" t="s">
        <v>66</v>
      </c>
      <c r="L77" s="34"/>
      <c r="M77" s="34"/>
      <c r="N77" s="34"/>
      <c r="O77" s="34"/>
      <c r="P77" s="34"/>
      <c r="Q77" s="35">
        <v>1315.8999996185303</v>
      </c>
      <c r="R77" s="35">
        <v>1352.800009727478</v>
      </c>
      <c r="S77" s="35">
        <v>1323.4333305358887</v>
      </c>
      <c r="T77" s="35"/>
      <c r="U77" s="35"/>
      <c r="V77" s="35"/>
      <c r="W77" s="35"/>
      <c r="X77" s="35"/>
      <c r="Y77" s="52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</row>
    <row r="78" spans="1:86" s="23" customFormat="1" collapsed="1" x14ac:dyDescent="0.25">
      <c r="A78" s="53" t="s">
        <v>67</v>
      </c>
      <c r="B78" s="15" t="s">
        <v>58</v>
      </c>
      <c r="C78" s="15" t="s">
        <v>213</v>
      </c>
      <c r="D78" s="15" t="s">
        <v>60</v>
      </c>
      <c r="E78" s="15" t="s">
        <v>68</v>
      </c>
      <c r="F78" s="15">
        <v>2005</v>
      </c>
      <c r="G78" s="15">
        <v>2019</v>
      </c>
      <c r="H78" s="54">
        <v>5000</v>
      </c>
      <c r="I78" s="15"/>
      <c r="J78" s="15" t="s">
        <v>65</v>
      </c>
      <c r="K78" s="15" t="s">
        <v>66</v>
      </c>
      <c r="L78" s="15"/>
      <c r="M78" s="15"/>
      <c r="N78" s="54">
        <v>50000000</v>
      </c>
      <c r="O78" s="15" t="s">
        <v>194</v>
      </c>
      <c r="P78" s="15"/>
      <c r="Q78" s="54">
        <v>4027.2999601364136</v>
      </c>
      <c r="R78" s="54">
        <v>3978.80000436306</v>
      </c>
      <c r="S78" s="54">
        <v>4539.6999747753143</v>
      </c>
      <c r="T78" s="54">
        <v>5000</v>
      </c>
      <c r="U78" s="54">
        <v>5000</v>
      </c>
      <c r="V78" s="54">
        <v>5000</v>
      </c>
      <c r="W78" s="54">
        <v>5000</v>
      </c>
      <c r="X78" s="54">
        <v>5000</v>
      </c>
      <c r="Y78" s="55">
        <v>5000</v>
      </c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</row>
    <row r="79" spans="1:86" s="23" customFormat="1" x14ac:dyDescent="0.25">
      <c r="A79" s="51" t="s">
        <v>67</v>
      </c>
      <c r="B79" s="34" t="s">
        <v>58</v>
      </c>
      <c r="C79" s="34" t="s">
        <v>231</v>
      </c>
      <c r="D79" s="34" t="s">
        <v>60</v>
      </c>
      <c r="E79" s="34" t="s">
        <v>68</v>
      </c>
      <c r="F79" s="34">
        <v>2005</v>
      </c>
      <c r="G79" s="34">
        <v>2019</v>
      </c>
      <c r="H79" s="35">
        <v>5000</v>
      </c>
      <c r="I79" s="34"/>
      <c r="J79" s="34" t="s">
        <v>65</v>
      </c>
      <c r="K79" s="34" t="s">
        <v>66</v>
      </c>
      <c r="L79" s="34"/>
      <c r="M79" s="34"/>
      <c r="N79" s="34"/>
      <c r="O79" s="34"/>
      <c r="P79" s="34"/>
      <c r="Q79" s="35">
        <v>4027.2999601364136</v>
      </c>
      <c r="R79" s="35">
        <v>3978.80000436306</v>
      </c>
      <c r="S79" s="35">
        <v>4539.6999747753143</v>
      </c>
      <c r="T79" s="35"/>
      <c r="U79" s="35"/>
      <c r="V79" s="35"/>
      <c r="W79" s="35"/>
      <c r="X79" s="35"/>
      <c r="Y79" s="52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</row>
    <row r="80" spans="1:86" s="23" customFormat="1" x14ac:dyDescent="0.25">
      <c r="A80" s="47" t="s">
        <v>100</v>
      </c>
      <c r="B80" s="48" t="s">
        <v>58</v>
      </c>
      <c r="C80" s="48" t="s">
        <v>101</v>
      </c>
      <c r="D80" s="48" t="s">
        <v>60</v>
      </c>
      <c r="E80" s="48" t="s">
        <v>68</v>
      </c>
      <c r="F80" s="48">
        <v>1999</v>
      </c>
      <c r="G80" s="48">
        <v>2024</v>
      </c>
      <c r="H80" s="49">
        <v>400</v>
      </c>
      <c r="I80" s="48"/>
      <c r="J80" s="48" t="s">
        <v>65</v>
      </c>
      <c r="K80" s="48" t="s">
        <v>66</v>
      </c>
      <c r="L80" s="48"/>
      <c r="M80" s="48"/>
      <c r="N80" s="48"/>
      <c r="O80" s="48"/>
      <c r="P80" s="48"/>
      <c r="Q80" s="49">
        <v>172.29999828338623</v>
      </c>
      <c r="R80" s="49">
        <v>194.79999876022339</v>
      </c>
      <c r="S80" s="49">
        <v>197.46666574478149</v>
      </c>
      <c r="T80" s="49"/>
      <c r="U80" s="49"/>
      <c r="V80" s="49"/>
      <c r="W80" s="49"/>
      <c r="X80" s="49"/>
      <c r="Y80" s="50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</row>
    <row r="81" spans="1:86" s="24" customFormat="1" x14ac:dyDescent="0.25">
      <c r="A81" s="51" t="s">
        <v>100</v>
      </c>
      <c r="B81" s="34" t="s">
        <v>58</v>
      </c>
      <c r="C81" s="34" t="s">
        <v>101</v>
      </c>
      <c r="D81" s="34" t="s">
        <v>60</v>
      </c>
      <c r="E81" s="34" t="s">
        <v>68</v>
      </c>
      <c r="F81" s="34">
        <v>1999</v>
      </c>
      <c r="G81" s="34">
        <v>2024</v>
      </c>
      <c r="H81" s="35">
        <v>400</v>
      </c>
      <c r="I81" s="34"/>
      <c r="J81" s="34" t="s">
        <v>65</v>
      </c>
      <c r="K81" s="34" t="s">
        <v>66</v>
      </c>
      <c r="L81" s="34"/>
      <c r="M81" s="34"/>
      <c r="N81" s="34"/>
      <c r="O81" s="34"/>
      <c r="P81" s="34"/>
      <c r="Q81" s="35">
        <v>172.29999828338623</v>
      </c>
      <c r="R81" s="35">
        <v>194.79999876022339</v>
      </c>
      <c r="S81" s="35">
        <v>197.46666574478149</v>
      </c>
      <c r="T81" s="35"/>
      <c r="U81" s="35"/>
      <c r="V81" s="35"/>
      <c r="W81" s="35"/>
      <c r="X81" s="35"/>
      <c r="Y81" s="52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</row>
    <row r="82" spans="1:86" s="24" customFormat="1" x14ac:dyDescent="0.25">
      <c r="A82" s="47" t="s">
        <v>109</v>
      </c>
      <c r="B82" s="48" t="s">
        <v>58</v>
      </c>
      <c r="C82" s="48" t="s">
        <v>110</v>
      </c>
      <c r="D82" s="48" t="s">
        <v>60</v>
      </c>
      <c r="E82" s="48" t="s">
        <v>61</v>
      </c>
      <c r="F82" s="48">
        <v>1997</v>
      </c>
      <c r="G82" s="48"/>
      <c r="H82" s="49">
        <v>168</v>
      </c>
      <c r="I82" s="48"/>
      <c r="J82" s="48" t="s">
        <v>65</v>
      </c>
      <c r="K82" s="48" t="s">
        <v>66</v>
      </c>
      <c r="L82" s="48"/>
      <c r="M82" s="48"/>
      <c r="N82" s="48"/>
      <c r="O82" s="48"/>
      <c r="P82" s="48"/>
      <c r="Q82" s="49">
        <v>47.999999523162842</v>
      </c>
      <c r="R82" s="49">
        <v>51.199999570846558</v>
      </c>
      <c r="S82" s="49">
        <v>51.266666412353516</v>
      </c>
      <c r="T82" s="49"/>
      <c r="U82" s="49"/>
      <c r="V82" s="49"/>
      <c r="W82" s="49"/>
      <c r="X82" s="49"/>
      <c r="Y82" s="50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</row>
    <row r="83" spans="1:86" s="24" customFormat="1" x14ac:dyDescent="0.25">
      <c r="A83" s="51" t="s">
        <v>109</v>
      </c>
      <c r="B83" s="34" t="s">
        <v>58</v>
      </c>
      <c r="C83" s="34" t="s">
        <v>110</v>
      </c>
      <c r="D83" s="34" t="s">
        <v>60</v>
      </c>
      <c r="E83" s="34" t="s">
        <v>61</v>
      </c>
      <c r="F83" s="34">
        <v>1997</v>
      </c>
      <c r="G83" s="34"/>
      <c r="H83" s="35">
        <v>168</v>
      </c>
      <c r="I83" s="34"/>
      <c r="J83" s="34" t="s">
        <v>65</v>
      </c>
      <c r="K83" s="34" t="s">
        <v>66</v>
      </c>
      <c r="L83" s="34"/>
      <c r="M83" s="34"/>
      <c r="N83" s="34"/>
      <c r="O83" s="34"/>
      <c r="P83" s="34"/>
      <c r="Q83" s="35">
        <v>47.999999523162842</v>
      </c>
      <c r="R83" s="35">
        <v>51.199999570846558</v>
      </c>
      <c r="S83" s="35">
        <v>51.266666412353516</v>
      </c>
      <c r="T83" s="35"/>
      <c r="U83" s="35"/>
      <c r="V83" s="35"/>
      <c r="W83" s="35"/>
      <c r="X83" s="35"/>
      <c r="Y83" s="52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</row>
    <row r="84" spans="1:86" s="24" customFormat="1" x14ac:dyDescent="0.25">
      <c r="A84" s="85" t="s">
        <v>216</v>
      </c>
      <c r="B84" s="72" t="s">
        <v>58</v>
      </c>
      <c r="C84" s="72" t="s">
        <v>215</v>
      </c>
      <c r="D84" s="72" t="s">
        <v>60</v>
      </c>
      <c r="E84" s="72" t="s">
        <v>61</v>
      </c>
      <c r="F84" s="72">
        <v>1974</v>
      </c>
      <c r="G84" s="72"/>
      <c r="H84" s="73">
        <f>440*1.12</f>
        <v>492.80000000000007</v>
      </c>
      <c r="I84" s="72"/>
      <c r="J84" s="72" t="s">
        <v>62</v>
      </c>
      <c r="K84" s="72" t="s">
        <v>63</v>
      </c>
      <c r="L84" s="72"/>
      <c r="M84" s="72"/>
      <c r="N84" s="72"/>
      <c r="O84" s="74">
        <f>ROUND(1500000/493,-2)</f>
        <v>3000</v>
      </c>
      <c r="P84" s="72"/>
      <c r="Q84" s="73">
        <v>335.49999809265137</v>
      </c>
      <c r="R84" s="73">
        <v>345.60000038146973</v>
      </c>
      <c r="S84" s="73">
        <v>340.0333309173584</v>
      </c>
      <c r="T84" s="73">
        <v>340</v>
      </c>
      <c r="U84" s="73">
        <v>400</v>
      </c>
      <c r="V84" s="73">
        <v>493</v>
      </c>
      <c r="W84" s="73">
        <v>493</v>
      </c>
      <c r="X84" s="73">
        <v>493</v>
      </c>
      <c r="Y84" s="75">
        <v>493</v>
      </c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</row>
    <row r="85" spans="1:86" s="25" customFormat="1" x14ac:dyDescent="0.25">
      <c r="A85" s="51" t="s">
        <v>216</v>
      </c>
      <c r="B85" s="34" t="s">
        <v>58</v>
      </c>
      <c r="C85" s="34" t="s">
        <v>233</v>
      </c>
      <c r="D85" s="34" t="s">
        <v>60</v>
      </c>
      <c r="E85" s="34" t="s">
        <v>61</v>
      </c>
      <c r="F85" s="34">
        <v>1997</v>
      </c>
      <c r="G85" s="34"/>
      <c r="H85" s="35">
        <v>476</v>
      </c>
      <c r="I85" s="34"/>
      <c r="J85" s="34" t="s">
        <v>62</v>
      </c>
      <c r="K85" s="34" t="s">
        <v>63</v>
      </c>
      <c r="L85" s="34"/>
      <c r="M85" s="34"/>
      <c r="N85" s="34"/>
      <c r="O85" s="34"/>
      <c r="P85" s="34"/>
      <c r="Q85" s="35">
        <v>335.49999809265137</v>
      </c>
      <c r="R85" s="35">
        <v>345.60000038146973</v>
      </c>
      <c r="S85" s="35">
        <v>340.0333309173584</v>
      </c>
      <c r="T85" s="35"/>
      <c r="U85" s="35"/>
      <c r="V85" s="35"/>
      <c r="W85" s="35"/>
      <c r="X85" s="35"/>
      <c r="Y85" s="52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</row>
    <row r="86" spans="1:86" s="25" customFormat="1" x14ac:dyDescent="0.25">
      <c r="A86" s="47" t="s">
        <v>104</v>
      </c>
      <c r="B86" s="48" t="s">
        <v>58</v>
      </c>
      <c r="C86" s="48" t="s">
        <v>105</v>
      </c>
      <c r="D86" s="48" t="s">
        <v>60</v>
      </c>
      <c r="E86" s="48" t="s">
        <v>61</v>
      </c>
      <c r="F86" s="48">
        <v>2006</v>
      </c>
      <c r="G86" s="48"/>
      <c r="H86" s="49">
        <v>3426</v>
      </c>
      <c r="I86" s="48"/>
      <c r="J86" s="48" t="s">
        <v>65</v>
      </c>
      <c r="K86" s="48" t="s">
        <v>66</v>
      </c>
      <c r="L86" s="48"/>
      <c r="M86" s="48"/>
      <c r="N86" s="48"/>
      <c r="O86" s="48"/>
      <c r="P86" s="48"/>
      <c r="Q86" s="49">
        <v>1848.6000137329102</v>
      </c>
      <c r="R86" s="49">
        <v>2855.900016784668</v>
      </c>
      <c r="S86" s="49">
        <v>1949.4000158309937</v>
      </c>
      <c r="T86" s="49"/>
      <c r="U86" s="49"/>
      <c r="V86" s="49"/>
      <c r="W86" s="49"/>
      <c r="X86" s="49"/>
      <c r="Y86" s="50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</row>
    <row r="87" spans="1:86" s="25" customFormat="1" x14ac:dyDescent="0.25">
      <c r="A87" s="51" t="s">
        <v>104</v>
      </c>
      <c r="B87" s="34" t="s">
        <v>58</v>
      </c>
      <c r="C87" s="34" t="s">
        <v>105</v>
      </c>
      <c r="D87" s="34" t="s">
        <v>60</v>
      </c>
      <c r="E87" s="34" t="s">
        <v>61</v>
      </c>
      <c r="F87" s="34">
        <v>2006</v>
      </c>
      <c r="G87" s="34"/>
      <c r="H87" s="35">
        <v>3426</v>
      </c>
      <c r="I87" s="34"/>
      <c r="J87" s="34" t="s">
        <v>65</v>
      </c>
      <c r="K87" s="34" t="s">
        <v>66</v>
      </c>
      <c r="L87" s="34"/>
      <c r="M87" s="34"/>
      <c r="N87" s="34"/>
      <c r="O87" s="34"/>
      <c r="P87" s="34"/>
      <c r="Q87" s="35">
        <v>1848.6000137329102</v>
      </c>
      <c r="R87" s="35">
        <v>2855.900016784668</v>
      </c>
      <c r="S87" s="35">
        <v>1949.4000158309937</v>
      </c>
      <c r="T87" s="35"/>
      <c r="U87" s="35"/>
      <c r="V87" s="35"/>
      <c r="W87" s="35"/>
      <c r="X87" s="35"/>
      <c r="Y87" s="52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</row>
    <row r="88" spans="1:86" s="26" customFormat="1" x14ac:dyDescent="0.25">
      <c r="A88" s="85" t="s">
        <v>217</v>
      </c>
      <c r="B88" s="72" t="s">
        <v>58</v>
      </c>
      <c r="C88" s="72" t="s">
        <v>218</v>
      </c>
      <c r="D88" s="72" t="s">
        <v>60</v>
      </c>
      <c r="E88" s="72" t="s">
        <v>61</v>
      </c>
      <c r="F88" s="72">
        <v>2005</v>
      </c>
      <c r="G88" s="72"/>
      <c r="H88" s="38">
        <f>75*1.12</f>
        <v>84.000000000000014</v>
      </c>
      <c r="I88" s="72"/>
      <c r="J88" s="72" t="s">
        <v>65</v>
      </c>
      <c r="K88" s="72" t="s">
        <v>66</v>
      </c>
      <c r="L88" s="72"/>
      <c r="M88" s="72"/>
      <c r="N88" s="39"/>
      <c r="O88" s="74">
        <f>ROUND(336000/84,-2)</f>
        <v>4000</v>
      </c>
      <c r="P88" s="39"/>
      <c r="Q88" s="73">
        <v>46.999999523162842</v>
      </c>
      <c r="R88" s="73">
        <v>45.5</v>
      </c>
      <c r="S88" s="73">
        <v>45.800000190734863</v>
      </c>
      <c r="T88" s="73">
        <v>46</v>
      </c>
      <c r="U88" s="73">
        <v>60</v>
      </c>
      <c r="V88" s="73">
        <v>84</v>
      </c>
      <c r="W88" s="73">
        <v>84</v>
      </c>
      <c r="X88" s="73">
        <v>84</v>
      </c>
      <c r="Y88" s="75">
        <v>84</v>
      </c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</row>
    <row r="89" spans="1:86" x14ac:dyDescent="0.25">
      <c r="A89" s="51" t="s">
        <v>217</v>
      </c>
      <c r="B89" s="34" t="s">
        <v>58</v>
      </c>
      <c r="C89" s="34" t="s">
        <v>234</v>
      </c>
      <c r="D89" s="34" t="s">
        <v>60</v>
      </c>
      <c r="E89" s="34" t="s">
        <v>61</v>
      </c>
      <c r="F89" s="34">
        <v>2005</v>
      </c>
      <c r="G89" s="34"/>
      <c r="H89" s="35">
        <v>300</v>
      </c>
      <c r="I89" s="34"/>
      <c r="J89" s="34" t="s">
        <v>65</v>
      </c>
      <c r="K89" s="34" t="s">
        <v>66</v>
      </c>
      <c r="L89" s="34"/>
      <c r="M89" s="34"/>
      <c r="N89" s="34"/>
      <c r="O89" s="34"/>
      <c r="P89" s="34"/>
      <c r="Q89" s="35">
        <v>46.999999523162842</v>
      </c>
      <c r="R89" s="35">
        <v>45.5</v>
      </c>
      <c r="S89" s="35">
        <v>45.800000190734863</v>
      </c>
      <c r="T89" s="35"/>
      <c r="U89" s="35"/>
      <c r="V89" s="35"/>
      <c r="W89" s="35"/>
      <c r="X89" s="35"/>
      <c r="Y89" s="52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</row>
    <row r="90" spans="1:86" x14ac:dyDescent="0.25">
      <c r="A90" s="47" t="s">
        <v>116</v>
      </c>
      <c r="B90" s="48" t="s">
        <v>58</v>
      </c>
      <c r="C90" s="48" t="s">
        <v>117</v>
      </c>
      <c r="D90" s="48" t="s">
        <v>60</v>
      </c>
      <c r="E90" s="48" t="s">
        <v>61</v>
      </c>
      <c r="F90" s="48">
        <v>1997</v>
      </c>
      <c r="G90" s="48"/>
      <c r="H90" s="49">
        <v>269</v>
      </c>
      <c r="I90" s="48"/>
      <c r="J90" s="48" t="s">
        <v>65</v>
      </c>
      <c r="K90" s="48" t="s">
        <v>98</v>
      </c>
      <c r="L90" s="48"/>
      <c r="M90" s="48"/>
      <c r="N90" s="48"/>
      <c r="O90" s="48"/>
      <c r="P90" s="48"/>
      <c r="Q90" s="49">
        <v>258.59999847412109</v>
      </c>
      <c r="R90" s="49">
        <v>208.89999771118164</v>
      </c>
      <c r="S90" s="49">
        <v>117.1999979019165</v>
      </c>
      <c r="T90" s="49"/>
      <c r="U90" s="49"/>
      <c r="V90" s="49"/>
      <c r="W90" s="49"/>
      <c r="X90" s="49"/>
      <c r="Y90" s="50"/>
    </row>
    <row r="91" spans="1:86" s="27" customFormat="1" x14ac:dyDescent="0.25">
      <c r="A91" s="86" t="s">
        <v>116</v>
      </c>
      <c r="B91" s="40" t="s">
        <v>58</v>
      </c>
      <c r="C91" s="40" t="s">
        <v>117</v>
      </c>
      <c r="D91" s="40" t="s">
        <v>60</v>
      </c>
      <c r="E91" s="40" t="s">
        <v>61</v>
      </c>
      <c r="F91" s="40">
        <v>1997</v>
      </c>
      <c r="G91" s="40"/>
      <c r="H91" s="41">
        <v>269</v>
      </c>
      <c r="I91" s="40"/>
      <c r="J91" s="40" t="s">
        <v>65</v>
      </c>
      <c r="K91" s="40" t="s">
        <v>98</v>
      </c>
      <c r="L91" s="40"/>
      <c r="M91" s="40"/>
      <c r="N91" s="40"/>
      <c r="O91" s="40"/>
      <c r="P91" s="40"/>
      <c r="Q91" s="41">
        <v>258.59999847412109</v>
      </c>
      <c r="R91" s="41">
        <v>208.89999771118164</v>
      </c>
      <c r="S91" s="41">
        <v>117.1999979019165</v>
      </c>
      <c r="T91" s="41"/>
      <c r="U91" s="41"/>
      <c r="V91" s="41"/>
      <c r="W91" s="41"/>
      <c r="X91" s="41"/>
      <c r="Y91" s="87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</row>
    <row r="92" spans="1:86" s="27" customFormat="1" x14ac:dyDescent="0.25">
      <c r="A92" s="88" t="s">
        <v>116</v>
      </c>
      <c r="B92" s="89" t="s">
        <v>58</v>
      </c>
      <c r="C92" s="89" t="s">
        <v>117</v>
      </c>
      <c r="D92" s="89" t="s">
        <v>60</v>
      </c>
      <c r="E92" s="89" t="s">
        <v>61</v>
      </c>
      <c r="F92" s="89">
        <v>1997</v>
      </c>
      <c r="G92" s="89"/>
      <c r="H92" s="90">
        <v>269</v>
      </c>
      <c r="I92" s="89"/>
      <c r="J92" s="89" t="s">
        <v>65</v>
      </c>
      <c r="K92" s="89" t="s">
        <v>98</v>
      </c>
      <c r="L92" s="89"/>
      <c r="M92" s="89"/>
      <c r="N92" s="89"/>
      <c r="O92" s="89"/>
      <c r="P92" s="89"/>
      <c r="Q92" s="90">
        <v>258.59999847412109</v>
      </c>
      <c r="R92" s="90">
        <v>208.89999771118164</v>
      </c>
      <c r="S92" s="90">
        <v>117.1999979019165</v>
      </c>
      <c r="T92" s="90"/>
      <c r="U92" s="90"/>
      <c r="V92" s="90"/>
      <c r="W92" s="90"/>
      <c r="X92" s="90"/>
      <c r="Y92" s="91"/>
    </row>
    <row r="93" spans="1:86" s="27" customFormat="1" x14ac:dyDescent="0.25">
      <c r="A93" s="92" t="s">
        <v>118</v>
      </c>
      <c r="B93" s="42" t="s">
        <v>58</v>
      </c>
      <c r="C93" s="42" t="s">
        <v>117</v>
      </c>
      <c r="D93" s="42" t="s">
        <v>60</v>
      </c>
      <c r="E93" s="42" t="s">
        <v>61</v>
      </c>
      <c r="F93" s="42">
        <v>1997</v>
      </c>
      <c r="G93" s="42"/>
      <c r="H93" s="43">
        <v>179</v>
      </c>
      <c r="I93" s="42"/>
      <c r="J93" s="42" t="s">
        <v>62</v>
      </c>
      <c r="K93" s="42" t="s">
        <v>63</v>
      </c>
      <c r="L93" s="42"/>
      <c r="M93" s="42"/>
      <c r="N93" s="42"/>
      <c r="O93" s="42"/>
      <c r="P93" s="42"/>
      <c r="Q93" s="43">
        <v>49.79999977350235</v>
      </c>
      <c r="R93" s="43">
        <v>156.39999866485596</v>
      </c>
      <c r="S93" s="43">
        <v>229.36666584014893</v>
      </c>
      <c r="T93" s="43"/>
      <c r="U93" s="43"/>
      <c r="V93" s="43"/>
      <c r="W93" s="43"/>
      <c r="X93" s="43"/>
      <c r="Y93" s="93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</row>
    <row r="94" spans="1:86" s="27" customFormat="1" x14ac:dyDescent="0.25">
      <c r="A94" s="94" t="s">
        <v>118</v>
      </c>
      <c r="B94" s="95" t="s">
        <v>58</v>
      </c>
      <c r="C94" s="95" t="s">
        <v>117</v>
      </c>
      <c r="D94" s="95" t="s">
        <v>60</v>
      </c>
      <c r="E94" s="95" t="s">
        <v>61</v>
      </c>
      <c r="F94" s="95">
        <v>1997</v>
      </c>
      <c r="G94" s="95"/>
      <c r="H94" s="96">
        <v>179</v>
      </c>
      <c r="I94" s="95"/>
      <c r="J94" s="95" t="s">
        <v>62</v>
      </c>
      <c r="K94" s="95" t="s">
        <v>63</v>
      </c>
      <c r="L94" s="95"/>
      <c r="M94" s="95"/>
      <c r="N94" s="95"/>
      <c r="O94" s="95"/>
      <c r="P94" s="95"/>
      <c r="Q94" s="96">
        <v>49.79999977350235</v>
      </c>
      <c r="R94" s="96">
        <v>156.39999866485596</v>
      </c>
      <c r="S94" s="96">
        <v>229.36666584014893</v>
      </c>
      <c r="T94" s="96"/>
      <c r="U94" s="96"/>
      <c r="V94" s="96"/>
      <c r="W94" s="96"/>
      <c r="X94" s="96"/>
      <c r="Y94" s="97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</row>
    <row r="95" spans="1:86" s="27" customFormat="1" x14ac:dyDescent="0.25">
      <c r="A95" s="51" t="s">
        <v>118</v>
      </c>
      <c r="B95" s="34" t="s">
        <v>58</v>
      </c>
      <c r="C95" s="34" t="s">
        <v>117</v>
      </c>
      <c r="D95" s="34" t="s">
        <v>60</v>
      </c>
      <c r="E95" s="34" t="s">
        <v>61</v>
      </c>
      <c r="F95" s="34">
        <v>1997</v>
      </c>
      <c r="G95" s="34"/>
      <c r="H95" s="35">
        <v>179</v>
      </c>
      <c r="I95" s="34"/>
      <c r="J95" s="34" t="s">
        <v>62</v>
      </c>
      <c r="K95" s="34" t="s">
        <v>63</v>
      </c>
      <c r="L95" s="34"/>
      <c r="M95" s="34"/>
      <c r="N95" s="34"/>
      <c r="O95" s="34"/>
      <c r="P95" s="34"/>
      <c r="Q95" s="35">
        <v>49.79999977350235</v>
      </c>
      <c r="R95" s="35">
        <v>156.39999866485596</v>
      </c>
      <c r="S95" s="35">
        <v>229.36666584014893</v>
      </c>
      <c r="T95" s="35"/>
      <c r="U95" s="35"/>
      <c r="V95" s="35"/>
      <c r="W95" s="35"/>
      <c r="X95" s="35"/>
      <c r="Y95" s="52"/>
    </row>
    <row r="96" spans="1:86" s="27" customFormat="1" x14ac:dyDescent="0.25">
      <c r="A96" s="53" t="s">
        <v>114</v>
      </c>
      <c r="B96" s="15" t="s">
        <v>58</v>
      </c>
      <c r="C96" s="15" t="s">
        <v>115</v>
      </c>
      <c r="D96" s="15" t="s">
        <v>60</v>
      </c>
      <c r="E96" s="15" t="s">
        <v>61</v>
      </c>
      <c r="F96" s="15">
        <v>2006</v>
      </c>
      <c r="G96" s="15"/>
      <c r="H96" s="57">
        <v>1520</v>
      </c>
      <c r="I96" s="15"/>
      <c r="J96" s="15" t="s">
        <v>65</v>
      </c>
      <c r="K96" s="15" t="s">
        <v>66</v>
      </c>
      <c r="L96" s="15"/>
      <c r="M96" s="15"/>
      <c r="N96" s="15"/>
      <c r="O96" s="15"/>
      <c r="P96" s="15"/>
      <c r="Q96" s="54">
        <v>221.39999938011169</v>
      </c>
      <c r="R96" s="54">
        <v>124.7000013589859</v>
      </c>
      <c r="S96" s="54">
        <v>165.86666712909937</v>
      </c>
      <c r="T96" s="57">
        <v>930</v>
      </c>
      <c r="U96" s="57">
        <v>850</v>
      </c>
      <c r="V96" s="57">
        <v>850</v>
      </c>
      <c r="W96" s="57">
        <v>850</v>
      </c>
      <c r="X96" s="57">
        <v>850</v>
      </c>
      <c r="Y96" s="58">
        <v>850</v>
      </c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</row>
    <row r="97" spans="1:86" s="27" customFormat="1" x14ac:dyDescent="0.25">
      <c r="A97" s="51" t="s">
        <v>114</v>
      </c>
      <c r="B97" s="34" t="s">
        <v>58</v>
      </c>
      <c r="C97" s="34" t="s">
        <v>115</v>
      </c>
      <c r="D97" s="34" t="s">
        <v>60</v>
      </c>
      <c r="E97" s="34" t="s">
        <v>61</v>
      </c>
      <c r="F97" s="34">
        <v>2006</v>
      </c>
      <c r="G97" s="34"/>
      <c r="H97" s="35">
        <v>1670</v>
      </c>
      <c r="I97" s="34"/>
      <c r="J97" s="34" t="s">
        <v>65</v>
      </c>
      <c r="K97" s="34" t="s">
        <v>66</v>
      </c>
      <c r="L97" s="34"/>
      <c r="M97" s="34"/>
      <c r="N97" s="34"/>
      <c r="O97" s="34"/>
      <c r="P97" s="34"/>
      <c r="Q97" s="35">
        <v>221.39999938011169</v>
      </c>
      <c r="R97" s="35">
        <v>124.7000013589859</v>
      </c>
      <c r="S97" s="35">
        <v>165.86666712909937</v>
      </c>
      <c r="T97" s="35"/>
      <c r="U97" s="35"/>
      <c r="V97" s="35"/>
      <c r="W97" s="35"/>
      <c r="X97" s="35"/>
      <c r="Y97" s="52"/>
    </row>
    <row r="98" spans="1:86" s="27" customFormat="1" x14ac:dyDescent="0.25">
      <c r="A98" s="47" t="s">
        <v>96</v>
      </c>
      <c r="B98" s="48" t="s">
        <v>58</v>
      </c>
      <c r="C98" s="48" t="s">
        <v>97</v>
      </c>
      <c r="D98" s="48" t="s">
        <v>60</v>
      </c>
      <c r="E98" s="48" t="s">
        <v>61</v>
      </c>
      <c r="F98" s="48">
        <v>1996</v>
      </c>
      <c r="G98" s="48"/>
      <c r="H98" s="49">
        <v>350</v>
      </c>
      <c r="I98" s="48"/>
      <c r="J98" s="48" t="s">
        <v>65</v>
      </c>
      <c r="K98" s="48" t="s">
        <v>98</v>
      </c>
      <c r="L98" s="48"/>
      <c r="M98" s="48"/>
      <c r="N98" s="48"/>
      <c r="O98" s="48"/>
      <c r="P98" s="48"/>
      <c r="Q98" s="49">
        <v>280.70000076293945</v>
      </c>
      <c r="R98" s="49">
        <v>347.70000457763672</v>
      </c>
      <c r="S98" s="49">
        <v>311.53333568572998</v>
      </c>
      <c r="T98" s="49"/>
      <c r="U98" s="49"/>
      <c r="V98" s="49"/>
      <c r="W98" s="49"/>
      <c r="X98" s="49"/>
      <c r="Y98" s="50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</row>
    <row r="99" spans="1:86" s="27" customFormat="1" x14ac:dyDescent="0.25">
      <c r="A99" s="51" t="s">
        <v>96</v>
      </c>
      <c r="B99" s="34" t="s">
        <v>58</v>
      </c>
      <c r="C99" s="34" t="s">
        <v>97</v>
      </c>
      <c r="D99" s="34" t="s">
        <v>60</v>
      </c>
      <c r="E99" s="34" t="s">
        <v>61</v>
      </c>
      <c r="F99" s="34">
        <v>1996</v>
      </c>
      <c r="G99" s="34"/>
      <c r="H99" s="35">
        <v>350</v>
      </c>
      <c r="I99" s="34"/>
      <c r="J99" s="34" t="s">
        <v>65</v>
      </c>
      <c r="K99" s="34" t="s">
        <v>98</v>
      </c>
      <c r="L99" s="34"/>
      <c r="M99" s="34"/>
      <c r="N99" s="34"/>
      <c r="O99" s="34"/>
      <c r="P99" s="34"/>
      <c r="Q99" s="35">
        <v>280.70000076293945</v>
      </c>
      <c r="R99" s="35">
        <v>347.70000457763672</v>
      </c>
      <c r="S99" s="35">
        <v>311.53333568572998</v>
      </c>
      <c r="T99" s="35"/>
      <c r="U99" s="35"/>
      <c r="V99" s="35"/>
      <c r="W99" s="35"/>
      <c r="X99" s="35"/>
      <c r="Y99" s="52"/>
    </row>
    <row r="100" spans="1:86" s="27" customFormat="1" x14ac:dyDescent="0.25">
      <c r="A100" s="47" t="s">
        <v>94</v>
      </c>
      <c r="B100" s="48" t="s">
        <v>58</v>
      </c>
      <c r="C100" s="48" t="s">
        <v>95</v>
      </c>
      <c r="D100" s="48" t="s">
        <v>60</v>
      </c>
      <c r="E100" s="48" t="s">
        <v>68</v>
      </c>
      <c r="F100" s="48">
        <v>2010</v>
      </c>
      <c r="G100" s="48">
        <v>2034</v>
      </c>
      <c r="H100" s="49">
        <v>340</v>
      </c>
      <c r="I100" s="48"/>
      <c r="J100" s="48" t="s">
        <v>65</v>
      </c>
      <c r="K100" s="48" t="s">
        <v>66</v>
      </c>
      <c r="L100" s="48"/>
      <c r="M100" s="48"/>
      <c r="N100" s="48"/>
      <c r="O100" s="48"/>
      <c r="P100" s="48"/>
      <c r="Q100" s="49"/>
      <c r="R100" s="49"/>
      <c r="S100" s="49"/>
      <c r="T100" s="49"/>
      <c r="U100" s="49"/>
      <c r="V100" s="49"/>
      <c r="W100" s="49"/>
      <c r="X100" s="49"/>
      <c r="Y100" s="50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</row>
    <row r="101" spans="1:86" s="27" customFormat="1" x14ac:dyDescent="0.25">
      <c r="A101" s="51" t="s">
        <v>94</v>
      </c>
      <c r="B101" s="34" t="s">
        <v>58</v>
      </c>
      <c r="C101" s="34" t="s">
        <v>95</v>
      </c>
      <c r="D101" s="34" t="s">
        <v>60</v>
      </c>
      <c r="E101" s="34" t="s">
        <v>68</v>
      </c>
      <c r="F101" s="34">
        <v>2010</v>
      </c>
      <c r="G101" s="34">
        <v>2034</v>
      </c>
      <c r="H101" s="35">
        <v>340</v>
      </c>
      <c r="I101" s="34"/>
      <c r="J101" s="34" t="s">
        <v>65</v>
      </c>
      <c r="K101" s="34" t="s">
        <v>66</v>
      </c>
      <c r="L101" s="34"/>
      <c r="M101" s="34"/>
      <c r="N101" s="34"/>
      <c r="O101" s="34"/>
      <c r="P101" s="34"/>
      <c r="Q101" s="35"/>
      <c r="R101" s="35"/>
      <c r="S101" s="35"/>
      <c r="T101" s="35"/>
      <c r="U101" s="35"/>
      <c r="V101" s="35"/>
      <c r="W101" s="35"/>
      <c r="X101" s="35"/>
      <c r="Y101" s="52"/>
    </row>
    <row r="102" spans="1:86" s="27" customFormat="1" x14ac:dyDescent="0.25">
      <c r="A102" s="53" t="s">
        <v>86</v>
      </c>
      <c r="B102" s="15" t="s">
        <v>58</v>
      </c>
      <c r="C102" s="15" t="s">
        <v>87</v>
      </c>
      <c r="D102" s="15" t="s">
        <v>60</v>
      </c>
      <c r="E102" s="15" t="s">
        <v>61</v>
      </c>
      <c r="F102" s="15">
        <v>2005</v>
      </c>
      <c r="G102" s="15"/>
      <c r="H102" s="54">
        <v>100</v>
      </c>
      <c r="I102" s="15"/>
      <c r="J102" s="15" t="s">
        <v>65</v>
      </c>
      <c r="K102" s="15" t="s">
        <v>66</v>
      </c>
      <c r="L102" s="15"/>
      <c r="M102" s="15"/>
      <c r="N102" s="15"/>
      <c r="O102" s="15"/>
      <c r="P102" s="15"/>
      <c r="Q102" s="54"/>
      <c r="R102" s="54"/>
      <c r="S102" s="54"/>
      <c r="T102" s="54">
        <v>80</v>
      </c>
      <c r="U102" s="54"/>
      <c r="V102" s="54"/>
      <c r="W102" s="54"/>
      <c r="X102" s="54">
        <v>100</v>
      </c>
      <c r="Y102" s="55">
        <v>100</v>
      </c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</row>
    <row r="103" spans="1:86" s="27" customFormat="1" x14ac:dyDescent="0.25">
      <c r="A103" s="51" t="s">
        <v>86</v>
      </c>
      <c r="B103" s="34" t="s">
        <v>58</v>
      </c>
      <c r="C103" s="34" t="s">
        <v>87</v>
      </c>
      <c r="D103" s="34" t="s">
        <v>60</v>
      </c>
      <c r="E103" s="34" t="s">
        <v>61</v>
      </c>
      <c r="F103" s="34">
        <v>2005</v>
      </c>
      <c r="G103" s="34"/>
      <c r="H103" s="35">
        <v>100</v>
      </c>
      <c r="I103" s="34"/>
      <c r="J103" s="34" t="s">
        <v>65</v>
      </c>
      <c r="K103" s="34" t="s">
        <v>66</v>
      </c>
      <c r="L103" s="34"/>
      <c r="M103" s="34"/>
      <c r="N103" s="34"/>
      <c r="O103" s="34"/>
      <c r="P103" s="34"/>
      <c r="Q103" s="35"/>
      <c r="R103" s="35"/>
      <c r="S103" s="35"/>
      <c r="T103" s="35"/>
      <c r="U103" s="35"/>
      <c r="V103" s="35"/>
      <c r="W103" s="35"/>
      <c r="X103" s="35"/>
      <c r="Y103" s="52"/>
    </row>
    <row r="104" spans="1:86" s="27" customFormat="1" x14ac:dyDescent="0.25">
      <c r="A104" s="47" t="s">
        <v>102</v>
      </c>
      <c r="B104" s="48" t="s">
        <v>58</v>
      </c>
      <c r="C104" s="48" t="s">
        <v>103</v>
      </c>
      <c r="D104" s="48" t="s">
        <v>60</v>
      </c>
      <c r="E104" s="48" t="s">
        <v>61</v>
      </c>
      <c r="F104" s="48">
        <v>1997</v>
      </c>
      <c r="G104" s="48"/>
      <c r="H104" s="49">
        <v>500</v>
      </c>
      <c r="I104" s="48"/>
      <c r="J104" s="48" t="s">
        <v>62</v>
      </c>
      <c r="K104" s="48" t="s">
        <v>63</v>
      </c>
      <c r="L104" s="48"/>
      <c r="M104" s="48"/>
      <c r="N104" s="48"/>
      <c r="O104" s="48"/>
      <c r="P104" s="48"/>
      <c r="Q104" s="49">
        <v>308.90000152587891</v>
      </c>
      <c r="R104" s="49">
        <v>300.39999961853027</v>
      </c>
      <c r="S104" s="49">
        <v>307.59999847412109</v>
      </c>
      <c r="T104" s="49"/>
      <c r="U104" s="49"/>
      <c r="V104" s="49"/>
      <c r="W104" s="49"/>
      <c r="X104" s="49"/>
      <c r="Y104" s="50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</row>
    <row r="105" spans="1:86" s="27" customFormat="1" x14ac:dyDescent="0.25">
      <c r="A105" s="51" t="s">
        <v>102</v>
      </c>
      <c r="B105" s="34" t="s">
        <v>58</v>
      </c>
      <c r="C105" s="34" t="s">
        <v>103</v>
      </c>
      <c r="D105" s="34" t="s">
        <v>60</v>
      </c>
      <c r="E105" s="34" t="s">
        <v>61</v>
      </c>
      <c r="F105" s="34">
        <v>1997</v>
      </c>
      <c r="G105" s="34"/>
      <c r="H105" s="35">
        <v>500</v>
      </c>
      <c r="I105" s="34"/>
      <c r="J105" s="34" t="s">
        <v>62</v>
      </c>
      <c r="K105" s="34" t="s">
        <v>63</v>
      </c>
      <c r="L105" s="34"/>
      <c r="M105" s="34"/>
      <c r="N105" s="34"/>
      <c r="O105" s="34"/>
      <c r="P105" s="34"/>
      <c r="Q105" s="35">
        <v>308.90000152587891</v>
      </c>
      <c r="R105" s="35">
        <v>300.39999961853027</v>
      </c>
      <c r="S105" s="35">
        <v>307.59999847412109</v>
      </c>
      <c r="T105" s="35"/>
      <c r="U105" s="35"/>
      <c r="V105" s="35"/>
      <c r="W105" s="35"/>
      <c r="X105" s="35"/>
      <c r="Y105" s="52"/>
    </row>
    <row r="106" spans="1:86" s="27" customFormat="1" x14ac:dyDescent="0.25">
      <c r="A106" s="47" t="s">
        <v>71</v>
      </c>
      <c r="B106" s="48" t="s">
        <v>58</v>
      </c>
      <c r="C106" s="48" t="s">
        <v>72</v>
      </c>
      <c r="D106" s="48" t="s">
        <v>60</v>
      </c>
      <c r="E106" s="48" t="s">
        <v>61</v>
      </c>
      <c r="F106" s="48">
        <v>1997</v>
      </c>
      <c r="G106" s="48"/>
      <c r="H106" s="49">
        <v>308</v>
      </c>
      <c r="I106" s="48"/>
      <c r="J106" s="48" t="s">
        <v>62</v>
      </c>
      <c r="K106" s="48" t="s">
        <v>63</v>
      </c>
      <c r="L106" s="48"/>
      <c r="M106" s="48"/>
      <c r="N106" s="48"/>
      <c r="O106" s="48"/>
      <c r="P106" s="48"/>
      <c r="Q106" s="49">
        <v>178.10000038146973</v>
      </c>
      <c r="R106" s="49">
        <v>172.69999980926514</v>
      </c>
      <c r="S106" s="49">
        <v>172.16666603088379</v>
      </c>
      <c r="T106" s="49"/>
      <c r="U106" s="49"/>
      <c r="V106" s="49"/>
      <c r="W106" s="49"/>
      <c r="X106" s="49"/>
      <c r="Y106" s="50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</row>
    <row r="107" spans="1:86" s="27" customFormat="1" x14ac:dyDescent="0.25">
      <c r="A107" s="94" t="s">
        <v>71</v>
      </c>
      <c r="B107" s="95" t="s">
        <v>58</v>
      </c>
      <c r="C107" s="95" t="s">
        <v>72</v>
      </c>
      <c r="D107" s="95" t="s">
        <v>60</v>
      </c>
      <c r="E107" s="95" t="s">
        <v>61</v>
      </c>
      <c r="F107" s="95">
        <v>1997</v>
      </c>
      <c r="G107" s="95"/>
      <c r="H107" s="96">
        <v>308</v>
      </c>
      <c r="I107" s="95"/>
      <c r="J107" s="95" t="s">
        <v>62</v>
      </c>
      <c r="K107" s="95" t="s">
        <v>63</v>
      </c>
      <c r="L107" s="95"/>
      <c r="M107" s="95"/>
      <c r="N107" s="95"/>
      <c r="O107" s="95"/>
      <c r="P107" s="95"/>
      <c r="Q107" s="96">
        <v>178.10000038146973</v>
      </c>
      <c r="R107" s="96">
        <v>172.69999980926514</v>
      </c>
      <c r="S107" s="96">
        <v>172.16666603088379</v>
      </c>
      <c r="T107" s="96"/>
      <c r="U107" s="96"/>
      <c r="V107" s="96"/>
      <c r="W107" s="96"/>
      <c r="X107" s="96"/>
      <c r="Y107" s="97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5"/>
      <c r="CE107" s="25"/>
      <c r="CF107" s="25"/>
      <c r="CG107" s="25"/>
      <c r="CH107" s="25"/>
    </row>
    <row r="108" spans="1:86" s="27" customFormat="1" x14ac:dyDescent="0.25">
      <c r="A108" s="51" t="s">
        <v>71</v>
      </c>
      <c r="B108" s="34" t="s">
        <v>58</v>
      </c>
      <c r="C108" s="34" t="s">
        <v>72</v>
      </c>
      <c r="D108" s="34" t="s">
        <v>60</v>
      </c>
      <c r="E108" s="34" t="s">
        <v>61</v>
      </c>
      <c r="F108" s="34">
        <v>1997</v>
      </c>
      <c r="G108" s="34"/>
      <c r="H108" s="35">
        <v>308</v>
      </c>
      <c r="I108" s="34"/>
      <c r="J108" s="34" t="s">
        <v>62</v>
      </c>
      <c r="K108" s="34" t="s">
        <v>63</v>
      </c>
      <c r="L108" s="34"/>
      <c r="M108" s="34"/>
      <c r="N108" s="34"/>
      <c r="O108" s="34"/>
      <c r="P108" s="34"/>
      <c r="Q108" s="35">
        <v>178.10000038146973</v>
      </c>
      <c r="R108" s="35">
        <v>172.69999980926514</v>
      </c>
      <c r="S108" s="35">
        <v>172.16666603088379</v>
      </c>
      <c r="T108" s="35"/>
      <c r="U108" s="35"/>
      <c r="V108" s="35"/>
      <c r="W108" s="35"/>
      <c r="X108" s="35"/>
      <c r="Y108" s="52"/>
    </row>
    <row r="109" spans="1:86" s="27" customFormat="1" x14ac:dyDescent="0.25">
      <c r="A109" s="47" t="s">
        <v>57</v>
      </c>
      <c r="B109" s="48" t="s">
        <v>58</v>
      </c>
      <c r="C109" s="48" t="s">
        <v>59</v>
      </c>
      <c r="D109" s="48" t="s">
        <v>60</v>
      </c>
      <c r="E109" s="48" t="s">
        <v>61</v>
      </c>
      <c r="F109" s="48">
        <v>1997</v>
      </c>
      <c r="G109" s="48"/>
      <c r="H109" s="49">
        <v>1020</v>
      </c>
      <c r="I109" s="48"/>
      <c r="J109" s="48" t="s">
        <v>62</v>
      </c>
      <c r="K109" s="48" t="s">
        <v>63</v>
      </c>
      <c r="L109" s="48"/>
      <c r="M109" s="48"/>
      <c r="N109" s="48"/>
      <c r="O109" s="48"/>
      <c r="P109" s="48"/>
      <c r="Q109" s="49">
        <v>850.29999542236328</v>
      </c>
      <c r="R109" s="49">
        <v>879.5</v>
      </c>
      <c r="S109" s="49">
        <v>839.05333709716797</v>
      </c>
      <c r="T109" s="49"/>
      <c r="U109" s="49"/>
      <c r="V109" s="49"/>
      <c r="W109" s="49"/>
      <c r="X109" s="49"/>
      <c r="Y109" s="50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</row>
    <row r="110" spans="1:86" s="27" customFormat="1" x14ac:dyDescent="0.25">
      <c r="A110" s="51" t="s">
        <v>57</v>
      </c>
      <c r="B110" s="34" t="s">
        <v>58</v>
      </c>
      <c r="C110" s="34" t="s">
        <v>59</v>
      </c>
      <c r="D110" s="34" t="s">
        <v>60</v>
      </c>
      <c r="E110" s="34" t="s">
        <v>61</v>
      </c>
      <c r="F110" s="34">
        <v>1997</v>
      </c>
      <c r="G110" s="34"/>
      <c r="H110" s="35">
        <v>1020</v>
      </c>
      <c r="I110" s="34"/>
      <c r="J110" s="34" t="s">
        <v>62</v>
      </c>
      <c r="K110" s="34" t="s">
        <v>63</v>
      </c>
      <c r="L110" s="34"/>
      <c r="M110" s="34"/>
      <c r="N110" s="34"/>
      <c r="O110" s="34"/>
      <c r="P110" s="34"/>
      <c r="Q110" s="35">
        <v>850.29999542236328</v>
      </c>
      <c r="R110" s="35">
        <v>879.5</v>
      </c>
      <c r="S110" s="35">
        <v>839.05333709716797</v>
      </c>
      <c r="T110" s="35"/>
      <c r="U110" s="35"/>
      <c r="V110" s="35"/>
      <c r="W110" s="35"/>
      <c r="X110" s="35"/>
      <c r="Y110" s="52"/>
    </row>
    <row r="111" spans="1:86" s="27" customFormat="1" x14ac:dyDescent="0.25">
      <c r="A111" s="47" t="s">
        <v>64</v>
      </c>
      <c r="B111" s="48" t="s">
        <v>58</v>
      </c>
      <c r="C111" s="48" t="s">
        <v>59</v>
      </c>
      <c r="D111" s="48" t="s">
        <v>60</v>
      </c>
      <c r="E111" s="48" t="s">
        <v>61</v>
      </c>
      <c r="F111" s="48">
        <v>1997</v>
      </c>
      <c r="G111" s="48"/>
      <c r="H111" s="49">
        <v>680</v>
      </c>
      <c r="I111" s="48"/>
      <c r="J111" s="48" t="s">
        <v>65</v>
      </c>
      <c r="K111" s="48" t="s">
        <v>66</v>
      </c>
      <c r="L111" s="48"/>
      <c r="M111" s="48"/>
      <c r="N111" s="48"/>
      <c r="O111" s="48"/>
      <c r="P111" s="48"/>
      <c r="Q111" s="49">
        <v>392.40000057220459</v>
      </c>
      <c r="R111" s="49">
        <v>424.09999847412109</v>
      </c>
      <c r="S111" s="49">
        <v>472.17910671234131</v>
      </c>
      <c r="T111" s="49"/>
      <c r="U111" s="49"/>
      <c r="V111" s="49"/>
      <c r="W111" s="49"/>
      <c r="X111" s="49"/>
      <c r="Y111" s="50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</row>
    <row r="112" spans="1:86" s="27" customFormat="1" x14ac:dyDescent="0.25">
      <c r="A112" s="51" t="s">
        <v>64</v>
      </c>
      <c r="B112" s="34" t="s">
        <v>58</v>
      </c>
      <c r="C112" s="34" t="s">
        <v>59</v>
      </c>
      <c r="D112" s="34" t="s">
        <v>60</v>
      </c>
      <c r="E112" s="34" t="s">
        <v>61</v>
      </c>
      <c r="F112" s="34">
        <v>1997</v>
      </c>
      <c r="G112" s="34"/>
      <c r="H112" s="35">
        <v>680</v>
      </c>
      <c r="I112" s="34"/>
      <c r="J112" s="34" t="s">
        <v>65</v>
      </c>
      <c r="K112" s="34" t="s">
        <v>66</v>
      </c>
      <c r="L112" s="34"/>
      <c r="M112" s="34"/>
      <c r="N112" s="34"/>
      <c r="O112" s="34"/>
      <c r="P112" s="34"/>
      <c r="Q112" s="35">
        <v>392.40000057220459</v>
      </c>
      <c r="R112" s="35">
        <v>424.09999847412109</v>
      </c>
      <c r="S112" s="35">
        <v>472.17910671234131</v>
      </c>
      <c r="T112" s="35"/>
      <c r="U112" s="35"/>
      <c r="V112" s="35"/>
      <c r="W112" s="35"/>
      <c r="X112" s="35"/>
      <c r="Y112" s="52"/>
    </row>
    <row r="113" spans="1:86" s="27" customFormat="1" x14ac:dyDescent="0.25">
      <c r="A113" s="53" t="s">
        <v>175</v>
      </c>
      <c r="B113" s="15" t="s">
        <v>156</v>
      </c>
      <c r="C113" s="56" t="s">
        <v>209</v>
      </c>
      <c r="D113" s="56" t="s">
        <v>60</v>
      </c>
      <c r="E113" s="15"/>
      <c r="F113" s="15"/>
      <c r="G113" s="15"/>
      <c r="H113" s="82">
        <v>800</v>
      </c>
      <c r="I113" s="15"/>
      <c r="J113" s="15"/>
      <c r="K113" s="15"/>
      <c r="L113" s="15"/>
      <c r="M113" s="15"/>
      <c r="N113" s="15"/>
      <c r="O113" s="15"/>
      <c r="P113" s="15"/>
      <c r="Q113" s="54"/>
      <c r="R113" s="54"/>
      <c r="S113" s="54"/>
      <c r="T113" s="57">
        <v>500</v>
      </c>
      <c r="U113" s="57">
        <v>500</v>
      </c>
      <c r="V113" s="57">
        <v>500</v>
      </c>
      <c r="W113" s="57">
        <v>500</v>
      </c>
      <c r="X113" s="57">
        <v>500</v>
      </c>
      <c r="Y113" s="58">
        <v>500</v>
      </c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</row>
    <row r="114" spans="1:86" s="27" customFormat="1" x14ac:dyDescent="0.25">
      <c r="A114" s="51" t="s">
        <v>175</v>
      </c>
      <c r="B114" s="34" t="s">
        <v>156</v>
      </c>
      <c r="C114" s="34" t="s">
        <v>251</v>
      </c>
      <c r="D114" s="34" t="s">
        <v>119</v>
      </c>
      <c r="E114" s="34" t="s">
        <v>163</v>
      </c>
      <c r="F114" s="34">
        <v>2015</v>
      </c>
      <c r="G114" s="34"/>
      <c r="H114" s="35">
        <v>1400</v>
      </c>
      <c r="I114" s="34"/>
      <c r="J114" s="34"/>
      <c r="K114" s="34" t="s">
        <v>66</v>
      </c>
      <c r="L114" s="34"/>
      <c r="M114" s="34"/>
      <c r="N114" s="34"/>
      <c r="O114" s="34"/>
      <c r="P114" s="34"/>
      <c r="Q114" s="35"/>
      <c r="R114" s="35"/>
      <c r="S114" s="35"/>
      <c r="T114" s="35">
        <v>657.3</v>
      </c>
      <c r="U114" s="35">
        <v>1071.1964373916805</v>
      </c>
      <c r="V114" s="35">
        <v>1211.2138080164236</v>
      </c>
      <c r="W114" s="35">
        <v>1297.7679948373896</v>
      </c>
      <c r="X114" s="35">
        <v>1360.5846831141107</v>
      </c>
      <c r="Y114" s="52">
        <v>1400</v>
      </c>
    </row>
    <row r="115" spans="1:86" s="27" customFormat="1" x14ac:dyDescent="0.25">
      <c r="A115" s="53" t="s">
        <v>178</v>
      </c>
      <c r="B115" s="15" t="s">
        <v>179</v>
      </c>
      <c r="C115" s="15" t="s">
        <v>180</v>
      </c>
      <c r="D115" s="15" t="s">
        <v>181</v>
      </c>
      <c r="E115" s="15" t="s">
        <v>182</v>
      </c>
      <c r="F115" s="81">
        <v>2015</v>
      </c>
      <c r="G115" s="15"/>
      <c r="H115" s="54">
        <v>56000</v>
      </c>
      <c r="I115" s="15"/>
      <c r="J115" s="15" t="s">
        <v>198</v>
      </c>
      <c r="K115" s="15" t="s">
        <v>66</v>
      </c>
      <c r="L115" s="15"/>
      <c r="M115" s="15"/>
      <c r="N115" s="15"/>
      <c r="O115" s="15"/>
      <c r="P115" s="15"/>
      <c r="Q115" s="54"/>
      <c r="R115" s="54"/>
      <c r="S115" s="54"/>
      <c r="T115" s="82">
        <v>56000</v>
      </c>
      <c r="U115" s="54">
        <v>56000</v>
      </c>
      <c r="V115" s="54">
        <v>56000</v>
      </c>
      <c r="W115" s="54">
        <v>56000</v>
      </c>
      <c r="X115" s="54">
        <v>56000</v>
      </c>
      <c r="Y115" s="55">
        <v>56000</v>
      </c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</row>
    <row r="116" spans="1:86" s="27" customFormat="1" x14ac:dyDescent="0.25">
      <c r="A116" s="51" t="s">
        <v>178</v>
      </c>
      <c r="B116" s="34" t="s">
        <v>179</v>
      </c>
      <c r="C116" s="34" t="s">
        <v>180</v>
      </c>
      <c r="D116" s="34" t="s">
        <v>181</v>
      </c>
      <c r="E116" s="34" t="s">
        <v>182</v>
      </c>
      <c r="F116" s="34">
        <v>2016</v>
      </c>
      <c r="G116" s="34"/>
      <c r="H116" s="35">
        <v>56000</v>
      </c>
      <c r="I116" s="34"/>
      <c r="J116" s="34"/>
      <c r="K116" s="34" t="s">
        <v>66</v>
      </c>
      <c r="L116" s="34"/>
      <c r="M116" s="34"/>
      <c r="N116" s="34"/>
      <c r="O116" s="34"/>
      <c r="P116" s="34"/>
      <c r="Q116" s="35"/>
      <c r="R116" s="35"/>
      <c r="S116" s="35"/>
      <c r="T116" s="35"/>
      <c r="U116" s="35">
        <v>56000</v>
      </c>
      <c r="V116" s="35">
        <v>56000</v>
      </c>
      <c r="W116" s="35">
        <v>56000</v>
      </c>
      <c r="X116" s="35">
        <v>56000</v>
      </c>
      <c r="Y116" s="52">
        <v>56000</v>
      </c>
    </row>
    <row r="117" spans="1:86" s="27" customFormat="1" x14ac:dyDescent="0.25">
      <c r="A117" s="53" t="s">
        <v>183</v>
      </c>
      <c r="B117" s="15" t="s">
        <v>179</v>
      </c>
      <c r="C117" s="15" t="s">
        <v>184</v>
      </c>
      <c r="D117" s="15" t="s">
        <v>137</v>
      </c>
      <c r="E117" s="15" t="s">
        <v>185</v>
      </c>
      <c r="F117" s="81">
        <v>2035</v>
      </c>
      <c r="G117" s="15"/>
      <c r="H117" s="54">
        <v>56000</v>
      </c>
      <c r="I117" s="15"/>
      <c r="J117" s="15" t="s">
        <v>198</v>
      </c>
      <c r="K117" s="15" t="s">
        <v>66</v>
      </c>
      <c r="L117" s="15"/>
      <c r="M117" s="15"/>
      <c r="N117" s="15"/>
      <c r="O117" s="15"/>
      <c r="P117" s="15"/>
      <c r="Q117" s="54"/>
      <c r="R117" s="54"/>
      <c r="S117" s="54"/>
      <c r="T117" s="54"/>
      <c r="U117" s="98" t="s">
        <v>197</v>
      </c>
      <c r="V117" s="98" t="s">
        <v>197</v>
      </c>
      <c r="W117" s="98" t="s">
        <v>197</v>
      </c>
      <c r="X117" s="54">
        <v>56000</v>
      </c>
      <c r="Y117" s="55">
        <v>56000</v>
      </c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</row>
    <row r="118" spans="1:86" s="27" customFormat="1" x14ac:dyDescent="0.25">
      <c r="A118" s="51" t="s">
        <v>183</v>
      </c>
      <c r="B118" s="34" t="s">
        <v>179</v>
      </c>
      <c r="C118" s="34" t="s">
        <v>184</v>
      </c>
      <c r="D118" s="34" t="s">
        <v>137</v>
      </c>
      <c r="E118" s="34" t="s">
        <v>185</v>
      </c>
      <c r="F118" s="34">
        <v>2018</v>
      </c>
      <c r="G118" s="34"/>
      <c r="H118" s="35">
        <v>56000</v>
      </c>
      <c r="I118" s="34"/>
      <c r="J118" s="34"/>
      <c r="K118" s="34" t="s">
        <v>66</v>
      </c>
      <c r="L118" s="34"/>
      <c r="M118" s="34"/>
      <c r="N118" s="34"/>
      <c r="O118" s="34"/>
      <c r="P118" s="34"/>
      <c r="Q118" s="35"/>
      <c r="R118" s="35"/>
      <c r="S118" s="35"/>
      <c r="T118" s="35"/>
      <c r="U118" s="35">
        <v>56000</v>
      </c>
      <c r="V118" s="35">
        <v>56000</v>
      </c>
      <c r="W118" s="35">
        <v>56000</v>
      </c>
      <c r="X118" s="35">
        <v>56000</v>
      </c>
      <c r="Y118" s="52">
        <v>56000</v>
      </c>
    </row>
    <row r="119" spans="1:86" s="27" customFormat="1" x14ac:dyDescent="0.25">
      <c r="A119" s="53" t="s">
        <v>186</v>
      </c>
      <c r="B119" s="15" t="s">
        <v>179</v>
      </c>
      <c r="C119" s="15" t="s">
        <v>203</v>
      </c>
      <c r="D119" s="15" t="s">
        <v>119</v>
      </c>
      <c r="E119" s="15" t="s">
        <v>185</v>
      </c>
      <c r="F119" s="15">
        <v>2025</v>
      </c>
      <c r="G119" s="15"/>
      <c r="H119" s="54">
        <v>28000</v>
      </c>
      <c r="I119" s="15"/>
      <c r="J119" s="15" t="s">
        <v>198</v>
      </c>
      <c r="K119" s="15" t="s">
        <v>66</v>
      </c>
      <c r="L119" s="15"/>
      <c r="M119" s="15"/>
      <c r="N119" s="15" t="s">
        <v>199</v>
      </c>
      <c r="O119" s="15"/>
      <c r="P119" s="15"/>
      <c r="Q119" s="54"/>
      <c r="R119" s="54"/>
      <c r="S119" s="54"/>
      <c r="T119" s="54"/>
      <c r="U119" s="15"/>
      <c r="V119" s="54">
        <v>28000</v>
      </c>
      <c r="W119" s="54">
        <v>28000</v>
      </c>
      <c r="X119" s="54">
        <v>28000</v>
      </c>
      <c r="Y119" s="55">
        <v>28000</v>
      </c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</row>
    <row r="120" spans="1:86" s="27" customFormat="1" x14ac:dyDescent="0.25">
      <c r="A120" s="51" t="s">
        <v>186</v>
      </c>
      <c r="B120" s="34" t="s">
        <v>179</v>
      </c>
      <c r="C120" s="34" t="s">
        <v>254</v>
      </c>
      <c r="D120" s="34" t="s">
        <v>137</v>
      </c>
      <c r="E120" s="34" t="s">
        <v>185</v>
      </c>
      <c r="F120" s="34">
        <v>2025</v>
      </c>
      <c r="G120" s="34"/>
      <c r="H120" s="35">
        <v>28000</v>
      </c>
      <c r="I120" s="34"/>
      <c r="J120" s="34"/>
      <c r="K120" s="34" t="s">
        <v>66</v>
      </c>
      <c r="L120" s="34"/>
      <c r="M120" s="34"/>
      <c r="N120" s="34"/>
      <c r="O120" s="34"/>
      <c r="P120" s="34"/>
      <c r="Q120" s="35"/>
      <c r="R120" s="35"/>
      <c r="S120" s="35"/>
      <c r="T120" s="35"/>
      <c r="U120" s="35">
        <v>28000</v>
      </c>
      <c r="V120" s="35">
        <v>28000</v>
      </c>
      <c r="W120" s="35">
        <v>28000</v>
      </c>
      <c r="X120" s="35">
        <v>28000</v>
      </c>
      <c r="Y120" s="52">
        <v>28000</v>
      </c>
    </row>
    <row r="121" spans="1:86" s="27" customFormat="1" x14ac:dyDescent="0.25">
      <c r="A121" s="47" t="s">
        <v>128</v>
      </c>
      <c r="B121" s="48" t="s">
        <v>58</v>
      </c>
      <c r="C121" s="48" t="s">
        <v>101</v>
      </c>
      <c r="D121" s="48" t="s">
        <v>119</v>
      </c>
      <c r="E121" s="48" t="s">
        <v>61</v>
      </c>
      <c r="F121" s="48">
        <v>2015</v>
      </c>
      <c r="G121" s="48"/>
      <c r="H121" s="49">
        <v>3000</v>
      </c>
      <c r="I121" s="48"/>
      <c r="J121" s="48" t="s">
        <v>65</v>
      </c>
      <c r="K121" s="48" t="s">
        <v>66</v>
      </c>
      <c r="L121" s="48"/>
      <c r="M121" s="48"/>
      <c r="N121" s="48"/>
      <c r="O121" s="48"/>
      <c r="P121" s="48"/>
      <c r="Q121" s="49"/>
      <c r="R121" s="49"/>
      <c r="S121" s="49"/>
      <c r="T121" s="49"/>
      <c r="U121" s="49"/>
      <c r="V121" s="49"/>
      <c r="W121" s="49"/>
      <c r="X121" s="49"/>
      <c r="Y121" s="50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</row>
    <row r="122" spans="1:86" s="27" customFormat="1" x14ac:dyDescent="0.25">
      <c r="A122" s="51" t="s">
        <v>128</v>
      </c>
      <c r="B122" s="34" t="s">
        <v>58</v>
      </c>
      <c r="C122" s="34" t="s">
        <v>101</v>
      </c>
      <c r="D122" s="34" t="s">
        <v>119</v>
      </c>
      <c r="E122" s="34" t="s">
        <v>61</v>
      </c>
      <c r="F122" s="34">
        <v>2015</v>
      </c>
      <c r="G122" s="34"/>
      <c r="H122" s="35">
        <v>3000</v>
      </c>
      <c r="I122" s="34"/>
      <c r="J122" s="34" t="s">
        <v>65</v>
      </c>
      <c r="K122" s="34" t="s">
        <v>66</v>
      </c>
      <c r="L122" s="34"/>
      <c r="M122" s="34"/>
      <c r="N122" s="34"/>
      <c r="O122" s="34"/>
      <c r="P122" s="34"/>
      <c r="Q122" s="35"/>
      <c r="R122" s="35"/>
      <c r="S122" s="35"/>
      <c r="T122" s="35"/>
      <c r="U122" s="35"/>
      <c r="V122" s="35"/>
      <c r="W122" s="35"/>
      <c r="X122" s="35"/>
      <c r="Y122" s="52"/>
    </row>
    <row r="123" spans="1:86" s="27" customFormat="1" x14ac:dyDescent="0.25">
      <c r="A123" s="53" t="s">
        <v>176</v>
      </c>
      <c r="B123" s="15" t="s">
        <v>156</v>
      </c>
      <c r="C123" s="15" t="s">
        <v>210</v>
      </c>
      <c r="D123" s="15" t="s">
        <v>119</v>
      </c>
      <c r="E123" s="15" t="s">
        <v>163</v>
      </c>
      <c r="F123" s="15">
        <v>2025</v>
      </c>
      <c r="G123" s="15"/>
      <c r="H123" s="54">
        <v>3900</v>
      </c>
      <c r="I123" s="15"/>
      <c r="J123" s="15" t="s">
        <v>198</v>
      </c>
      <c r="K123" s="15" t="s">
        <v>66</v>
      </c>
      <c r="L123" s="15"/>
      <c r="M123" s="15"/>
      <c r="N123" s="15"/>
      <c r="O123" s="15"/>
      <c r="P123" s="15"/>
      <c r="Q123" s="54"/>
      <c r="R123" s="54"/>
      <c r="S123" s="54"/>
      <c r="T123" s="54"/>
      <c r="U123" s="15"/>
      <c r="V123" s="54">
        <v>1831.05</v>
      </c>
      <c r="W123" s="54">
        <v>2984.0472184482533</v>
      </c>
      <c r="X123" s="54">
        <v>3374.0956080457513</v>
      </c>
      <c r="Y123" s="55">
        <v>3615.2108427612993</v>
      </c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</row>
    <row r="124" spans="1:86" s="27" customFormat="1" x14ac:dyDescent="0.25">
      <c r="A124" s="51" t="s">
        <v>176</v>
      </c>
      <c r="B124" s="34" t="s">
        <v>156</v>
      </c>
      <c r="C124" s="34" t="s">
        <v>252</v>
      </c>
      <c r="D124" s="34" t="s">
        <v>119</v>
      </c>
      <c r="E124" s="34" t="s">
        <v>163</v>
      </c>
      <c r="F124" s="34">
        <v>2020</v>
      </c>
      <c r="G124" s="34"/>
      <c r="H124" s="35">
        <v>3900</v>
      </c>
      <c r="I124" s="34"/>
      <c r="J124" s="34"/>
      <c r="K124" s="34" t="s">
        <v>66</v>
      </c>
      <c r="L124" s="34"/>
      <c r="M124" s="34"/>
      <c r="N124" s="34"/>
      <c r="O124" s="34"/>
      <c r="P124" s="34"/>
      <c r="Q124" s="35"/>
      <c r="R124" s="35"/>
      <c r="S124" s="35"/>
      <c r="T124" s="35"/>
      <c r="U124" s="35">
        <v>1831.05</v>
      </c>
      <c r="V124" s="35">
        <v>2984.0472184482533</v>
      </c>
      <c r="W124" s="35">
        <v>3374.0956080457513</v>
      </c>
      <c r="X124" s="35">
        <v>3615.2108427612993</v>
      </c>
      <c r="Y124" s="52">
        <v>3790.2001886750227</v>
      </c>
    </row>
    <row r="125" spans="1:86" s="27" customFormat="1" x14ac:dyDescent="0.25">
      <c r="A125" s="47" t="s">
        <v>172</v>
      </c>
      <c r="B125" s="48" t="s">
        <v>156</v>
      </c>
      <c r="C125" s="48" t="s">
        <v>173</v>
      </c>
      <c r="D125" s="48" t="s">
        <v>119</v>
      </c>
      <c r="E125" s="48" t="s">
        <v>163</v>
      </c>
      <c r="F125" s="48">
        <v>2015</v>
      </c>
      <c r="G125" s="48"/>
      <c r="H125" s="49">
        <v>150</v>
      </c>
      <c r="I125" s="48"/>
      <c r="J125" s="48"/>
      <c r="K125" s="48" t="s">
        <v>66</v>
      </c>
      <c r="L125" s="48"/>
      <c r="M125" s="48"/>
      <c r="N125" s="48"/>
      <c r="O125" s="48"/>
      <c r="P125" s="48"/>
      <c r="Q125" s="49"/>
      <c r="R125" s="49"/>
      <c r="S125" s="49"/>
      <c r="T125" s="49">
        <v>70.424999999999997</v>
      </c>
      <c r="U125" s="49">
        <v>114.77104686339436</v>
      </c>
      <c r="V125" s="49">
        <v>129.77290800175967</v>
      </c>
      <c r="W125" s="49">
        <v>139.04657087543458</v>
      </c>
      <c r="X125" s="49">
        <v>145.77693033365472</v>
      </c>
      <c r="Y125" s="50">
        <v>150</v>
      </c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</row>
    <row r="126" spans="1:86" s="27" customFormat="1" x14ac:dyDescent="0.25">
      <c r="A126" s="59" t="s">
        <v>172</v>
      </c>
      <c r="B126" s="60" t="s">
        <v>156</v>
      </c>
      <c r="C126" s="60" t="s">
        <v>230</v>
      </c>
      <c r="D126" s="60" t="s">
        <v>119</v>
      </c>
      <c r="E126" s="60" t="s">
        <v>163</v>
      </c>
      <c r="F126" s="60">
        <v>2015</v>
      </c>
      <c r="G126" s="60"/>
      <c r="H126" s="64">
        <v>150</v>
      </c>
      <c r="I126" s="60"/>
      <c r="J126" s="60"/>
      <c r="K126" s="60" t="s">
        <v>66</v>
      </c>
      <c r="L126" s="60"/>
      <c r="M126" s="60"/>
      <c r="N126" s="60"/>
      <c r="O126" s="60"/>
      <c r="P126" s="60"/>
      <c r="Q126" s="64"/>
      <c r="R126" s="64"/>
      <c r="S126" s="64"/>
      <c r="T126" s="64">
        <v>70.424999999999997</v>
      </c>
      <c r="U126" s="64">
        <v>114.77104686339436</v>
      </c>
      <c r="V126" s="64">
        <v>129.77290800175967</v>
      </c>
      <c r="W126" s="64">
        <v>139.04657087543458</v>
      </c>
      <c r="X126" s="64">
        <v>145.77693033365472</v>
      </c>
      <c r="Y126" s="65">
        <v>150</v>
      </c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</row>
    <row r="127" spans="1:86" s="27" customFormat="1" x14ac:dyDescent="0.25">
      <c r="A127" s="51" t="s">
        <v>172</v>
      </c>
      <c r="B127" s="34" t="s">
        <v>156</v>
      </c>
      <c r="C127" s="34" t="s">
        <v>173</v>
      </c>
      <c r="D127" s="34" t="s">
        <v>119</v>
      </c>
      <c r="E127" s="34" t="s">
        <v>163</v>
      </c>
      <c r="F127" s="34">
        <v>2015</v>
      </c>
      <c r="G127" s="34"/>
      <c r="H127" s="35">
        <v>150</v>
      </c>
      <c r="I127" s="34"/>
      <c r="J127" s="34"/>
      <c r="K127" s="34" t="s">
        <v>66</v>
      </c>
      <c r="L127" s="34"/>
      <c r="M127" s="34"/>
      <c r="N127" s="34"/>
      <c r="O127" s="34"/>
      <c r="P127" s="34"/>
      <c r="Q127" s="35"/>
      <c r="R127" s="35"/>
      <c r="S127" s="35"/>
      <c r="T127" s="35">
        <v>70.424999999999997</v>
      </c>
      <c r="U127" s="35">
        <v>114.77104686339436</v>
      </c>
      <c r="V127" s="35">
        <v>129.77290800175967</v>
      </c>
      <c r="W127" s="35">
        <v>139.04657087543458</v>
      </c>
      <c r="X127" s="35">
        <v>145.77693033365472</v>
      </c>
      <c r="Y127" s="52">
        <v>150</v>
      </c>
    </row>
    <row r="128" spans="1:86" s="27" customFormat="1" x14ac:dyDescent="0.25">
      <c r="A128" s="53" t="s">
        <v>177</v>
      </c>
      <c r="B128" s="15" t="s">
        <v>156</v>
      </c>
      <c r="C128" s="15" t="s">
        <v>196</v>
      </c>
      <c r="D128" s="15" t="s">
        <v>137</v>
      </c>
      <c r="E128" s="15" t="s">
        <v>163</v>
      </c>
      <c r="F128" s="15">
        <v>2015</v>
      </c>
      <c r="G128" s="15"/>
      <c r="H128" s="28">
        <v>1500</v>
      </c>
      <c r="I128" s="15"/>
      <c r="J128" s="15"/>
      <c r="K128" s="15" t="s">
        <v>66</v>
      </c>
      <c r="L128" s="15"/>
      <c r="M128" s="15"/>
      <c r="N128" s="30">
        <v>18000000</v>
      </c>
      <c r="O128" s="15"/>
      <c r="P128" s="15"/>
      <c r="Q128" s="54"/>
      <c r="R128" s="54"/>
      <c r="S128" s="54"/>
      <c r="T128" s="54">
        <v>234.75</v>
      </c>
      <c r="U128" s="54">
        <v>382.5701562113145</v>
      </c>
      <c r="V128" s="54">
        <v>432.57636000586558</v>
      </c>
      <c r="W128" s="54">
        <v>463.48856958478194</v>
      </c>
      <c r="X128" s="54">
        <v>485.92310111218239</v>
      </c>
      <c r="Y128" s="55">
        <v>500</v>
      </c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</row>
    <row r="129" spans="1:86" s="27" customFormat="1" x14ac:dyDescent="0.25">
      <c r="A129" s="51" t="s">
        <v>177</v>
      </c>
      <c r="B129" s="34" t="s">
        <v>156</v>
      </c>
      <c r="C129" s="34" t="s">
        <v>253</v>
      </c>
      <c r="D129" s="34" t="s">
        <v>137</v>
      </c>
      <c r="E129" s="34" t="s">
        <v>163</v>
      </c>
      <c r="F129" s="34">
        <v>2015</v>
      </c>
      <c r="G129" s="34"/>
      <c r="H129" s="35">
        <v>500</v>
      </c>
      <c r="I129" s="34"/>
      <c r="J129" s="34"/>
      <c r="K129" s="34" t="s">
        <v>66</v>
      </c>
      <c r="L129" s="34"/>
      <c r="M129" s="34"/>
      <c r="N129" s="34"/>
      <c r="O129" s="34"/>
      <c r="P129" s="34"/>
      <c r="Q129" s="35"/>
      <c r="R129" s="35"/>
      <c r="S129" s="35"/>
      <c r="T129" s="35">
        <v>234.75</v>
      </c>
      <c r="U129" s="35">
        <v>382.5701562113145</v>
      </c>
      <c r="V129" s="35">
        <v>432.57636000586558</v>
      </c>
      <c r="W129" s="35">
        <v>463.48856958478194</v>
      </c>
      <c r="X129" s="35">
        <v>485.92310111218239</v>
      </c>
      <c r="Y129" s="52">
        <v>500</v>
      </c>
    </row>
    <row r="130" spans="1:86" s="27" customFormat="1" x14ac:dyDescent="0.25">
      <c r="A130" s="47" t="s">
        <v>106</v>
      </c>
      <c r="B130" s="48" t="s">
        <v>58</v>
      </c>
      <c r="C130" s="48" t="s">
        <v>107</v>
      </c>
      <c r="D130" s="48" t="s">
        <v>60</v>
      </c>
      <c r="E130" s="48" t="s">
        <v>108</v>
      </c>
      <c r="F130" s="48">
        <v>2011</v>
      </c>
      <c r="G130" s="48"/>
      <c r="H130" s="49">
        <v>648</v>
      </c>
      <c r="I130" s="48"/>
      <c r="J130" s="48" t="s">
        <v>65</v>
      </c>
      <c r="K130" s="48" t="s">
        <v>66</v>
      </c>
      <c r="L130" s="48"/>
      <c r="M130" s="48"/>
      <c r="N130" s="48"/>
      <c r="O130" s="48"/>
      <c r="P130" s="48"/>
      <c r="Q130" s="49">
        <v>647.99998474121094</v>
      </c>
      <c r="R130" s="49">
        <v>648</v>
      </c>
      <c r="S130" s="49">
        <v>647.99999237060547</v>
      </c>
      <c r="T130" s="49"/>
      <c r="U130" s="49"/>
      <c r="V130" s="49"/>
      <c r="W130" s="49"/>
      <c r="X130" s="49"/>
      <c r="Y130" s="50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</row>
    <row r="131" spans="1:86" s="27" customFormat="1" x14ac:dyDescent="0.25">
      <c r="A131" s="51" t="s">
        <v>106</v>
      </c>
      <c r="B131" s="34" t="s">
        <v>58</v>
      </c>
      <c r="C131" s="34" t="s">
        <v>107</v>
      </c>
      <c r="D131" s="34" t="s">
        <v>60</v>
      </c>
      <c r="E131" s="34" t="s">
        <v>108</v>
      </c>
      <c r="F131" s="34">
        <v>2011</v>
      </c>
      <c r="G131" s="34"/>
      <c r="H131" s="35">
        <v>648</v>
      </c>
      <c r="I131" s="34"/>
      <c r="J131" s="34" t="s">
        <v>65</v>
      </c>
      <c r="K131" s="34" t="s">
        <v>66</v>
      </c>
      <c r="L131" s="34"/>
      <c r="M131" s="34"/>
      <c r="N131" s="34"/>
      <c r="O131" s="34"/>
      <c r="P131" s="34"/>
      <c r="Q131" s="35">
        <v>647.99998474121094</v>
      </c>
      <c r="R131" s="35">
        <v>648</v>
      </c>
      <c r="S131" s="35">
        <v>647.99999237060547</v>
      </c>
      <c r="T131" s="35"/>
      <c r="U131" s="35"/>
      <c r="V131" s="35"/>
      <c r="W131" s="35"/>
      <c r="X131" s="35"/>
      <c r="Y131" s="52"/>
    </row>
    <row r="132" spans="1:86" s="27" customFormat="1" x14ac:dyDescent="0.25">
      <c r="A132" s="47" t="s">
        <v>120</v>
      </c>
      <c r="B132" s="48" t="s">
        <v>58</v>
      </c>
      <c r="C132" s="48" t="s">
        <v>121</v>
      </c>
      <c r="D132" s="48" t="s">
        <v>119</v>
      </c>
      <c r="E132" s="48" t="s">
        <v>61</v>
      </c>
      <c r="F132" s="48">
        <v>2015</v>
      </c>
      <c r="G132" s="48"/>
      <c r="H132" s="49">
        <v>196</v>
      </c>
      <c r="I132" s="48"/>
      <c r="J132" s="48" t="s">
        <v>65</v>
      </c>
      <c r="K132" s="48" t="s">
        <v>66</v>
      </c>
      <c r="L132" s="48"/>
      <c r="M132" s="48"/>
      <c r="N132" s="48"/>
      <c r="O132" s="48"/>
      <c r="P132" s="48"/>
      <c r="Q132" s="49"/>
      <c r="R132" s="49"/>
      <c r="S132" s="49"/>
      <c r="T132" s="49"/>
      <c r="U132" s="49"/>
      <c r="V132" s="49"/>
      <c r="W132" s="49"/>
      <c r="X132" s="49"/>
      <c r="Y132" s="50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</row>
    <row r="133" spans="1:86" s="27" customFormat="1" x14ac:dyDescent="0.25">
      <c r="A133" s="51" t="s">
        <v>120</v>
      </c>
      <c r="B133" s="34" t="s">
        <v>58</v>
      </c>
      <c r="C133" s="34" t="s">
        <v>121</v>
      </c>
      <c r="D133" s="34" t="s">
        <v>119</v>
      </c>
      <c r="E133" s="34" t="s">
        <v>61</v>
      </c>
      <c r="F133" s="34">
        <v>2015</v>
      </c>
      <c r="G133" s="34"/>
      <c r="H133" s="35">
        <v>196</v>
      </c>
      <c r="I133" s="34"/>
      <c r="J133" s="34" t="s">
        <v>65</v>
      </c>
      <c r="K133" s="34" t="s">
        <v>66</v>
      </c>
      <c r="L133" s="34"/>
      <c r="M133" s="34"/>
      <c r="N133" s="34"/>
      <c r="O133" s="34"/>
      <c r="P133" s="34"/>
      <c r="Q133" s="35"/>
      <c r="R133" s="35"/>
      <c r="S133" s="35"/>
      <c r="T133" s="35"/>
      <c r="U133" s="35"/>
      <c r="V133" s="35"/>
      <c r="W133" s="35"/>
      <c r="X133" s="35"/>
      <c r="Y133" s="52"/>
    </row>
    <row r="134" spans="1:86" s="27" customFormat="1" x14ac:dyDescent="0.25">
      <c r="A134" s="47" t="s">
        <v>138</v>
      </c>
      <c r="B134" s="48" t="s">
        <v>58</v>
      </c>
      <c r="C134" s="48" t="s">
        <v>139</v>
      </c>
      <c r="D134" s="48" t="s">
        <v>137</v>
      </c>
      <c r="E134" s="48" t="s">
        <v>61</v>
      </c>
      <c r="F134" s="48">
        <v>2015</v>
      </c>
      <c r="G134" s="48"/>
      <c r="H134" s="49">
        <v>582</v>
      </c>
      <c r="I134" s="48"/>
      <c r="J134" s="48" t="s">
        <v>65</v>
      </c>
      <c r="K134" s="48" t="s">
        <v>66</v>
      </c>
      <c r="L134" s="48"/>
      <c r="M134" s="48"/>
      <c r="N134" s="48"/>
      <c r="O134" s="48"/>
      <c r="P134" s="48"/>
      <c r="Q134" s="49"/>
      <c r="R134" s="49"/>
      <c r="S134" s="49"/>
      <c r="T134" s="49">
        <v>307.76160000000004</v>
      </c>
      <c r="U134" s="49">
        <v>393.58437011276692</v>
      </c>
      <c r="V134" s="49">
        <v>422.61742651366006</v>
      </c>
      <c r="W134" s="49">
        <v>440.56471817107439</v>
      </c>
      <c r="X134" s="49">
        <v>453.58996243553918</v>
      </c>
      <c r="Y134" s="50">
        <v>463.8198628360758</v>
      </c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</row>
    <row r="135" spans="1:86" s="27" customFormat="1" x14ac:dyDescent="0.25">
      <c r="A135" s="51" t="s">
        <v>138</v>
      </c>
      <c r="B135" s="34" t="s">
        <v>58</v>
      </c>
      <c r="C135" s="34" t="s">
        <v>139</v>
      </c>
      <c r="D135" s="34" t="s">
        <v>137</v>
      </c>
      <c r="E135" s="34" t="s">
        <v>61</v>
      </c>
      <c r="F135" s="34">
        <v>2015</v>
      </c>
      <c r="G135" s="34"/>
      <c r="H135" s="35">
        <v>582</v>
      </c>
      <c r="I135" s="34"/>
      <c r="J135" s="34" t="s">
        <v>65</v>
      </c>
      <c r="K135" s="34" t="s">
        <v>66</v>
      </c>
      <c r="L135" s="34"/>
      <c r="M135" s="34"/>
      <c r="N135" s="34"/>
      <c r="O135" s="34"/>
      <c r="P135" s="34"/>
      <c r="Q135" s="35"/>
      <c r="R135" s="35"/>
      <c r="S135" s="35"/>
      <c r="T135" s="35">
        <v>307.76160000000004</v>
      </c>
      <c r="U135" s="35">
        <v>393.58437011276692</v>
      </c>
      <c r="V135" s="35">
        <v>422.61742651366006</v>
      </c>
      <c r="W135" s="35">
        <v>440.56471817107439</v>
      </c>
      <c r="X135" s="35">
        <v>453.58996243553918</v>
      </c>
      <c r="Y135" s="52">
        <v>463.8198628360758</v>
      </c>
    </row>
    <row r="136" spans="1:86" s="27" customFormat="1" x14ac:dyDescent="0.25">
      <c r="A136" s="47" t="s">
        <v>77</v>
      </c>
      <c r="B136" s="48" t="s">
        <v>58</v>
      </c>
      <c r="C136" s="48" t="s">
        <v>78</v>
      </c>
      <c r="D136" s="48" t="s">
        <v>60</v>
      </c>
      <c r="E136" s="48" t="s">
        <v>61</v>
      </c>
      <c r="F136" s="48">
        <v>2009</v>
      </c>
      <c r="G136" s="48"/>
      <c r="H136" s="49">
        <v>750</v>
      </c>
      <c r="I136" s="48"/>
      <c r="J136" s="48" t="s">
        <v>65</v>
      </c>
      <c r="K136" s="48" t="s">
        <v>66</v>
      </c>
      <c r="L136" s="48"/>
      <c r="M136" s="48"/>
      <c r="N136" s="48"/>
      <c r="O136" s="48"/>
      <c r="P136" s="48"/>
      <c r="Q136" s="49">
        <v>400.90000534057617</v>
      </c>
      <c r="R136" s="49">
        <v>423.60000228881836</v>
      </c>
      <c r="S136" s="49">
        <v>443.79999542236328</v>
      </c>
      <c r="T136" s="49"/>
      <c r="U136" s="49"/>
      <c r="V136" s="49"/>
      <c r="W136" s="49"/>
      <c r="X136" s="49"/>
      <c r="Y136" s="50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</row>
    <row r="137" spans="1:86" s="27" customFormat="1" x14ac:dyDescent="0.25">
      <c r="A137" s="51" t="s">
        <v>77</v>
      </c>
      <c r="B137" s="34" t="s">
        <v>58</v>
      </c>
      <c r="C137" s="34" t="s">
        <v>78</v>
      </c>
      <c r="D137" s="34" t="s">
        <v>60</v>
      </c>
      <c r="E137" s="34" t="s">
        <v>61</v>
      </c>
      <c r="F137" s="34">
        <v>2009</v>
      </c>
      <c r="G137" s="34"/>
      <c r="H137" s="35">
        <v>750</v>
      </c>
      <c r="I137" s="34"/>
      <c r="J137" s="34" t="s">
        <v>65</v>
      </c>
      <c r="K137" s="34" t="s">
        <v>66</v>
      </c>
      <c r="L137" s="34"/>
      <c r="M137" s="34"/>
      <c r="N137" s="34"/>
      <c r="O137" s="34"/>
      <c r="P137" s="34"/>
      <c r="Q137" s="35">
        <v>400.90000534057617</v>
      </c>
      <c r="R137" s="35">
        <v>423.60000228881836</v>
      </c>
      <c r="S137" s="35">
        <v>443.79999542236328</v>
      </c>
      <c r="T137" s="35"/>
      <c r="U137" s="35"/>
      <c r="V137" s="35"/>
      <c r="W137" s="35"/>
      <c r="X137" s="35"/>
      <c r="Y137" s="52"/>
    </row>
    <row r="138" spans="1:86" s="27" customFormat="1" x14ac:dyDescent="0.25">
      <c r="A138" s="47" t="s">
        <v>129</v>
      </c>
      <c r="B138" s="48" t="s">
        <v>58</v>
      </c>
      <c r="C138" s="48" t="s">
        <v>130</v>
      </c>
      <c r="D138" s="48" t="s">
        <v>119</v>
      </c>
      <c r="E138" s="48" t="s">
        <v>61</v>
      </c>
      <c r="F138" s="48">
        <v>2020</v>
      </c>
      <c r="G138" s="48"/>
      <c r="H138" s="49">
        <v>59</v>
      </c>
      <c r="I138" s="48"/>
      <c r="J138" s="48" t="s">
        <v>65</v>
      </c>
      <c r="K138" s="48" t="s">
        <v>66</v>
      </c>
      <c r="L138" s="48"/>
      <c r="M138" s="48"/>
      <c r="N138" s="48"/>
      <c r="O138" s="48"/>
      <c r="P138" s="48"/>
      <c r="Q138" s="49"/>
      <c r="R138" s="49"/>
      <c r="S138" s="49"/>
      <c r="T138" s="49"/>
      <c r="U138" s="49"/>
      <c r="V138" s="49"/>
      <c r="W138" s="49"/>
      <c r="X138" s="49"/>
      <c r="Y138" s="50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</row>
    <row r="139" spans="1:86" s="27" customFormat="1" x14ac:dyDescent="0.25">
      <c r="A139" s="99" t="s">
        <v>129</v>
      </c>
      <c r="B139" s="100" t="s">
        <v>58</v>
      </c>
      <c r="C139" s="100" t="s">
        <v>219</v>
      </c>
      <c r="D139" s="100" t="s">
        <v>181</v>
      </c>
      <c r="E139" s="100" t="s">
        <v>61</v>
      </c>
      <c r="F139" s="100">
        <v>2020</v>
      </c>
      <c r="G139" s="100"/>
      <c r="H139" s="101">
        <f>1095*0.16*1.12</f>
        <v>196.22400000000005</v>
      </c>
      <c r="I139" s="100"/>
      <c r="J139" s="100" t="s">
        <v>65</v>
      </c>
      <c r="K139" s="100" t="s">
        <v>66</v>
      </c>
      <c r="L139" s="100"/>
      <c r="M139" s="100"/>
      <c r="N139" s="102">
        <v>17240000</v>
      </c>
      <c r="O139" s="102">
        <f>ROUND(900000/196,-2)</f>
        <v>4600</v>
      </c>
      <c r="P139" s="100"/>
      <c r="Q139" s="101"/>
      <c r="R139" s="101"/>
      <c r="S139" s="101"/>
      <c r="T139" s="101"/>
      <c r="U139" s="101">
        <v>26</v>
      </c>
      <c r="V139" s="101">
        <v>86</v>
      </c>
      <c r="W139" s="101">
        <v>146</v>
      </c>
      <c r="X139" s="101">
        <v>196</v>
      </c>
      <c r="Y139" s="103">
        <v>196</v>
      </c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</row>
    <row r="140" spans="1:86" s="27" customFormat="1" x14ac:dyDescent="0.25">
      <c r="A140" s="51" t="s">
        <v>129</v>
      </c>
      <c r="B140" s="34" t="s">
        <v>58</v>
      </c>
      <c r="C140" s="34" t="s">
        <v>130</v>
      </c>
      <c r="D140" s="34" t="s">
        <v>119</v>
      </c>
      <c r="E140" s="34" t="s">
        <v>61</v>
      </c>
      <c r="F140" s="34">
        <v>2020</v>
      </c>
      <c r="G140" s="34"/>
      <c r="H140" s="35">
        <v>59</v>
      </c>
      <c r="I140" s="34"/>
      <c r="J140" s="34" t="s">
        <v>65</v>
      </c>
      <c r="K140" s="34" t="s">
        <v>66</v>
      </c>
      <c r="L140" s="34"/>
      <c r="M140" s="34"/>
      <c r="N140" s="34"/>
      <c r="O140" s="34"/>
      <c r="P140" s="34"/>
      <c r="Q140" s="35"/>
      <c r="R140" s="35"/>
      <c r="S140" s="35"/>
      <c r="T140" s="35"/>
      <c r="U140" s="35"/>
      <c r="V140" s="35"/>
      <c r="W140" s="35"/>
      <c r="X140" s="35"/>
      <c r="Y140" s="52"/>
    </row>
    <row r="141" spans="1:86" s="27" customFormat="1" x14ac:dyDescent="0.25">
      <c r="A141" s="47" t="s">
        <v>153</v>
      </c>
      <c r="B141" s="48" t="s">
        <v>58</v>
      </c>
      <c r="C141" s="48" t="s">
        <v>154</v>
      </c>
      <c r="D141" s="48" t="s">
        <v>137</v>
      </c>
      <c r="E141" s="48" t="s">
        <v>61</v>
      </c>
      <c r="F141" s="48">
        <v>2025</v>
      </c>
      <c r="G141" s="48"/>
      <c r="H141" s="49">
        <v>50</v>
      </c>
      <c r="I141" s="48"/>
      <c r="J141" s="48" t="s">
        <v>65</v>
      </c>
      <c r="K141" s="48" t="s">
        <v>66</v>
      </c>
      <c r="L141" s="48"/>
      <c r="M141" s="48"/>
      <c r="N141" s="48"/>
      <c r="O141" s="48"/>
      <c r="P141" s="48"/>
      <c r="Q141" s="49"/>
      <c r="R141" s="49"/>
      <c r="S141" s="49"/>
      <c r="T141" s="49"/>
      <c r="U141" s="49"/>
      <c r="V141" s="49">
        <v>26.44</v>
      </c>
      <c r="W141" s="49">
        <v>33.813090215873451</v>
      </c>
      <c r="X141" s="49">
        <v>36.307339047565293</v>
      </c>
      <c r="Y141" s="50">
        <v>37.849202592016702</v>
      </c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</row>
    <row r="142" spans="1:86" s="27" customFormat="1" x14ac:dyDescent="0.25">
      <c r="A142" s="66" t="s">
        <v>153</v>
      </c>
      <c r="B142" s="67" t="s">
        <v>58</v>
      </c>
      <c r="C142" s="67" t="s">
        <v>223</v>
      </c>
      <c r="D142" s="67" t="s">
        <v>137</v>
      </c>
      <c r="E142" s="67" t="s">
        <v>61</v>
      </c>
      <c r="F142" s="67">
        <v>2020</v>
      </c>
      <c r="G142" s="67"/>
      <c r="H142" s="68">
        <f>1000*0.16*1.12</f>
        <v>179.20000000000002</v>
      </c>
      <c r="I142" s="67"/>
      <c r="J142" s="67" t="s">
        <v>65</v>
      </c>
      <c r="K142" s="67" t="s">
        <v>222</v>
      </c>
      <c r="L142" s="67"/>
      <c r="M142" s="67"/>
      <c r="N142" s="69">
        <v>7500000</v>
      </c>
      <c r="O142" s="69">
        <f>ROUND(600000/179,-2)</f>
        <v>3400</v>
      </c>
      <c r="P142" s="67"/>
      <c r="Q142" s="68"/>
      <c r="R142" s="68"/>
      <c r="S142" s="68"/>
      <c r="T142" s="68"/>
      <c r="U142" s="68"/>
      <c r="V142" s="68">
        <v>60</v>
      </c>
      <c r="W142" s="68">
        <v>120</v>
      </c>
      <c r="X142" s="68">
        <v>179</v>
      </c>
      <c r="Y142" s="70">
        <v>179</v>
      </c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</row>
    <row r="143" spans="1:86" s="27" customFormat="1" x14ac:dyDescent="0.25">
      <c r="A143" s="51" t="s">
        <v>153</v>
      </c>
      <c r="B143" s="34" t="s">
        <v>58</v>
      </c>
      <c r="C143" s="34" t="s">
        <v>154</v>
      </c>
      <c r="D143" s="34" t="s">
        <v>137</v>
      </c>
      <c r="E143" s="34" t="s">
        <v>61</v>
      </c>
      <c r="F143" s="34">
        <v>2025</v>
      </c>
      <c r="G143" s="34"/>
      <c r="H143" s="35">
        <v>50</v>
      </c>
      <c r="I143" s="34"/>
      <c r="J143" s="34" t="s">
        <v>65</v>
      </c>
      <c r="K143" s="34" t="s">
        <v>66</v>
      </c>
      <c r="L143" s="34"/>
      <c r="M143" s="34"/>
      <c r="N143" s="34"/>
      <c r="O143" s="34"/>
      <c r="P143" s="34"/>
      <c r="Q143" s="35"/>
      <c r="R143" s="35"/>
      <c r="S143" s="35"/>
      <c r="T143" s="35"/>
      <c r="U143" s="35"/>
      <c r="V143" s="35">
        <v>26.44</v>
      </c>
      <c r="W143" s="35">
        <v>33.813090215873451</v>
      </c>
      <c r="X143" s="35">
        <v>36.307339047565293</v>
      </c>
      <c r="Y143" s="52">
        <v>37.849202592016702</v>
      </c>
    </row>
    <row r="144" spans="1:86" s="27" customFormat="1" x14ac:dyDescent="0.25">
      <c r="A144" s="47" t="s">
        <v>90</v>
      </c>
      <c r="B144" s="48" t="s">
        <v>58</v>
      </c>
      <c r="C144" s="48" t="s">
        <v>91</v>
      </c>
      <c r="D144" s="48" t="s">
        <v>60</v>
      </c>
      <c r="E144" s="48" t="s">
        <v>61</v>
      </c>
      <c r="F144" s="48">
        <v>1998</v>
      </c>
      <c r="G144" s="48"/>
      <c r="H144" s="49">
        <v>65</v>
      </c>
      <c r="I144" s="48"/>
      <c r="J144" s="48" t="s">
        <v>65</v>
      </c>
      <c r="K144" s="48" t="s">
        <v>66</v>
      </c>
      <c r="L144" s="48"/>
      <c r="M144" s="48"/>
      <c r="N144" s="48"/>
      <c r="O144" s="48"/>
      <c r="P144" s="48"/>
      <c r="Q144" s="49">
        <v>65</v>
      </c>
      <c r="R144" s="49">
        <v>65</v>
      </c>
      <c r="S144" s="49">
        <v>65</v>
      </c>
      <c r="T144" s="49"/>
      <c r="U144" s="49"/>
      <c r="V144" s="49"/>
      <c r="W144" s="49"/>
      <c r="X144" s="49"/>
      <c r="Y144" s="50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</row>
    <row r="145" spans="1:86" s="27" customFormat="1" x14ac:dyDescent="0.25">
      <c r="A145" s="51" t="s">
        <v>90</v>
      </c>
      <c r="B145" s="34" t="s">
        <v>58</v>
      </c>
      <c r="C145" s="34" t="s">
        <v>91</v>
      </c>
      <c r="D145" s="34" t="s">
        <v>60</v>
      </c>
      <c r="E145" s="34" t="s">
        <v>61</v>
      </c>
      <c r="F145" s="34">
        <v>1998</v>
      </c>
      <c r="G145" s="34"/>
      <c r="H145" s="35">
        <v>65</v>
      </c>
      <c r="I145" s="34"/>
      <c r="J145" s="34" t="s">
        <v>65</v>
      </c>
      <c r="K145" s="34" t="s">
        <v>66</v>
      </c>
      <c r="L145" s="34"/>
      <c r="M145" s="34"/>
      <c r="N145" s="34"/>
      <c r="O145" s="34"/>
      <c r="P145" s="34"/>
      <c r="Q145" s="35">
        <v>65</v>
      </c>
      <c r="R145" s="35">
        <v>65</v>
      </c>
      <c r="S145" s="35">
        <v>65</v>
      </c>
      <c r="T145" s="35"/>
      <c r="U145" s="35"/>
      <c r="V145" s="35"/>
      <c r="W145" s="35"/>
      <c r="X145" s="35"/>
      <c r="Y145" s="52"/>
    </row>
    <row r="146" spans="1:86" s="27" customFormat="1" x14ac:dyDescent="0.25">
      <c r="A146" s="47" t="s">
        <v>99</v>
      </c>
      <c r="B146" s="48" t="s">
        <v>58</v>
      </c>
      <c r="C146" s="48" t="s">
        <v>97</v>
      </c>
      <c r="D146" s="48" t="s">
        <v>60</v>
      </c>
      <c r="E146" s="48" t="s">
        <v>61</v>
      </c>
      <c r="F146" s="48">
        <v>2003</v>
      </c>
      <c r="G146" s="48"/>
      <c r="H146" s="49">
        <v>235</v>
      </c>
      <c r="I146" s="48"/>
      <c r="J146" s="48" t="s">
        <v>65</v>
      </c>
      <c r="K146" s="48" t="s">
        <v>66</v>
      </c>
      <c r="L146" s="48"/>
      <c r="M146" s="48"/>
      <c r="N146" s="48"/>
      <c r="O146" s="48"/>
      <c r="P146" s="48"/>
      <c r="Q146" s="49">
        <v>257.29999577999115</v>
      </c>
      <c r="R146" s="49">
        <v>145.40000081062317</v>
      </c>
      <c r="S146" s="49">
        <v>248.23333287239075</v>
      </c>
      <c r="T146" s="49"/>
      <c r="U146" s="49"/>
      <c r="V146" s="49"/>
      <c r="W146" s="49"/>
      <c r="X146" s="49"/>
      <c r="Y146" s="50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</row>
    <row r="147" spans="1:86" s="27" customFormat="1" x14ac:dyDescent="0.25">
      <c r="A147" s="51" t="s">
        <v>99</v>
      </c>
      <c r="B147" s="34" t="s">
        <v>58</v>
      </c>
      <c r="C147" s="34" t="s">
        <v>97</v>
      </c>
      <c r="D147" s="34" t="s">
        <v>60</v>
      </c>
      <c r="E147" s="34" t="s">
        <v>61</v>
      </c>
      <c r="F147" s="34">
        <v>2003</v>
      </c>
      <c r="G147" s="34"/>
      <c r="H147" s="35">
        <v>235</v>
      </c>
      <c r="I147" s="34"/>
      <c r="J147" s="34" t="s">
        <v>65</v>
      </c>
      <c r="K147" s="34" t="s">
        <v>66</v>
      </c>
      <c r="L147" s="34"/>
      <c r="M147" s="34"/>
      <c r="N147" s="34"/>
      <c r="O147" s="34"/>
      <c r="P147" s="34"/>
      <c r="Q147" s="35">
        <v>257.29999577999115</v>
      </c>
      <c r="R147" s="35">
        <v>145.40000081062317</v>
      </c>
      <c r="S147" s="35">
        <v>248.23333287239075</v>
      </c>
      <c r="T147" s="35"/>
      <c r="U147" s="35"/>
      <c r="V147" s="35"/>
      <c r="W147" s="35"/>
      <c r="X147" s="35"/>
      <c r="Y147" s="52"/>
    </row>
    <row r="148" spans="1:86" s="27" customFormat="1" x14ac:dyDescent="0.25">
      <c r="A148" s="53" t="s">
        <v>131</v>
      </c>
      <c r="B148" s="15" t="s">
        <v>58</v>
      </c>
      <c r="C148" s="15" t="s">
        <v>214</v>
      </c>
      <c r="D148" s="15" t="s">
        <v>132</v>
      </c>
      <c r="E148" s="15" t="s">
        <v>61</v>
      </c>
      <c r="F148" s="15">
        <v>2015</v>
      </c>
      <c r="G148" s="15"/>
      <c r="H148" s="54">
        <v>3314</v>
      </c>
      <c r="I148" s="15"/>
      <c r="J148" s="15" t="s">
        <v>65</v>
      </c>
      <c r="K148" s="15" t="s">
        <v>66</v>
      </c>
      <c r="L148" s="15"/>
      <c r="M148" s="15"/>
      <c r="N148" s="54">
        <v>29500000</v>
      </c>
      <c r="O148" s="15" t="s">
        <v>195</v>
      </c>
      <c r="P148" s="15"/>
      <c r="Q148" s="54">
        <v>0</v>
      </c>
      <c r="R148" s="54">
        <v>0</v>
      </c>
      <c r="S148" s="54">
        <v>0</v>
      </c>
      <c r="T148" s="54">
        <v>0</v>
      </c>
      <c r="U148" s="54">
        <v>3314</v>
      </c>
      <c r="V148" s="54">
        <v>3314</v>
      </c>
      <c r="W148" s="54">
        <v>3314</v>
      </c>
      <c r="X148" s="54">
        <v>3314</v>
      </c>
      <c r="Y148" s="55">
        <v>3314</v>
      </c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</row>
    <row r="149" spans="1:86" s="27" customFormat="1" x14ac:dyDescent="0.25">
      <c r="A149" s="51" t="s">
        <v>131</v>
      </c>
      <c r="B149" s="34" t="s">
        <v>58</v>
      </c>
      <c r="C149" s="34" t="s">
        <v>239</v>
      </c>
      <c r="D149" s="34" t="s">
        <v>132</v>
      </c>
      <c r="E149" s="34" t="s">
        <v>61</v>
      </c>
      <c r="F149" s="34">
        <v>2015</v>
      </c>
      <c r="G149" s="34"/>
      <c r="H149" s="35">
        <v>1534</v>
      </c>
      <c r="I149" s="34"/>
      <c r="J149" s="34" t="s">
        <v>65</v>
      </c>
      <c r="K149" s="34" t="s">
        <v>66</v>
      </c>
      <c r="L149" s="34"/>
      <c r="M149" s="34"/>
      <c r="N149" s="34"/>
      <c r="O149" s="34"/>
      <c r="P149" s="34"/>
      <c r="Q149" s="35"/>
      <c r="R149" s="35"/>
      <c r="S149" s="35"/>
      <c r="T149" s="35"/>
      <c r="U149" s="35"/>
      <c r="V149" s="35"/>
      <c r="W149" s="35"/>
      <c r="X149" s="35"/>
      <c r="Y149" s="52"/>
    </row>
    <row r="150" spans="1:86" s="27" customFormat="1" x14ac:dyDescent="0.25">
      <c r="A150" s="53" t="s">
        <v>168</v>
      </c>
      <c r="B150" s="15" t="s">
        <v>156</v>
      </c>
      <c r="C150" s="15" t="s">
        <v>169</v>
      </c>
      <c r="D150" s="15" t="s">
        <v>119</v>
      </c>
      <c r="E150" s="15" t="s">
        <v>163</v>
      </c>
      <c r="F150" s="15">
        <v>2025</v>
      </c>
      <c r="G150" s="15"/>
      <c r="H150" s="54">
        <v>5600</v>
      </c>
      <c r="I150" s="15"/>
      <c r="J150" s="15"/>
      <c r="K150" s="15" t="s">
        <v>66</v>
      </c>
      <c r="L150" s="15"/>
      <c r="M150" s="15"/>
      <c r="N150" s="15"/>
      <c r="O150" s="15"/>
      <c r="P150" s="15"/>
      <c r="Q150" s="54"/>
      <c r="R150" s="54"/>
      <c r="S150" s="54"/>
      <c r="T150" s="54"/>
      <c r="U150" s="54"/>
      <c r="V150" s="54">
        <v>4756.7886259264978</v>
      </c>
      <c r="W150" s="54">
        <v>5131.4383858184419</v>
      </c>
      <c r="X150" s="54">
        <v>5397.2566207638874</v>
      </c>
      <c r="Y150" s="55">
        <v>5600</v>
      </c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</row>
    <row r="151" spans="1:86" s="27" customFormat="1" x14ac:dyDescent="0.25">
      <c r="A151" s="51" t="s">
        <v>168</v>
      </c>
      <c r="B151" s="34" t="s">
        <v>156</v>
      </c>
      <c r="C151" s="34" t="s">
        <v>169</v>
      </c>
      <c r="D151" s="34" t="s">
        <v>119</v>
      </c>
      <c r="E151" s="34" t="s">
        <v>163</v>
      </c>
      <c r="F151" s="34">
        <v>2016</v>
      </c>
      <c r="G151" s="34"/>
      <c r="H151" s="35">
        <v>5600</v>
      </c>
      <c r="I151" s="34"/>
      <c r="J151" s="34"/>
      <c r="K151" s="34" t="s">
        <v>66</v>
      </c>
      <c r="L151" s="34"/>
      <c r="M151" s="34"/>
      <c r="N151" s="34"/>
      <c r="O151" s="34"/>
      <c r="P151" s="34"/>
      <c r="Q151" s="35"/>
      <c r="R151" s="35"/>
      <c r="S151" s="35"/>
      <c r="T151" s="35"/>
      <c r="U151" s="35">
        <v>4116.3206310891082</v>
      </c>
      <c r="V151" s="35">
        <v>4756.7886259264978</v>
      </c>
      <c r="W151" s="35">
        <v>5131.4383858184419</v>
      </c>
      <c r="X151" s="35">
        <v>5397.2566207638874</v>
      </c>
      <c r="Y151" s="52">
        <v>5600</v>
      </c>
    </row>
    <row r="152" spans="1:86" s="27" customFormat="1" x14ac:dyDescent="0.25">
      <c r="A152" s="53" t="s">
        <v>258</v>
      </c>
      <c r="B152" s="15" t="s">
        <v>58</v>
      </c>
      <c r="C152" s="15" t="s">
        <v>191</v>
      </c>
      <c r="D152" s="15" t="s">
        <v>181</v>
      </c>
      <c r="E152" s="15" t="s">
        <v>68</v>
      </c>
      <c r="F152" s="15">
        <v>2017</v>
      </c>
      <c r="G152" s="15">
        <v>2029</v>
      </c>
      <c r="H152" s="54"/>
      <c r="I152" s="15"/>
      <c r="J152" s="15" t="s">
        <v>65</v>
      </c>
      <c r="K152" s="15" t="s">
        <v>98</v>
      </c>
      <c r="L152" s="15"/>
      <c r="M152" s="15"/>
      <c r="N152" s="80">
        <v>56875000</v>
      </c>
      <c r="O152" s="15"/>
      <c r="P152" s="15"/>
      <c r="Q152" s="54">
        <v>0</v>
      </c>
      <c r="R152" s="54">
        <v>0</v>
      </c>
      <c r="S152" s="54">
        <v>0</v>
      </c>
      <c r="T152" s="54">
        <v>945</v>
      </c>
      <c r="U152" s="54">
        <v>2350</v>
      </c>
      <c r="V152" s="54">
        <v>3000</v>
      </c>
      <c r="W152" s="54">
        <v>3750</v>
      </c>
      <c r="X152" s="54">
        <v>3750</v>
      </c>
      <c r="Y152" s="55">
        <v>3750</v>
      </c>
      <c r="Z152" s="19"/>
      <c r="AA152" s="18"/>
      <c r="AB152" s="19"/>
      <c r="AC152" s="19"/>
      <c r="AD152" s="19"/>
      <c r="AE152" s="19"/>
      <c r="AF152" s="19"/>
      <c r="AG152" s="19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</row>
    <row r="153" spans="1:86" s="27" customFormat="1" x14ac:dyDescent="0.25">
      <c r="A153" s="53" t="s">
        <v>258</v>
      </c>
      <c r="B153" s="15" t="s">
        <v>58</v>
      </c>
      <c r="C153" s="15" t="s">
        <v>190</v>
      </c>
      <c r="D153" s="15" t="s">
        <v>132</v>
      </c>
      <c r="E153" s="15" t="s">
        <v>61</v>
      </c>
      <c r="F153" s="15">
        <v>2019</v>
      </c>
      <c r="G153" s="15"/>
      <c r="H153" s="54"/>
      <c r="I153" s="15"/>
      <c r="J153" s="15" t="s">
        <v>65</v>
      </c>
      <c r="K153" s="15" t="s">
        <v>189</v>
      </c>
      <c r="L153" s="15"/>
      <c r="M153" s="15"/>
      <c r="N153" s="80">
        <f>126300000</f>
        <v>126300000</v>
      </c>
      <c r="O153" s="15"/>
      <c r="P153" s="15"/>
      <c r="Q153" s="54">
        <v>0</v>
      </c>
      <c r="R153" s="54">
        <v>0</v>
      </c>
      <c r="S153" s="54">
        <v>0</v>
      </c>
      <c r="T153" s="54">
        <v>0</v>
      </c>
      <c r="U153" s="54">
        <v>1380</v>
      </c>
      <c r="V153" s="54">
        <v>1750</v>
      </c>
      <c r="W153" s="54">
        <v>0</v>
      </c>
      <c r="X153" s="54">
        <v>0</v>
      </c>
      <c r="Y153" s="55">
        <v>0</v>
      </c>
      <c r="Z153" s="19" t="s">
        <v>192</v>
      </c>
      <c r="AA153" s="19"/>
      <c r="AB153" s="19"/>
      <c r="AC153" s="19"/>
      <c r="AD153" s="19"/>
      <c r="AE153" s="19"/>
      <c r="AF153" s="19"/>
      <c r="AG153" s="19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</row>
    <row r="154" spans="1:86" s="27" customFormat="1" x14ac:dyDescent="0.25">
      <c r="A154" s="53" t="s">
        <v>258</v>
      </c>
      <c r="B154" s="15" t="s">
        <v>58</v>
      </c>
      <c r="C154" s="15" t="s">
        <v>187</v>
      </c>
      <c r="D154" s="15" t="s">
        <v>188</v>
      </c>
      <c r="E154" s="15" t="s">
        <v>61</v>
      </c>
      <c r="F154" s="15">
        <v>2025</v>
      </c>
      <c r="G154" s="15"/>
      <c r="H154" s="54">
        <v>5000</v>
      </c>
      <c r="I154" s="15"/>
      <c r="J154" s="15" t="s">
        <v>62</v>
      </c>
      <c r="K154" s="15" t="s">
        <v>66</v>
      </c>
      <c r="L154" s="15"/>
      <c r="M154" s="15"/>
      <c r="N154" s="80">
        <v>98000000</v>
      </c>
      <c r="O154" s="15"/>
      <c r="P154" s="15"/>
      <c r="Q154" s="54">
        <v>0</v>
      </c>
      <c r="R154" s="54">
        <v>0</v>
      </c>
      <c r="S154" s="54">
        <v>0</v>
      </c>
      <c r="T154" s="54">
        <v>0</v>
      </c>
      <c r="U154" s="54">
        <v>0</v>
      </c>
      <c r="V154" s="54">
        <v>4000</v>
      </c>
      <c r="W154" s="54">
        <v>5000</v>
      </c>
      <c r="X154" s="54">
        <v>5000</v>
      </c>
      <c r="Y154" s="55">
        <v>5000</v>
      </c>
      <c r="Z154" s="18"/>
      <c r="AA154" s="19"/>
      <c r="AB154" s="19"/>
      <c r="AC154" s="19"/>
      <c r="AD154" s="19"/>
      <c r="AE154" s="19"/>
      <c r="AF154" s="19"/>
      <c r="AG154" s="19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</row>
    <row r="155" spans="1:86" s="27" customFormat="1" x14ac:dyDescent="0.25">
      <c r="A155" s="47" t="s">
        <v>258</v>
      </c>
      <c r="B155" s="104" t="s">
        <v>58</v>
      </c>
      <c r="C155" s="104" t="s">
        <v>204</v>
      </c>
      <c r="D155" s="105" t="s">
        <v>205</v>
      </c>
      <c r="E155" s="104" t="s">
        <v>68</v>
      </c>
      <c r="F155" s="104">
        <v>2023</v>
      </c>
      <c r="G155" s="106"/>
      <c r="H155" s="107">
        <v>92960</v>
      </c>
      <c r="I155" s="106"/>
      <c r="J155" s="106" t="s">
        <v>198</v>
      </c>
      <c r="K155" s="104" t="s">
        <v>66</v>
      </c>
      <c r="L155" s="48"/>
      <c r="M155" s="48"/>
      <c r="N155" s="48"/>
      <c r="O155" s="48"/>
      <c r="P155" s="48"/>
      <c r="Q155" s="49"/>
      <c r="R155" s="49"/>
      <c r="S155" s="49"/>
      <c r="T155" s="108"/>
      <c r="U155" s="108"/>
      <c r="V155" s="107">
        <v>16800</v>
      </c>
      <c r="W155" s="107">
        <v>33600</v>
      </c>
      <c r="X155" s="107">
        <v>92960</v>
      </c>
      <c r="Y155" s="109">
        <v>92960</v>
      </c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>
        <v>0</v>
      </c>
      <c r="AZ155" s="17">
        <v>0</v>
      </c>
      <c r="BA155" s="17">
        <v>0</v>
      </c>
      <c r="BB155" s="17">
        <v>56000</v>
      </c>
      <c r="BC155" s="17">
        <v>56000</v>
      </c>
      <c r="BD155" s="17">
        <v>56000</v>
      </c>
      <c r="BE155" s="17">
        <v>56000</v>
      </c>
      <c r="BF155" s="17">
        <v>56000</v>
      </c>
      <c r="BG155" s="17">
        <v>56000</v>
      </c>
      <c r="BH155" s="17">
        <v>56000</v>
      </c>
      <c r="BI155" s="17">
        <v>56000</v>
      </c>
      <c r="BJ155" s="17">
        <v>56000</v>
      </c>
      <c r="BK155" s="17">
        <v>56000</v>
      </c>
      <c r="BL155" s="17">
        <v>56000</v>
      </c>
      <c r="BM155" s="17">
        <v>56000</v>
      </c>
      <c r="BN155" s="17">
        <v>56000</v>
      </c>
      <c r="BO155" s="17">
        <v>56000</v>
      </c>
      <c r="BP155" s="17">
        <v>56000</v>
      </c>
      <c r="BQ155" s="17">
        <v>56000</v>
      </c>
      <c r="BR155" s="17">
        <v>56000</v>
      </c>
      <c r="BS155" s="17">
        <v>56000</v>
      </c>
      <c r="BT155" s="17">
        <v>56000</v>
      </c>
      <c r="BU155" s="17">
        <v>56000</v>
      </c>
      <c r="BV155" s="17">
        <v>56000</v>
      </c>
      <c r="BW155" s="17">
        <v>56000</v>
      </c>
      <c r="BX155" s="17">
        <v>56000</v>
      </c>
      <c r="BY155" s="17">
        <v>56000</v>
      </c>
      <c r="BZ155" s="17">
        <v>56000</v>
      </c>
      <c r="CA155" s="17">
        <v>56000</v>
      </c>
      <c r="CB155" s="17">
        <v>56000</v>
      </c>
      <c r="CC155" s="17">
        <v>56000</v>
      </c>
      <c r="CD155" s="17">
        <v>56000</v>
      </c>
      <c r="CE155" s="17">
        <v>56000</v>
      </c>
      <c r="CF155" s="17">
        <v>56000</v>
      </c>
      <c r="CG155" s="17">
        <v>56000</v>
      </c>
      <c r="CH155" s="17">
        <v>56000</v>
      </c>
    </row>
    <row r="156" spans="1:86" s="27" customFormat="1" x14ac:dyDescent="0.25">
      <c r="A156" s="110" t="s">
        <v>258</v>
      </c>
      <c r="B156" s="60" t="s">
        <v>58</v>
      </c>
      <c r="C156" s="60" t="s">
        <v>226</v>
      </c>
      <c r="D156" s="60" t="s">
        <v>119</v>
      </c>
      <c r="E156" s="60" t="s">
        <v>61</v>
      </c>
      <c r="F156" s="60">
        <v>2020</v>
      </c>
      <c r="G156" s="60"/>
      <c r="H156" s="64">
        <v>111</v>
      </c>
      <c r="I156" s="60"/>
      <c r="J156" s="60" t="s">
        <v>65</v>
      </c>
      <c r="K156" s="60" t="s">
        <v>66</v>
      </c>
      <c r="L156" s="60"/>
      <c r="M156" s="60"/>
      <c r="N156" s="64">
        <v>2900000</v>
      </c>
      <c r="O156" s="62">
        <v>1500</v>
      </c>
      <c r="P156" s="60" t="s">
        <v>227</v>
      </c>
      <c r="Q156" s="64"/>
      <c r="R156" s="64"/>
      <c r="S156" s="64"/>
      <c r="T156" s="64"/>
      <c r="U156" s="64"/>
      <c r="V156" s="64">
        <v>111</v>
      </c>
      <c r="W156" s="64">
        <v>111</v>
      </c>
      <c r="X156" s="64">
        <v>111</v>
      </c>
      <c r="Y156" s="65">
        <v>111</v>
      </c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</row>
    <row r="157" spans="1:86" s="27" customFormat="1" x14ac:dyDescent="0.25">
      <c r="A157" s="110" t="s">
        <v>258</v>
      </c>
      <c r="B157" s="60" t="s">
        <v>58</v>
      </c>
      <c r="C157" s="60" t="s">
        <v>228</v>
      </c>
      <c r="D157" s="60" t="s">
        <v>137</v>
      </c>
      <c r="E157" s="60" t="s">
        <v>61</v>
      </c>
      <c r="F157" s="60">
        <v>2030</v>
      </c>
      <c r="G157" s="60"/>
      <c r="H157" s="64">
        <v>1100</v>
      </c>
      <c r="I157" s="60"/>
      <c r="J157" s="60" t="s">
        <v>62</v>
      </c>
      <c r="K157" s="60" t="s">
        <v>66</v>
      </c>
      <c r="L157" s="60"/>
      <c r="M157" s="60"/>
      <c r="N157" s="60"/>
      <c r="O157" s="60"/>
      <c r="P157" s="60" t="s">
        <v>229</v>
      </c>
      <c r="Q157" s="64"/>
      <c r="R157" s="64"/>
      <c r="S157" s="64"/>
      <c r="T157" s="64"/>
      <c r="U157" s="64"/>
      <c r="V157" s="64"/>
      <c r="W157" s="64"/>
      <c r="X157" s="64">
        <v>1100</v>
      </c>
      <c r="Y157" s="65">
        <v>1100</v>
      </c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</row>
    <row r="158" spans="1:86" s="27" customFormat="1" x14ac:dyDescent="0.25">
      <c r="A158" s="94" t="s">
        <v>259</v>
      </c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48"/>
      <c r="Y158" s="111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</row>
    <row r="159" spans="1:86" x14ac:dyDescent="0.25">
      <c r="A159" s="88" t="s">
        <v>247</v>
      </c>
      <c r="B159" s="89" t="s">
        <v>156</v>
      </c>
      <c r="C159" s="89" t="s">
        <v>248</v>
      </c>
      <c r="D159" s="89" t="s">
        <v>119</v>
      </c>
      <c r="E159" s="89" t="s">
        <v>163</v>
      </c>
      <c r="F159" s="89">
        <v>2018</v>
      </c>
      <c r="G159" s="89"/>
      <c r="H159" s="90">
        <v>1300</v>
      </c>
      <c r="I159" s="89"/>
      <c r="J159" s="89"/>
      <c r="K159" s="89" t="s">
        <v>66</v>
      </c>
      <c r="L159" s="89"/>
      <c r="M159" s="89"/>
      <c r="N159" s="89"/>
      <c r="O159" s="89"/>
      <c r="P159" s="89"/>
      <c r="Q159" s="90"/>
      <c r="R159" s="90"/>
      <c r="S159" s="90"/>
      <c r="T159" s="90"/>
      <c r="U159" s="90">
        <v>846.00233591930953</v>
      </c>
      <c r="V159" s="90">
        <v>1056.3902106903247</v>
      </c>
      <c r="W159" s="90">
        <v>1160.5316371754996</v>
      </c>
      <c r="X159" s="90">
        <v>1230.3347420687271</v>
      </c>
      <c r="Y159" s="91">
        <v>1282.9135093168027</v>
      </c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/>
      <c r="BQ159" s="27"/>
      <c r="BR159" s="27"/>
      <c r="BS159" s="27"/>
      <c r="BT159" s="27"/>
      <c r="BU159" s="27"/>
      <c r="BV159" s="27"/>
      <c r="BW159" s="27"/>
      <c r="BX159" s="27"/>
      <c r="BY159" s="27"/>
      <c r="BZ159" s="27"/>
      <c r="CA159" s="27"/>
      <c r="CB159" s="27"/>
      <c r="CC159" s="27"/>
      <c r="CD159" s="27"/>
      <c r="CE159" s="27"/>
      <c r="CF159" s="27"/>
      <c r="CG159" s="27"/>
      <c r="CH159" s="27"/>
    </row>
    <row r="160" spans="1:86" x14ac:dyDescent="0.25">
      <c r="A160" s="88" t="s">
        <v>240</v>
      </c>
      <c r="B160" s="89" t="s">
        <v>58</v>
      </c>
      <c r="C160" s="89" t="s">
        <v>241</v>
      </c>
      <c r="D160" s="89" t="s">
        <v>137</v>
      </c>
      <c r="E160" s="89" t="s">
        <v>61</v>
      </c>
      <c r="F160" s="89">
        <v>2015</v>
      </c>
      <c r="G160" s="89"/>
      <c r="H160" s="90">
        <v>3292</v>
      </c>
      <c r="I160" s="89"/>
      <c r="J160" s="89" t="s">
        <v>65</v>
      </c>
      <c r="K160" s="89" t="s">
        <v>66</v>
      </c>
      <c r="L160" s="89"/>
      <c r="M160" s="89"/>
      <c r="N160" s="89"/>
      <c r="O160" s="89"/>
      <c r="P160" s="89"/>
      <c r="Q160" s="90"/>
      <c r="R160" s="90"/>
      <c r="S160" s="90"/>
      <c r="T160" s="90"/>
      <c r="U160" s="90"/>
      <c r="V160" s="90"/>
      <c r="W160" s="90"/>
      <c r="X160" s="90"/>
      <c r="Y160" s="91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  <c r="AQ160" s="27"/>
      <c r="AR160" s="27"/>
      <c r="AS160" s="27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  <c r="BF160" s="27"/>
      <c r="BG160" s="27"/>
      <c r="BH160" s="27"/>
      <c r="BI160" s="27"/>
      <c r="BJ160" s="27"/>
      <c r="BK160" s="27"/>
      <c r="BL160" s="27"/>
      <c r="BM160" s="27"/>
      <c r="BN160" s="27"/>
      <c r="BO160" s="27"/>
      <c r="BP160" s="27"/>
      <c r="BQ160" s="27"/>
      <c r="BR160" s="27"/>
      <c r="BS160" s="27"/>
      <c r="BT160" s="27"/>
      <c r="BU160" s="27"/>
      <c r="BV160" s="27"/>
      <c r="BW160" s="27"/>
      <c r="BX160" s="27"/>
      <c r="BY160" s="27"/>
      <c r="BZ160" s="27"/>
      <c r="CA160" s="27"/>
      <c r="CB160" s="27"/>
      <c r="CC160" s="27"/>
      <c r="CD160" s="27"/>
      <c r="CE160" s="27"/>
      <c r="CF160" s="27"/>
      <c r="CG160" s="27"/>
      <c r="CH160" s="27"/>
    </row>
    <row r="161" spans="1:86" x14ac:dyDescent="0.25">
      <c r="A161" s="88" t="s">
        <v>235</v>
      </c>
      <c r="B161" s="89" t="s">
        <v>58</v>
      </c>
      <c r="C161" s="89" t="s">
        <v>236</v>
      </c>
      <c r="D161" s="89" t="s">
        <v>119</v>
      </c>
      <c r="E161" s="89" t="s">
        <v>61</v>
      </c>
      <c r="F161" s="89">
        <v>2015</v>
      </c>
      <c r="G161" s="89"/>
      <c r="H161" s="90">
        <v>154</v>
      </c>
      <c r="I161" s="89"/>
      <c r="J161" s="89" t="s">
        <v>65</v>
      </c>
      <c r="K161" s="89" t="s">
        <v>66</v>
      </c>
      <c r="L161" s="89"/>
      <c r="M161" s="89"/>
      <c r="N161" s="89"/>
      <c r="O161" s="89"/>
      <c r="P161" s="89"/>
      <c r="Q161" s="90"/>
      <c r="R161" s="90"/>
      <c r="S161" s="90"/>
      <c r="T161" s="90"/>
      <c r="U161" s="90"/>
      <c r="V161" s="90"/>
      <c r="W161" s="90"/>
      <c r="X161" s="90"/>
      <c r="Y161" s="91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  <c r="BF161" s="27"/>
      <c r="BG161" s="27"/>
      <c r="BH161" s="27"/>
      <c r="BI161" s="27"/>
      <c r="BJ161" s="27"/>
      <c r="BK161" s="27"/>
      <c r="BL161" s="27"/>
      <c r="BM161" s="27"/>
      <c r="BN161" s="27"/>
      <c r="BO161" s="27"/>
      <c r="BP161" s="27"/>
      <c r="BQ161" s="27"/>
      <c r="BR161" s="27"/>
      <c r="BS161" s="27"/>
      <c r="BT161" s="27"/>
      <c r="BU161" s="27"/>
      <c r="BV161" s="27"/>
      <c r="BW161" s="27"/>
      <c r="BX161" s="27"/>
      <c r="BY161" s="27"/>
      <c r="BZ161" s="27"/>
      <c r="CA161" s="27"/>
      <c r="CB161" s="27"/>
      <c r="CC161" s="27"/>
      <c r="CD161" s="27"/>
      <c r="CE161" s="27"/>
      <c r="CF161" s="27"/>
      <c r="CG161" s="27"/>
      <c r="CH161" s="27"/>
    </row>
    <row r="162" spans="1:86" s="27" customFormat="1" ht="15.75" thickBot="1" x14ac:dyDescent="0.3">
      <c r="A162" s="112" t="s">
        <v>237</v>
      </c>
      <c r="B162" s="113" t="s">
        <v>58</v>
      </c>
      <c r="C162" s="113" t="s">
        <v>238</v>
      </c>
      <c r="D162" s="113" t="s">
        <v>119</v>
      </c>
      <c r="E162" s="113" t="s">
        <v>61</v>
      </c>
      <c r="F162" s="113">
        <v>2020</v>
      </c>
      <c r="G162" s="113"/>
      <c r="H162" s="114">
        <v>15000</v>
      </c>
      <c r="I162" s="113"/>
      <c r="J162" s="113" t="s">
        <v>65</v>
      </c>
      <c r="K162" s="113" t="s">
        <v>66</v>
      </c>
      <c r="L162" s="113"/>
      <c r="M162" s="113"/>
      <c r="N162" s="113"/>
      <c r="O162" s="113"/>
      <c r="P162" s="113"/>
      <c r="Q162" s="114"/>
      <c r="R162" s="114"/>
      <c r="S162" s="114"/>
      <c r="T162" s="114"/>
      <c r="U162" s="114"/>
      <c r="V162" s="114"/>
      <c r="W162" s="114"/>
      <c r="X162" s="114"/>
      <c r="Y162" s="115"/>
    </row>
    <row r="164" spans="1:86" ht="15.75" thickBot="1" x14ac:dyDescent="0.3"/>
    <row r="165" spans="1:86" ht="18.75" x14ac:dyDescent="0.3">
      <c r="A165" s="44" t="s">
        <v>260</v>
      </c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6"/>
    </row>
    <row r="166" spans="1:86" s="48" customFormat="1" x14ac:dyDescent="0.25">
      <c r="A166" s="88" t="s">
        <v>57</v>
      </c>
      <c r="B166" s="89" t="s">
        <v>58</v>
      </c>
      <c r="C166" s="89" t="s">
        <v>59</v>
      </c>
      <c r="D166" s="89" t="s">
        <v>60</v>
      </c>
      <c r="E166" s="89" t="s">
        <v>61</v>
      </c>
      <c r="F166" s="89">
        <v>1997</v>
      </c>
      <c r="G166" s="89"/>
      <c r="H166" s="90">
        <v>1020</v>
      </c>
      <c r="I166" s="89"/>
      <c r="J166" s="89" t="s">
        <v>62</v>
      </c>
      <c r="K166" s="89" t="s">
        <v>63</v>
      </c>
      <c r="L166" s="89"/>
      <c r="M166" s="89"/>
      <c r="N166" s="89"/>
      <c r="O166" s="89"/>
      <c r="P166" s="89"/>
      <c r="Q166" s="90">
        <v>850.29999542236328</v>
      </c>
      <c r="R166" s="90">
        <v>879.5</v>
      </c>
      <c r="S166" s="90">
        <v>839.05333709716797</v>
      </c>
      <c r="T166" s="90"/>
      <c r="U166" s="90"/>
      <c r="V166" s="90"/>
      <c r="W166" s="90"/>
      <c r="X166" s="90"/>
      <c r="Y166" s="91"/>
    </row>
    <row r="167" spans="1:86" s="48" customFormat="1" x14ac:dyDescent="0.25">
      <c r="A167" s="88" t="s">
        <v>64</v>
      </c>
      <c r="B167" s="89" t="s">
        <v>58</v>
      </c>
      <c r="C167" s="89" t="s">
        <v>59</v>
      </c>
      <c r="D167" s="89" t="s">
        <v>60</v>
      </c>
      <c r="E167" s="89" t="s">
        <v>61</v>
      </c>
      <c r="F167" s="89">
        <v>1997</v>
      </c>
      <c r="G167" s="89"/>
      <c r="H167" s="90">
        <v>680</v>
      </c>
      <c r="I167" s="89"/>
      <c r="J167" s="89" t="s">
        <v>65</v>
      </c>
      <c r="K167" s="89" t="s">
        <v>66</v>
      </c>
      <c r="L167" s="89"/>
      <c r="M167" s="89"/>
      <c r="N167" s="89"/>
      <c r="O167" s="89"/>
      <c r="P167" s="89"/>
      <c r="Q167" s="90">
        <v>392.40000057220459</v>
      </c>
      <c r="R167" s="90">
        <v>424.09999847412109</v>
      </c>
      <c r="S167" s="90">
        <v>472.17910671234131</v>
      </c>
      <c r="T167" s="90"/>
      <c r="U167" s="90"/>
      <c r="V167" s="90"/>
      <c r="W167" s="90"/>
      <c r="X167" s="90"/>
      <c r="Y167" s="91"/>
    </row>
    <row r="168" spans="1:86" s="48" customFormat="1" x14ac:dyDescent="0.25">
      <c r="A168" s="88" t="s">
        <v>183</v>
      </c>
      <c r="B168" s="89" t="s">
        <v>179</v>
      </c>
      <c r="C168" s="89" t="s">
        <v>184</v>
      </c>
      <c r="D168" s="89" t="s">
        <v>137</v>
      </c>
      <c r="E168" s="89" t="s">
        <v>185</v>
      </c>
      <c r="F168" s="81">
        <v>2035</v>
      </c>
      <c r="G168" s="89"/>
      <c r="H168" s="90">
        <v>56000</v>
      </c>
      <c r="I168" s="89"/>
      <c r="J168" s="15" t="s">
        <v>198</v>
      </c>
      <c r="K168" s="89" t="s">
        <v>66</v>
      </c>
      <c r="L168" s="89"/>
      <c r="M168" s="89"/>
      <c r="N168" s="89"/>
      <c r="O168" s="89"/>
      <c r="P168" s="89"/>
      <c r="Q168" s="90"/>
      <c r="R168" s="90"/>
      <c r="S168" s="90"/>
      <c r="T168" s="90"/>
      <c r="U168" s="90">
        <v>56000</v>
      </c>
      <c r="V168" s="90">
        <v>56000</v>
      </c>
      <c r="W168" s="90">
        <v>56000</v>
      </c>
      <c r="X168" s="90">
        <v>56000</v>
      </c>
      <c r="Y168" s="91">
        <v>56000</v>
      </c>
    </row>
    <row r="169" spans="1:86" s="48" customFormat="1" x14ac:dyDescent="0.25">
      <c r="A169" s="88" t="s">
        <v>67</v>
      </c>
      <c r="B169" s="89" t="s">
        <v>58</v>
      </c>
      <c r="C169" s="89" t="s">
        <v>231</v>
      </c>
      <c r="D169" s="89" t="s">
        <v>60</v>
      </c>
      <c r="E169" s="89" t="s">
        <v>68</v>
      </c>
      <c r="F169" s="89">
        <v>2005</v>
      </c>
      <c r="G169" s="89">
        <v>2019</v>
      </c>
      <c r="H169" s="90">
        <v>5000</v>
      </c>
      <c r="I169" s="89"/>
      <c r="J169" s="89" t="s">
        <v>65</v>
      </c>
      <c r="K169" s="89" t="s">
        <v>66</v>
      </c>
      <c r="L169" s="89"/>
      <c r="M169" s="89"/>
      <c r="N169" s="54">
        <v>50000000</v>
      </c>
      <c r="O169" s="15" t="s">
        <v>194</v>
      </c>
      <c r="P169" s="89"/>
      <c r="Q169" s="90">
        <v>4027.2999601364136</v>
      </c>
      <c r="R169" s="90">
        <v>3978.80000436306</v>
      </c>
      <c r="S169" s="90">
        <v>4539.6999747753143</v>
      </c>
      <c r="T169" s="54">
        <v>5000</v>
      </c>
      <c r="U169" s="54">
        <v>5000</v>
      </c>
      <c r="V169" s="54">
        <v>5000</v>
      </c>
      <c r="W169" s="54">
        <v>5000</v>
      </c>
      <c r="X169" s="54">
        <v>5000</v>
      </c>
      <c r="Y169" s="55">
        <v>5000</v>
      </c>
    </row>
    <row r="170" spans="1:86" s="48" customFormat="1" x14ac:dyDescent="0.25">
      <c r="A170" s="88" t="s">
        <v>131</v>
      </c>
      <c r="B170" s="89" t="s">
        <v>58</v>
      </c>
      <c r="C170" s="15" t="s">
        <v>214</v>
      </c>
      <c r="D170" s="89" t="s">
        <v>132</v>
      </c>
      <c r="E170" s="89" t="s">
        <v>61</v>
      </c>
      <c r="F170" s="89">
        <v>2015</v>
      </c>
      <c r="G170" s="89"/>
      <c r="H170" s="54">
        <v>3314</v>
      </c>
      <c r="I170" s="89"/>
      <c r="J170" s="89" t="s">
        <v>65</v>
      </c>
      <c r="K170" s="89" t="s">
        <v>66</v>
      </c>
      <c r="L170" s="89"/>
      <c r="M170" s="89"/>
      <c r="N170" s="54">
        <v>29500000</v>
      </c>
      <c r="O170" s="15" t="s">
        <v>195</v>
      </c>
      <c r="P170" s="89"/>
      <c r="Q170" s="90"/>
      <c r="R170" s="90"/>
      <c r="S170" s="90"/>
      <c r="T170" s="90"/>
      <c r="U170" s="54">
        <v>3314</v>
      </c>
      <c r="V170" s="54">
        <v>3314</v>
      </c>
      <c r="W170" s="54">
        <v>3314</v>
      </c>
      <c r="X170" s="54">
        <v>3314</v>
      </c>
      <c r="Y170" s="55">
        <v>3314</v>
      </c>
    </row>
    <row r="171" spans="1:86" s="48" customFormat="1" x14ac:dyDescent="0.25">
      <c r="A171" s="88" t="s">
        <v>178</v>
      </c>
      <c r="B171" s="89" t="s">
        <v>179</v>
      </c>
      <c r="C171" s="89" t="s">
        <v>180</v>
      </c>
      <c r="D171" s="89" t="s">
        <v>181</v>
      </c>
      <c r="E171" s="89" t="s">
        <v>182</v>
      </c>
      <c r="F171" s="81">
        <v>2015</v>
      </c>
      <c r="G171" s="89"/>
      <c r="H171" s="90">
        <v>56000</v>
      </c>
      <c r="I171" s="89"/>
      <c r="J171" s="89"/>
      <c r="K171" s="89" t="s">
        <v>66</v>
      </c>
      <c r="L171" s="89"/>
      <c r="M171" s="89"/>
      <c r="N171" s="89"/>
      <c r="O171" s="89"/>
      <c r="P171" s="89"/>
      <c r="Q171" s="90"/>
      <c r="R171" s="90"/>
      <c r="S171" s="90"/>
      <c r="T171" s="90"/>
      <c r="U171" s="90">
        <v>56000</v>
      </c>
      <c r="V171" s="90">
        <v>56000</v>
      </c>
      <c r="W171" s="90">
        <v>56000</v>
      </c>
      <c r="X171" s="90">
        <v>56000</v>
      </c>
      <c r="Y171" s="91">
        <v>56000</v>
      </c>
    </row>
    <row r="172" spans="1:86" s="48" customFormat="1" x14ac:dyDescent="0.25">
      <c r="A172" s="53" t="s">
        <v>258</v>
      </c>
      <c r="B172" s="15" t="s">
        <v>58</v>
      </c>
      <c r="C172" s="15" t="s">
        <v>187</v>
      </c>
      <c r="D172" s="15" t="s">
        <v>188</v>
      </c>
      <c r="E172" s="15" t="s">
        <v>61</v>
      </c>
      <c r="F172" s="15">
        <v>2025</v>
      </c>
      <c r="G172" s="15"/>
      <c r="H172" s="134">
        <v>5000</v>
      </c>
      <c r="I172" s="15"/>
      <c r="J172" s="15" t="s">
        <v>62</v>
      </c>
      <c r="K172" s="15" t="s">
        <v>66</v>
      </c>
      <c r="L172" s="15"/>
      <c r="M172" s="15"/>
      <c r="N172" s="80">
        <v>98000000</v>
      </c>
      <c r="O172" s="15"/>
      <c r="P172" s="15"/>
      <c r="Q172" s="54">
        <v>0</v>
      </c>
      <c r="R172" s="54">
        <v>0</v>
      </c>
      <c r="S172" s="54">
        <v>0</v>
      </c>
      <c r="T172" s="54">
        <v>0</v>
      </c>
      <c r="U172" s="54">
        <v>0</v>
      </c>
      <c r="V172" s="54">
        <v>4000</v>
      </c>
      <c r="W172" s="54">
        <v>5000</v>
      </c>
      <c r="X172" s="54">
        <v>5000</v>
      </c>
      <c r="Y172" s="55">
        <v>5000</v>
      </c>
    </row>
    <row r="173" spans="1:86" s="48" customFormat="1" x14ac:dyDescent="0.25">
      <c r="A173" s="88" t="s">
        <v>69</v>
      </c>
      <c r="B173" s="89" t="s">
        <v>58</v>
      </c>
      <c r="C173" s="89" t="s">
        <v>70</v>
      </c>
      <c r="D173" s="89" t="s">
        <v>60</v>
      </c>
      <c r="E173" s="89" t="s">
        <v>68</v>
      </c>
      <c r="F173" s="89">
        <v>2004</v>
      </c>
      <c r="G173" s="89">
        <v>2029</v>
      </c>
      <c r="H173" s="134">
        <v>650</v>
      </c>
      <c r="I173" s="89"/>
      <c r="J173" s="89" t="s">
        <v>65</v>
      </c>
      <c r="K173" s="89" t="s">
        <v>66</v>
      </c>
      <c r="L173" s="89"/>
      <c r="M173" s="89"/>
      <c r="N173" s="89"/>
      <c r="O173" s="89"/>
      <c r="P173" s="89"/>
      <c r="Q173" s="90">
        <v>401.40000295639038</v>
      </c>
      <c r="R173" s="90">
        <v>565.00000095367432</v>
      </c>
      <c r="S173" s="90">
        <v>514.4999942779541</v>
      </c>
      <c r="T173" s="54">
        <v>614</v>
      </c>
      <c r="U173" s="54">
        <v>650</v>
      </c>
      <c r="V173" s="54">
        <v>650</v>
      </c>
      <c r="W173" s="54">
        <v>650</v>
      </c>
      <c r="X173" s="54">
        <v>650</v>
      </c>
      <c r="Y173" s="55">
        <v>650</v>
      </c>
    </row>
    <row r="174" spans="1:86" s="48" customFormat="1" x14ac:dyDescent="0.25">
      <c r="A174" s="53" t="s">
        <v>258</v>
      </c>
      <c r="B174" s="15" t="s">
        <v>58</v>
      </c>
      <c r="C174" s="15" t="s">
        <v>191</v>
      </c>
      <c r="D174" s="15" t="s">
        <v>181</v>
      </c>
      <c r="E174" s="15" t="s">
        <v>68</v>
      </c>
      <c r="F174" s="15">
        <v>2017</v>
      </c>
      <c r="G174" s="15">
        <v>2029</v>
      </c>
      <c r="H174" s="134">
        <f>1908-650</f>
        <v>1258</v>
      </c>
      <c r="I174" s="15"/>
      <c r="J174" s="15" t="s">
        <v>65</v>
      </c>
      <c r="K174" s="15" t="s">
        <v>98</v>
      </c>
      <c r="L174" s="15"/>
      <c r="M174" s="15"/>
      <c r="N174" s="80">
        <v>56875000</v>
      </c>
      <c r="O174" s="15"/>
      <c r="P174" s="15"/>
      <c r="Q174" s="54">
        <v>0</v>
      </c>
      <c r="R174" s="54">
        <v>0</v>
      </c>
      <c r="S174" s="54">
        <v>0</v>
      </c>
      <c r="T174" s="54">
        <v>945</v>
      </c>
      <c r="U174" s="54">
        <v>2350</v>
      </c>
      <c r="V174" s="54">
        <v>3000</v>
      </c>
      <c r="W174" s="54">
        <v>3750</v>
      </c>
      <c r="X174" s="54">
        <v>3750</v>
      </c>
      <c r="Y174" s="55">
        <v>3750</v>
      </c>
    </row>
    <row r="175" spans="1:86" s="48" customFormat="1" x14ac:dyDescent="0.25">
      <c r="A175" s="53" t="s">
        <v>258</v>
      </c>
      <c r="B175" s="15" t="s">
        <v>58</v>
      </c>
      <c r="C175" s="15" t="s">
        <v>190</v>
      </c>
      <c r="D175" s="15" t="s">
        <v>132</v>
      </c>
      <c r="E175" s="15" t="s">
        <v>61</v>
      </c>
      <c r="F175" s="15">
        <v>2019</v>
      </c>
      <c r="G175" s="15"/>
      <c r="H175" s="134">
        <f>3750-H174</f>
        <v>2492</v>
      </c>
      <c r="I175" s="15"/>
      <c r="J175" s="15" t="s">
        <v>65</v>
      </c>
      <c r="K175" s="15" t="s">
        <v>189</v>
      </c>
      <c r="L175" s="15"/>
      <c r="M175" s="15"/>
      <c r="N175" s="80">
        <f>126300000</f>
        <v>126300000</v>
      </c>
      <c r="O175" s="15"/>
      <c r="P175" s="15"/>
      <c r="Q175" s="54">
        <v>0</v>
      </c>
      <c r="R175" s="54">
        <v>0</v>
      </c>
      <c r="S175" s="54">
        <v>0</v>
      </c>
      <c r="T175" s="54">
        <v>0</v>
      </c>
      <c r="U175" s="54">
        <v>1380</v>
      </c>
      <c r="V175" s="54">
        <v>1750</v>
      </c>
      <c r="W175" s="54">
        <v>0</v>
      </c>
      <c r="X175" s="54">
        <v>0</v>
      </c>
      <c r="Y175" s="55">
        <v>0</v>
      </c>
    </row>
    <row r="176" spans="1:86" s="48" customFormat="1" x14ac:dyDescent="0.25">
      <c r="A176" s="88" t="s">
        <v>71</v>
      </c>
      <c r="B176" s="89" t="s">
        <v>58</v>
      </c>
      <c r="C176" s="89" t="s">
        <v>72</v>
      </c>
      <c r="D176" s="89" t="s">
        <v>60</v>
      </c>
      <c r="E176" s="89" t="s">
        <v>61</v>
      </c>
      <c r="F176" s="89">
        <v>1997</v>
      </c>
      <c r="G176" s="89"/>
      <c r="H176" s="90">
        <v>308</v>
      </c>
      <c r="I176" s="89"/>
      <c r="J176" s="89" t="s">
        <v>62</v>
      </c>
      <c r="K176" s="89" t="s">
        <v>63</v>
      </c>
      <c r="L176" s="89"/>
      <c r="M176" s="89"/>
      <c r="N176" s="89"/>
      <c r="O176" s="89"/>
      <c r="P176" s="89"/>
      <c r="Q176" s="90">
        <v>178.10000038146973</v>
      </c>
      <c r="R176" s="90">
        <v>172.69999980926514</v>
      </c>
      <c r="S176" s="90">
        <v>172.16666603088379</v>
      </c>
      <c r="T176" s="90"/>
      <c r="U176" s="90"/>
      <c r="V176" s="90"/>
      <c r="W176" s="90"/>
      <c r="X176" s="90"/>
      <c r="Y176" s="91"/>
    </row>
    <row r="177" spans="1:25" s="48" customFormat="1" x14ac:dyDescent="0.25">
      <c r="A177" s="88" t="s">
        <v>73</v>
      </c>
      <c r="B177" s="89" t="s">
        <v>58</v>
      </c>
      <c r="C177" s="89" t="s">
        <v>74</v>
      </c>
      <c r="D177" s="89" t="s">
        <v>60</v>
      </c>
      <c r="E177" s="89" t="s">
        <v>68</v>
      </c>
      <c r="F177" s="89">
        <v>1990</v>
      </c>
      <c r="G177" s="89">
        <v>2015</v>
      </c>
      <c r="H177" s="90">
        <v>1200</v>
      </c>
      <c r="I177" s="89"/>
      <c r="J177" s="89" t="s">
        <v>65</v>
      </c>
      <c r="K177" s="89" t="s">
        <v>66</v>
      </c>
      <c r="L177" s="89"/>
      <c r="M177" s="89"/>
      <c r="N177" s="89"/>
      <c r="O177" s="89"/>
      <c r="P177" s="89"/>
      <c r="Q177" s="90">
        <v>655.60000610351562</v>
      </c>
      <c r="R177" s="90">
        <v>688.60000610351562</v>
      </c>
      <c r="S177" s="90">
        <v>716.43334007263184</v>
      </c>
      <c r="T177" s="90"/>
      <c r="U177" s="90"/>
      <c r="V177" s="90"/>
      <c r="W177" s="90"/>
      <c r="X177" s="90"/>
      <c r="Y177" s="91"/>
    </row>
    <row r="178" spans="1:25" s="48" customFormat="1" x14ac:dyDescent="0.25">
      <c r="A178" s="88" t="s">
        <v>120</v>
      </c>
      <c r="B178" s="89" t="s">
        <v>58</v>
      </c>
      <c r="C178" s="89" t="s">
        <v>121</v>
      </c>
      <c r="D178" s="89" t="s">
        <v>119</v>
      </c>
      <c r="E178" s="89" t="s">
        <v>61</v>
      </c>
      <c r="F178" s="89">
        <v>2015</v>
      </c>
      <c r="G178" s="89"/>
      <c r="H178" s="90">
        <v>196</v>
      </c>
      <c r="I178" s="89"/>
      <c r="J178" s="89" t="s">
        <v>65</v>
      </c>
      <c r="K178" s="89" t="s">
        <v>66</v>
      </c>
      <c r="L178" s="89"/>
      <c r="M178" s="89"/>
      <c r="N178" s="89"/>
      <c r="O178" s="89"/>
      <c r="P178" s="89"/>
      <c r="Q178" s="90"/>
      <c r="R178" s="90"/>
      <c r="S178" s="90"/>
      <c r="T178" s="90"/>
      <c r="U178" s="90"/>
      <c r="V178" s="90"/>
      <c r="W178" s="90"/>
      <c r="X178" s="90"/>
      <c r="Y178" s="91"/>
    </row>
    <row r="179" spans="1:25" s="48" customFormat="1" x14ac:dyDescent="0.25">
      <c r="A179" s="88" t="s">
        <v>138</v>
      </c>
      <c r="B179" s="89" t="s">
        <v>58</v>
      </c>
      <c r="C179" s="89" t="s">
        <v>139</v>
      </c>
      <c r="D179" s="89" t="s">
        <v>137</v>
      </c>
      <c r="E179" s="89" t="s">
        <v>61</v>
      </c>
      <c r="F179" s="89">
        <v>2015</v>
      </c>
      <c r="G179" s="89"/>
      <c r="H179" s="90">
        <v>582</v>
      </c>
      <c r="I179" s="89"/>
      <c r="J179" s="89" t="s">
        <v>65</v>
      </c>
      <c r="K179" s="89" t="s">
        <v>66</v>
      </c>
      <c r="L179" s="89"/>
      <c r="M179" s="89"/>
      <c r="N179" s="89"/>
      <c r="O179" s="89"/>
      <c r="P179" s="89"/>
      <c r="Q179" s="90"/>
      <c r="R179" s="90"/>
      <c r="S179" s="90"/>
      <c r="T179" s="90">
        <v>307.76160000000004</v>
      </c>
      <c r="U179" s="90">
        <v>393.58437011276692</v>
      </c>
      <c r="V179" s="90">
        <v>422.61742651366006</v>
      </c>
      <c r="W179" s="90">
        <v>440.56471817107439</v>
      </c>
      <c r="X179" s="90">
        <v>453.58996243553918</v>
      </c>
      <c r="Y179" s="91">
        <v>463.8198628360758</v>
      </c>
    </row>
    <row r="180" spans="1:25" s="48" customFormat="1" x14ac:dyDescent="0.25">
      <c r="A180" s="88" t="s">
        <v>161</v>
      </c>
      <c r="B180" s="89" t="s">
        <v>156</v>
      </c>
      <c r="C180" s="89" t="s">
        <v>162</v>
      </c>
      <c r="D180" s="89" t="s">
        <v>132</v>
      </c>
      <c r="E180" s="89" t="s">
        <v>163</v>
      </c>
      <c r="F180" s="89">
        <v>2017</v>
      </c>
      <c r="G180" s="89"/>
      <c r="H180" s="90">
        <v>5200</v>
      </c>
      <c r="I180" s="89"/>
      <c r="J180" s="89"/>
      <c r="K180" s="89" t="s">
        <v>66</v>
      </c>
      <c r="L180" s="89"/>
      <c r="M180" s="89"/>
      <c r="N180" s="89"/>
      <c r="O180" s="89"/>
      <c r="P180" s="89"/>
      <c r="Q180" s="90"/>
      <c r="R180" s="90"/>
      <c r="S180" s="90"/>
      <c r="T180" s="90"/>
      <c r="U180" s="90">
        <v>3630.840561840866</v>
      </c>
      <c r="V180" s="90">
        <v>4326.6186873544766</v>
      </c>
      <c r="W180" s="90">
        <v>4705.7111888098916</v>
      </c>
      <c r="X180" s="90">
        <v>4967.7286441248052</v>
      </c>
      <c r="Y180" s="91">
        <v>5168.1701864385377</v>
      </c>
    </row>
    <row r="181" spans="1:25" s="48" customFormat="1" x14ac:dyDescent="0.25">
      <c r="A181" s="88" t="s">
        <v>155</v>
      </c>
      <c r="B181" s="89" t="s">
        <v>156</v>
      </c>
      <c r="C181" s="89" t="s">
        <v>157</v>
      </c>
      <c r="D181" s="89" t="s">
        <v>60</v>
      </c>
      <c r="E181" s="89" t="s">
        <v>158</v>
      </c>
      <c r="F181" s="89">
        <v>2000</v>
      </c>
      <c r="G181" s="89">
        <v>2020</v>
      </c>
      <c r="H181" s="89">
        <v>4320</v>
      </c>
      <c r="I181" s="89"/>
      <c r="J181" s="89"/>
      <c r="K181" s="89" t="s">
        <v>66</v>
      </c>
      <c r="L181" s="89"/>
      <c r="M181" s="89"/>
      <c r="N181" s="89"/>
      <c r="O181" s="89"/>
      <c r="P181" s="89"/>
      <c r="Q181" s="90">
        <v>2923.8999756574631</v>
      </c>
      <c r="R181" s="90">
        <v>3211.2999877929687</v>
      </c>
      <c r="S181" s="90">
        <v>3118.0999603271484</v>
      </c>
      <c r="T181" s="90">
        <v>3181.484401151869</v>
      </c>
      <c r="U181" s="90">
        <v>3498.4066052754715</v>
      </c>
      <c r="V181" s="90">
        <v>3815.3288093990741</v>
      </c>
      <c r="W181" s="90">
        <v>4132.2510135226767</v>
      </c>
      <c r="X181" s="90">
        <v>4320</v>
      </c>
      <c r="Y181" s="91">
        <v>4320</v>
      </c>
    </row>
    <row r="182" spans="1:25" s="48" customFormat="1" x14ac:dyDescent="0.25">
      <c r="A182" s="88" t="s">
        <v>164</v>
      </c>
      <c r="B182" s="89" t="s">
        <v>156</v>
      </c>
      <c r="C182" s="15" t="s">
        <v>200</v>
      </c>
      <c r="D182" s="15" t="s">
        <v>119</v>
      </c>
      <c r="E182" s="89" t="s">
        <v>163</v>
      </c>
      <c r="F182" s="15">
        <v>2025</v>
      </c>
      <c r="G182" s="89"/>
      <c r="H182" s="90">
        <v>1000</v>
      </c>
      <c r="I182" s="89"/>
      <c r="J182" s="15" t="s">
        <v>198</v>
      </c>
      <c r="K182" s="89" t="s">
        <v>66</v>
      </c>
      <c r="L182" s="89"/>
      <c r="M182" s="89"/>
      <c r="N182" s="89"/>
      <c r="O182" s="89"/>
      <c r="P182" s="89"/>
      <c r="Q182" s="90"/>
      <c r="R182" s="90"/>
      <c r="S182" s="90"/>
      <c r="T182" s="90"/>
      <c r="U182" s="90">
        <v>650.77102763023811</v>
      </c>
      <c r="V182" s="90">
        <v>812.60785437717288</v>
      </c>
      <c r="W182" s="90">
        <v>892.71664398115354</v>
      </c>
      <c r="X182" s="90">
        <v>946.4113400528671</v>
      </c>
      <c r="Y182" s="91">
        <v>986.85654562830973</v>
      </c>
    </row>
    <row r="183" spans="1:25" s="48" customFormat="1" x14ac:dyDescent="0.25">
      <c r="A183" s="88" t="s">
        <v>167</v>
      </c>
      <c r="B183" s="89" t="s">
        <v>156</v>
      </c>
      <c r="C183" s="15" t="s">
        <v>206</v>
      </c>
      <c r="D183" s="89" t="s">
        <v>119</v>
      </c>
      <c r="E183" s="89" t="s">
        <v>163</v>
      </c>
      <c r="F183" s="56">
        <v>2025</v>
      </c>
      <c r="G183" s="15"/>
      <c r="H183" s="57">
        <v>1680</v>
      </c>
      <c r="I183" s="89"/>
      <c r="J183" s="89"/>
      <c r="K183" s="89" t="s">
        <v>66</v>
      </c>
      <c r="L183" s="89"/>
      <c r="M183" s="89"/>
      <c r="N183" s="89"/>
      <c r="O183" s="89"/>
      <c r="P183" s="89"/>
      <c r="Q183" s="90"/>
      <c r="R183" s="90"/>
      <c r="S183" s="90"/>
      <c r="T183" s="90"/>
      <c r="U183" s="57"/>
      <c r="V183" s="57">
        <v>840</v>
      </c>
      <c r="W183" s="57">
        <v>1680</v>
      </c>
      <c r="X183" s="57">
        <v>1680</v>
      </c>
      <c r="Y183" s="58">
        <v>1680</v>
      </c>
    </row>
    <row r="184" spans="1:25" s="48" customFormat="1" x14ac:dyDescent="0.25">
      <c r="A184" s="88" t="s">
        <v>75</v>
      </c>
      <c r="B184" s="89" t="s">
        <v>58</v>
      </c>
      <c r="C184" s="89" t="s">
        <v>76</v>
      </c>
      <c r="D184" s="89" t="s">
        <v>60</v>
      </c>
      <c r="E184" s="89" t="s">
        <v>68</v>
      </c>
      <c r="F184" s="89">
        <v>1998</v>
      </c>
      <c r="G184" s="89">
        <v>2023</v>
      </c>
      <c r="H184" s="57">
        <v>7732</v>
      </c>
      <c r="I184" s="89"/>
      <c r="J184" s="89" t="s">
        <v>65</v>
      </c>
      <c r="K184" s="89" t="s">
        <v>66</v>
      </c>
      <c r="L184" s="89"/>
      <c r="M184" s="89"/>
      <c r="N184" s="89"/>
      <c r="O184" s="89"/>
      <c r="P184" s="89"/>
      <c r="Q184" s="54">
        <v>6068.9999847412109</v>
      </c>
      <c r="R184" s="54">
        <v>6319.1999053955078</v>
      </c>
      <c r="S184" s="54">
        <v>6951.433349609375</v>
      </c>
      <c r="T184" s="57">
        <v>9300</v>
      </c>
      <c r="U184" s="57">
        <v>10350</v>
      </c>
      <c r="V184" s="57">
        <v>10350</v>
      </c>
      <c r="W184" s="57">
        <v>10350</v>
      </c>
      <c r="X184" s="57">
        <v>10350</v>
      </c>
      <c r="Y184" s="58">
        <v>10350</v>
      </c>
    </row>
    <row r="185" spans="1:25" s="48" customFormat="1" x14ac:dyDescent="0.25">
      <c r="A185" s="88" t="s">
        <v>77</v>
      </c>
      <c r="B185" s="89" t="s">
        <v>58</v>
      </c>
      <c r="C185" s="89" t="s">
        <v>78</v>
      </c>
      <c r="D185" s="89" t="s">
        <v>60</v>
      </c>
      <c r="E185" s="89" t="s">
        <v>61</v>
      </c>
      <c r="F185" s="89">
        <v>2009</v>
      </c>
      <c r="G185" s="89"/>
      <c r="H185" s="90">
        <v>750</v>
      </c>
      <c r="I185" s="89"/>
      <c r="J185" s="89" t="s">
        <v>65</v>
      </c>
      <c r="K185" s="89" t="s">
        <v>66</v>
      </c>
      <c r="L185" s="89"/>
      <c r="M185" s="89"/>
      <c r="N185" s="89"/>
      <c r="O185" s="89"/>
      <c r="P185" s="89"/>
      <c r="Q185" s="90">
        <v>400.90000534057617</v>
      </c>
      <c r="R185" s="90">
        <v>423.60000228881836</v>
      </c>
      <c r="S185" s="90">
        <v>443.79999542236328</v>
      </c>
      <c r="T185" s="90"/>
      <c r="U185" s="90"/>
      <c r="V185" s="90"/>
      <c r="W185" s="90"/>
      <c r="X185" s="90"/>
      <c r="Y185" s="91"/>
    </row>
    <row r="186" spans="1:25" s="48" customFormat="1" x14ac:dyDescent="0.25">
      <c r="A186" s="88" t="s">
        <v>159</v>
      </c>
      <c r="B186" s="89" t="s">
        <v>156</v>
      </c>
      <c r="C186" s="89" t="s">
        <v>160</v>
      </c>
      <c r="D186" s="89" t="s">
        <v>60</v>
      </c>
      <c r="E186" s="89" t="s">
        <v>158</v>
      </c>
      <c r="F186" s="89">
        <v>2003</v>
      </c>
      <c r="G186" s="89">
        <v>2023</v>
      </c>
      <c r="H186" s="89">
        <v>7800</v>
      </c>
      <c r="I186" s="89"/>
      <c r="J186" s="89"/>
      <c r="K186" s="89" t="s">
        <v>66</v>
      </c>
      <c r="L186" s="89"/>
      <c r="M186" s="89"/>
      <c r="N186" s="89"/>
      <c r="O186" s="89"/>
      <c r="P186" s="89"/>
      <c r="Q186" s="90">
        <v>3703.8999786376953</v>
      </c>
      <c r="R186" s="90">
        <v>4294.5000305175781</v>
      </c>
      <c r="S186" s="90">
        <v>3541.166748046875</v>
      </c>
      <c r="T186" s="90">
        <v>3648.7572275797525</v>
      </c>
      <c r="U186" s="90">
        <v>4186.7096252441397</v>
      </c>
      <c r="V186" s="90">
        <v>6477.1953633626308</v>
      </c>
      <c r="W186" s="90">
        <v>7015.1477610270204</v>
      </c>
      <c r="X186" s="90">
        <v>7553.1001586914099</v>
      </c>
      <c r="Y186" s="91">
        <v>7800</v>
      </c>
    </row>
    <row r="187" spans="1:25" s="48" customFormat="1" x14ac:dyDescent="0.25">
      <c r="A187" s="88" t="s">
        <v>168</v>
      </c>
      <c r="B187" s="89" t="s">
        <v>156</v>
      </c>
      <c r="C187" s="89" t="s">
        <v>169</v>
      </c>
      <c r="D187" s="89" t="s">
        <v>119</v>
      </c>
      <c r="E187" s="89" t="s">
        <v>163</v>
      </c>
      <c r="F187" s="15">
        <v>2025</v>
      </c>
      <c r="G187" s="89"/>
      <c r="H187" s="90">
        <v>5600</v>
      </c>
      <c r="I187" s="89"/>
      <c r="J187" s="89"/>
      <c r="K187" s="89" t="s">
        <v>66</v>
      </c>
      <c r="L187" s="89"/>
      <c r="M187" s="89"/>
      <c r="N187" s="89"/>
      <c r="O187" s="89"/>
      <c r="P187" s="89"/>
      <c r="Q187" s="90"/>
      <c r="R187" s="90"/>
      <c r="S187" s="90"/>
      <c r="T187" s="90"/>
      <c r="U187" s="90">
        <v>4116.3206310891082</v>
      </c>
      <c r="V187" s="90">
        <v>4756.7886259264978</v>
      </c>
      <c r="W187" s="90">
        <v>5131.4383858184419</v>
      </c>
      <c r="X187" s="90">
        <v>5397.2566207638874</v>
      </c>
      <c r="Y187" s="91">
        <v>5600</v>
      </c>
    </row>
    <row r="188" spans="1:25" s="48" customFormat="1" x14ac:dyDescent="0.25">
      <c r="A188" s="88" t="s">
        <v>79</v>
      </c>
      <c r="B188" s="89" t="s">
        <v>58</v>
      </c>
      <c r="C188" s="89" t="s">
        <v>232</v>
      </c>
      <c r="D188" s="89" t="s">
        <v>60</v>
      </c>
      <c r="E188" s="89" t="s">
        <v>68</v>
      </c>
      <c r="F188" s="89">
        <v>1992</v>
      </c>
      <c r="G188" s="89">
        <v>2017</v>
      </c>
      <c r="H188" s="90">
        <v>200</v>
      </c>
      <c r="I188" s="89"/>
      <c r="J188" s="89" t="s">
        <v>65</v>
      </c>
      <c r="K188" s="89" t="s">
        <v>66</v>
      </c>
      <c r="L188" s="89"/>
      <c r="M188" s="89"/>
      <c r="N188" s="89"/>
      <c r="O188" s="89"/>
      <c r="P188" s="89"/>
      <c r="Q188" s="90">
        <v>131.70000171661377</v>
      </c>
      <c r="R188" s="90">
        <v>121.80000019073486</v>
      </c>
      <c r="S188" s="90">
        <v>140.30000019073486</v>
      </c>
      <c r="T188" s="90"/>
      <c r="U188" s="90"/>
      <c r="V188" s="90"/>
      <c r="W188" s="90"/>
      <c r="X188" s="90"/>
      <c r="Y188" s="91"/>
    </row>
    <row r="189" spans="1:25" s="48" customFormat="1" x14ac:dyDescent="0.25">
      <c r="A189" s="88" t="s">
        <v>122</v>
      </c>
      <c r="B189" s="89" t="s">
        <v>58</v>
      </c>
      <c r="C189" s="89" t="s">
        <v>123</v>
      </c>
      <c r="D189" s="89" t="s">
        <v>119</v>
      </c>
      <c r="E189" s="89" t="s">
        <v>61</v>
      </c>
      <c r="F189" s="89">
        <v>2020</v>
      </c>
      <c r="G189" s="89"/>
      <c r="H189" s="29">
        <v>1200</v>
      </c>
      <c r="I189" s="89"/>
      <c r="J189" s="89" t="s">
        <v>65</v>
      </c>
      <c r="K189" s="89" t="s">
        <v>66</v>
      </c>
      <c r="L189" s="89"/>
      <c r="M189" s="89"/>
      <c r="N189" s="31">
        <v>5000000</v>
      </c>
      <c r="O189" s="77"/>
      <c r="P189" s="32" t="s">
        <v>193</v>
      </c>
      <c r="Q189" s="78">
        <v>0</v>
      </c>
      <c r="R189" s="78">
        <v>0</v>
      </c>
      <c r="S189" s="78">
        <v>0</v>
      </c>
      <c r="T189" s="78">
        <v>0</v>
      </c>
      <c r="U189" s="78"/>
      <c r="V189" s="78"/>
      <c r="W189" s="78"/>
      <c r="X189" s="78">
        <v>800</v>
      </c>
      <c r="Y189" s="79">
        <v>1200</v>
      </c>
    </row>
    <row r="190" spans="1:25" s="48" customFormat="1" x14ac:dyDescent="0.25">
      <c r="A190" s="88" t="s">
        <v>80</v>
      </c>
      <c r="B190" s="89" t="s">
        <v>58</v>
      </c>
      <c r="C190" s="89" t="s">
        <v>81</v>
      </c>
      <c r="D190" s="89" t="s">
        <v>60</v>
      </c>
      <c r="E190" s="89" t="s">
        <v>61</v>
      </c>
      <c r="F190" s="89">
        <v>2009</v>
      </c>
      <c r="G190" s="89"/>
      <c r="H190" s="90">
        <v>1000</v>
      </c>
      <c r="I190" s="89"/>
      <c r="J190" s="89" t="s">
        <v>65</v>
      </c>
      <c r="K190" s="89" t="s">
        <v>66</v>
      </c>
      <c r="L190" s="89"/>
      <c r="M190" s="89"/>
      <c r="N190" s="89"/>
      <c r="O190" s="89"/>
      <c r="P190" s="89"/>
      <c r="Q190" s="90">
        <v>518.00000190734863</v>
      </c>
      <c r="R190" s="90">
        <v>473.19999313354492</v>
      </c>
      <c r="S190" s="90">
        <v>495.5</v>
      </c>
      <c r="T190" s="54">
        <v>500</v>
      </c>
      <c r="U190" s="54"/>
      <c r="V190" s="54"/>
      <c r="W190" s="54"/>
      <c r="X190" s="54">
        <v>600</v>
      </c>
      <c r="Y190" s="55">
        <v>800</v>
      </c>
    </row>
    <row r="191" spans="1:25" s="48" customFormat="1" x14ac:dyDescent="0.25">
      <c r="A191" s="88" t="s">
        <v>133</v>
      </c>
      <c r="B191" s="89" t="s">
        <v>58</v>
      </c>
      <c r="C191" s="89" t="s">
        <v>134</v>
      </c>
      <c r="D191" s="15" t="s">
        <v>181</v>
      </c>
      <c r="E191" s="89" t="s">
        <v>61</v>
      </c>
      <c r="F191" s="89">
        <v>2015</v>
      </c>
      <c r="G191" s="89"/>
      <c r="H191" s="90">
        <v>300</v>
      </c>
      <c r="I191" s="89"/>
      <c r="J191" s="89" t="s">
        <v>65</v>
      </c>
      <c r="K191" s="89" t="s">
        <v>66</v>
      </c>
      <c r="L191" s="89"/>
      <c r="M191" s="89"/>
      <c r="N191" s="89"/>
      <c r="O191" s="89"/>
      <c r="P191" s="89"/>
      <c r="Q191" s="90"/>
      <c r="R191" s="90"/>
      <c r="S191" s="90"/>
      <c r="T191" s="90"/>
      <c r="U191" s="90"/>
      <c r="V191" s="90"/>
      <c r="W191" s="90"/>
      <c r="X191" s="90"/>
      <c r="Y191" s="91"/>
    </row>
    <row r="192" spans="1:25" s="48" customFormat="1" x14ac:dyDescent="0.25">
      <c r="A192" s="88" t="s">
        <v>82</v>
      </c>
      <c r="B192" s="89" t="s">
        <v>58</v>
      </c>
      <c r="C192" s="89" t="s">
        <v>83</v>
      </c>
      <c r="D192" s="89" t="s">
        <v>60</v>
      </c>
      <c r="E192" s="89" t="s">
        <v>68</v>
      </c>
      <c r="F192" s="89">
        <v>2003</v>
      </c>
      <c r="G192" s="89">
        <v>2023</v>
      </c>
      <c r="H192" s="90">
        <v>1788</v>
      </c>
      <c r="I192" s="89"/>
      <c r="J192" s="89" t="s">
        <v>65</v>
      </c>
      <c r="K192" s="89" t="s">
        <v>66</v>
      </c>
      <c r="L192" s="89"/>
      <c r="M192" s="89"/>
      <c r="N192" s="89"/>
      <c r="O192" s="89"/>
      <c r="P192" s="89"/>
      <c r="Q192" s="90">
        <v>1315.8999996185303</v>
      </c>
      <c r="R192" s="90">
        <v>1352.800009727478</v>
      </c>
      <c r="S192" s="90">
        <v>1323.4333305358887</v>
      </c>
      <c r="T192" s="54">
        <v>1500</v>
      </c>
      <c r="U192" s="54"/>
      <c r="V192" s="54"/>
      <c r="W192" s="54"/>
      <c r="X192" s="54">
        <v>1700</v>
      </c>
      <c r="Y192" s="55">
        <v>1788</v>
      </c>
    </row>
    <row r="193" spans="1:25" s="48" customFormat="1" x14ac:dyDescent="0.25">
      <c r="A193" s="88" t="s">
        <v>84</v>
      </c>
      <c r="B193" s="89" t="s">
        <v>58</v>
      </c>
      <c r="C193" s="15" t="s">
        <v>85</v>
      </c>
      <c r="D193" s="89" t="s">
        <v>60</v>
      </c>
      <c r="E193" s="89" t="s">
        <v>61</v>
      </c>
      <c r="F193" s="89">
        <v>2009</v>
      </c>
      <c r="G193" s="89"/>
      <c r="H193" s="90">
        <v>1000</v>
      </c>
      <c r="I193" s="89"/>
      <c r="J193" s="89" t="s">
        <v>65</v>
      </c>
      <c r="K193" s="89" t="s">
        <v>66</v>
      </c>
      <c r="L193" s="89"/>
      <c r="M193" s="89"/>
      <c r="N193" s="89"/>
      <c r="O193" s="89"/>
      <c r="P193" s="89"/>
      <c r="Q193" s="90">
        <v>474.40001354366541</v>
      </c>
      <c r="R193" s="90">
        <v>552.79999542236328</v>
      </c>
      <c r="S193" s="90">
        <v>594.33334992825985</v>
      </c>
      <c r="T193" s="90"/>
      <c r="U193" s="54"/>
      <c r="V193" s="54"/>
      <c r="W193" s="54"/>
      <c r="X193" s="54">
        <v>800</v>
      </c>
      <c r="Y193" s="55">
        <v>800</v>
      </c>
    </row>
    <row r="194" spans="1:25" s="48" customFormat="1" x14ac:dyDescent="0.25">
      <c r="A194" s="88" t="s">
        <v>86</v>
      </c>
      <c r="B194" s="89" t="s">
        <v>58</v>
      </c>
      <c r="C194" s="89" t="s">
        <v>87</v>
      </c>
      <c r="D194" s="89" t="s">
        <v>60</v>
      </c>
      <c r="E194" s="89" t="s">
        <v>61</v>
      </c>
      <c r="F194" s="89">
        <v>2005</v>
      </c>
      <c r="G194" s="89"/>
      <c r="H194" s="90">
        <v>100</v>
      </c>
      <c r="I194" s="89"/>
      <c r="J194" s="89" t="s">
        <v>65</v>
      </c>
      <c r="K194" s="89" t="s">
        <v>66</v>
      </c>
      <c r="L194" s="89"/>
      <c r="M194" s="89"/>
      <c r="N194" s="89"/>
      <c r="O194" s="89"/>
      <c r="P194" s="89"/>
      <c r="Q194" s="90"/>
      <c r="R194" s="90"/>
      <c r="S194" s="90"/>
      <c r="T194" s="54">
        <v>80</v>
      </c>
      <c r="U194" s="54"/>
      <c r="V194" s="54"/>
      <c r="W194" s="54"/>
      <c r="X194" s="54">
        <v>100</v>
      </c>
      <c r="Y194" s="55">
        <v>100</v>
      </c>
    </row>
    <row r="195" spans="1:25" s="48" customFormat="1" x14ac:dyDescent="0.25">
      <c r="A195" s="88" t="s">
        <v>140</v>
      </c>
      <c r="B195" s="89" t="s">
        <v>58</v>
      </c>
      <c r="C195" s="89" t="s">
        <v>141</v>
      </c>
      <c r="D195" s="89" t="s">
        <v>137</v>
      </c>
      <c r="E195" s="89" t="s">
        <v>61</v>
      </c>
      <c r="F195" s="89">
        <v>2020</v>
      </c>
      <c r="G195" s="89"/>
      <c r="H195" s="54">
        <v>200</v>
      </c>
      <c r="I195" s="89"/>
      <c r="J195" s="89" t="s">
        <v>65</v>
      </c>
      <c r="K195" s="89" t="s">
        <v>66</v>
      </c>
      <c r="L195" s="89"/>
      <c r="M195" s="89"/>
      <c r="N195" s="54">
        <v>3000000</v>
      </c>
      <c r="O195" s="15"/>
      <c r="P195" s="15"/>
      <c r="Q195" s="54"/>
      <c r="R195" s="54"/>
      <c r="S195" s="54"/>
      <c r="T195" s="54">
        <v>0</v>
      </c>
      <c r="U195" s="54">
        <v>158.64000000000001</v>
      </c>
      <c r="V195" s="54">
        <v>202.87854129524069</v>
      </c>
      <c r="W195" s="54">
        <v>217.84403428539179</v>
      </c>
      <c r="X195" s="54">
        <v>150</v>
      </c>
      <c r="Y195" s="55">
        <v>200</v>
      </c>
    </row>
    <row r="196" spans="1:25" s="48" customFormat="1" x14ac:dyDescent="0.25">
      <c r="A196" s="88" t="s">
        <v>170</v>
      </c>
      <c r="B196" s="89" t="s">
        <v>156</v>
      </c>
      <c r="C196" s="15" t="s">
        <v>201</v>
      </c>
      <c r="D196" s="89" t="s">
        <v>119</v>
      </c>
      <c r="E196" s="89" t="s">
        <v>163</v>
      </c>
      <c r="F196" s="15">
        <v>2025</v>
      </c>
      <c r="G196" s="89"/>
      <c r="H196" s="90">
        <v>400</v>
      </c>
      <c r="I196" s="89"/>
      <c r="J196" s="15" t="s">
        <v>198</v>
      </c>
      <c r="K196" s="89" t="s">
        <v>66</v>
      </c>
      <c r="L196" s="89"/>
      <c r="M196" s="89"/>
      <c r="N196" s="89"/>
      <c r="O196" s="89"/>
      <c r="P196" s="89"/>
      <c r="Q196" s="90"/>
      <c r="R196" s="90"/>
      <c r="S196" s="90"/>
      <c r="T196" s="90"/>
      <c r="U196" s="15"/>
      <c r="V196" s="54">
        <v>294.02290222065062</v>
      </c>
      <c r="W196" s="54">
        <v>339.77061613760702</v>
      </c>
      <c r="X196" s="54">
        <v>366.53131327274588</v>
      </c>
      <c r="Y196" s="55">
        <v>385.51833005456342</v>
      </c>
    </row>
    <row r="197" spans="1:25" s="48" customFormat="1" x14ac:dyDescent="0.25">
      <c r="A197" s="88" t="s">
        <v>88</v>
      </c>
      <c r="B197" s="89" t="s">
        <v>58</v>
      </c>
      <c r="C197" s="89" t="s">
        <v>89</v>
      </c>
      <c r="D197" s="89" t="s">
        <v>60</v>
      </c>
      <c r="E197" s="89" t="s">
        <v>68</v>
      </c>
      <c r="F197" s="89">
        <v>2005</v>
      </c>
      <c r="G197" s="89">
        <v>2030</v>
      </c>
      <c r="H197" s="90">
        <v>7500</v>
      </c>
      <c r="I197" s="89"/>
      <c r="J197" s="89" t="s">
        <v>65</v>
      </c>
      <c r="K197" s="89" t="s">
        <v>66</v>
      </c>
      <c r="L197" s="89"/>
      <c r="M197" s="89"/>
      <c r="N197" s="89"/>
      <c r="O197" s="89"/>
      <c r="P197" s="89"/>
      <c r="Q197" s="90">
        <v>4055.7999725341797</v>
      </c>
      <c r="R197" s="90">
        <v>4390.6000366210937</v>
      </c>
      <c r="S197" s="90">
        <v>4568.8000030517578</v>
      </c>
      <c r="T197" s="54">
        <v>4700</v>
      </c>
      <c r="U197" s="54">
        <v>5000</v>
      </c>
      <c r="V197" s="54">
        <v>6000</v>
      </c>
      <c r="W197" s="54">
        <v>7300</v>
      </c>
      <c r="X197" s="54">
        <v>7300</v>
      </c>
      <c r="Y197" s="55">
        <v>7300</v>
      </c>
    </row>
    <row r="198" spans="1:25" s="48" customFormat="1" x14ac:dyDescent="0.25">
      <c r="A198" s="88" t="s">
        <v>124</v>
      </c>
      <c r="B198" s="89" t="s">
        <v>58</v>
      </c>
      <c r="C198" s="89" t="s">
        <v>125</v>
      </c>
      <c r="D198" s="89" t="s">
        <v>119</v>
      </c>
      <c r="E198" s="89" t="s">
        <v>61</v>
      </c>
      <c r="F198" s="89">
        <v>2015</v>
      </c>
      <c r="G198" s="89"/>
      <c r="H198" s="90">
        <v>4400</v>
      </c>
      <c r="I198" s="89"/>
      <c r="J198" s="89" t="s">
        <v>65</v>
      </c>
      <c r="K198" s="89" t="s">
        <v>66</v>
      </c>
      <c r="L198" s="89"/>
      <c r="M198" s="89"/>
      <c r="N198" s="89"/>
      <c r="O198" s="89"/>
      <c r="P198" s="89"/>
      <c r="Q198" s="90"/>
      <c r="R198" s="90"/>
      <c r="S198" s="90"/>
      <c r="T198" s="90"/>
      <c r="U198" s="90"/>
      <c r="V198" s="54">
        <v>250</v>
      </c>
      <c r="W198" s="54">
        <v>250</v>
      </c>
      <c r="X198" s="54">
        <v>250</v>
      </c>
      <c r="Y198" s="55">
        <v>250</v>
      </c>
    </row>
    <row r="199" spans="1:25" s="48" customFormat="1" x14ac:dyDescent="0.25">
      <c r="A199" s="88" t="s">
        <v>90</v>
      </c>
      <c r="B199" s="89" t="s">
        <v>58</v>
      </c>
      <c r="C199" s="89" t="s">
        <v>91</v>
      </c>
      <c r="D199" s="89" t="s">
        <v>60</v>
      </c>
      <c r="E199" s="89" t="s">
        <v>61</v>
      </c>
      <c r="F199" s="89">
        <v>1998</v>
      </c>
      <c r="G199" s="89"/>
      <c r="H199" s="90">
        <v>65</v>
      </c>
      <c r="I199" s="89"/>
      <c r="J199" s="89" t="s">
        <v>65</v>
      </c>
      <c r="K199" s="89" t="s">
        <v>66</v>
      </c>
      <c r="L199" s="89"/>
      <c r="M199" s="89"/>
      <c r="N199" s="89"/>
      <c r="O199" s="89"/>
      <c r="P199" s="89"/>
      <c r="Q199" s="90">
        <v>65</v>
      </c>
      <c r="R199" s="90">
        <v>65</v>
      </c>
      <c r="S199" s="90">
        <v>65</v>
      </c>
      <c r="T199" s="90"/>
      <c r="U199" s="90"/>
      <c r="V199" s="90"/>
      <c r="W199" s="90"/>
      <c r="X199" s="90"/>
      <c r="Y199" s="91"/>
    </row>
    <row r="200" spans="1:25" s="48" customFormat="1" x14ac:dyDescent="0.25">
      <c r="A200" s="88" t="s">
        <v>135</v>
      </c>
      <c r="B200" s="89" t="s">
        <v>58</v>
      </c>
      <c r="C200" s="89" t="s">
        <v>136</v>
      </c>
      <c r="D200" s="89" t="s">
        <v>132</v>
      </c>
      <c r="E200" s="89" t="s">
        <v>61</v>
      </c>
      <c r="F200" s="89">
        <v>2015</v>
      </c>
      <c r="G200" s="89"/>
      <c r="H200" s="90">
        <v>3489</v>
      </c>
      <c r="I200" s="89"/>
      <c r="J200" s="89" t="s">
        <v>65</v>
      </c>
      <c r="K200" s="89" t="s">
        <v>66</v>
      </c>
      <c r="L200" s="89"/>
      <c r="M200" s="89"/>
      <c r="N200" s="89"/>
      <c r="O200" s="89"/>
      <c r="P200" s="89"/>
      <c r="Q200" s="90"/>
      <c r="R200" s="90"/>
      <c r="S200" s="90"/>
      <c r="T200" s="90"/>
      <c r="U200" s="90"/>
      <c r="V200" s="90"/>
      <c r="W200" s="90"/>
      <c r="X200" s="90"/>
      <c r="Y200" s="91"/>
    </row>
    <row r="201" spans="1:25" s="48" customFormat="1" x14ac:dyDescent="0.25">
      <c r="A201" s="88" t="s">
        <v>126</v>
      </c>
      <c r="B201" s="89" t="s">
        <v>58</v>
      </c>
      <c r="C201" s="89" t="s">
        <v>127</v>
      </c>
      <c r="D201" s="89" t="s">
        <v>119</v>
      </c>
      <c r="E201" s="89" t="s">
        <v>61</v>
      </c>
      <c r="F201" s="89">
        <v>2025</v>
      </c>
      <c r="G201" s="89"/>
      <c r="H201" s="90">
        <v>1343</v>
      </c>
      <c r="I201" s="89"/>
      <c r="J201" s="89" t="s">
        <v>65</v>
      </c>
      <c r="K201" s="89" t="s">
        <v>66</v>
      </c>
      <c r="L201" s="89"/>
      <c r="M201" s="89"/>
      <c r="N201" s="89"/>
      <c r="O201" s="89"/>
      <c r="P201" s="89"/>
      <c r="Q201" s="90"/>
      <c r="R201" s="90"/>
      <c r="S201" s="90"/>
      <c r="T201" s="90"/>
      <c r="U201" s="90"/>
      <c r="V201" s="90"/>
      <c r="W201" s="90"/>
      <c r="X201" s="90"/>
      <c r="Y201" s="91"/>
    </row>
    <row r="202" spans="1:25" s="48" customFormat="1" x14ac:dyDescent="0.25">
      <c r="A202" s="88" t="s">
        <v>92</v>
      </c>
      <c r="B202" s="89" t="s">
        <v>58</v>
      </c>
      <c r="C202" s="89" t="s">
        <v>93</v>
      </c>
      <c r="D202" s="89" t="s">
        <v>60</v>
      </c>
      <c r="E202" s="89" t="s">
        <v>68</v>
      </c>
      <c r="F202" s="89">
        <v>1998</v>
      </c>
      <c r="G202" s="89">
        <v>2023</v>
      </c>
      <c r="H202" s="90">
        <v>850</v>
      </c>
      <c r="I202" s="89"/>
      <c r="J202" s="89" t="s">
        <v>65</v>
      </c>
      <c r="K202" s="89" t="s">
        <v>66</v>
      </c>
      <c r="L202" s="89"/>
      <c r="M202" s="89"/>
      <c r="N202" s="89"/>
      <c r="O202" s="89"/>
      <c r="P202" s="89"/>
      <c r="Q202" s="90">
        <v>842.69999313354492</v>
      </c>
      <c r="R202" s="90">
        <v>791.30000305175781</v>
      </c>
      <c r="S202" s="90">
        <v>896.36665344238281</v>
      </c>
      <c r="T202" s="90"/>
      <c r="U202" s="90"/>
      <c r="V202" s="90"/>
      <c r="W202" s="90"/>
      <c r="X202" s="90"/>
      <c r="Y202" s="91"/>
    </row>
    <row r="203" spans="1:25" s="48" customFormat="1" x14ac:dyDescent="0.25">
      <c r="A203" s="47" t="s">
        <v>258</v>
      </c>
      <c r="B203" s="104" t="s">
        <v>58</v>
      </c>
      <c r="C203" s="104" t="s">
        <v>204</v>
      </c>
      <c r="D203" s="105" t="s">
        <v>205</v>
      </c>
      <c r="E203" s="104" t="s">
        <v>68</v>
      </c>
      <c r="F203" s="104">
        <v>2023</v>
      </c>
      <c r="G203" s="106"/>
      <c r="H203" s="107">
        <v>92960</v>
      </c>
      <c r="I203" s="106"/>
      <c r="J203" s="106" t="s">
        <v>198</v>
      </c>
      <c r="K203" s="104" t="s">
        <v>66</v>
      </c>
      <c r="L203" s="48">
        <f>30*3.069*365</f>
        <v>33605.549999999996</v>
      </c>
      <c r="Q203" s="49"/>
      <c r="R203" s="49"/>
      <c r="S203" s="49"/>
      <c r="T203" s="108"/>
      <c r="U203" s="108"/>
      <c r="V203" s="107">
        <v>16800</v>
      </c>
      <c r="W203" s="107">
        <v>33600</v>
      </c>
      <c r="X203" s="107">
        <v>92960</v>
      </c>
      <c r="Y203" s="109">
        <v>92960</v>
      </c>
    </row>
    <row r="204" spans="1:25" s="48" customFormat="1" x14ac:dyDescent="0.25">
      <c r="A204" s="88" t="s">
        <v>94</v>
      </c>
      <c r="B204" s="89" t="s">
        <v>58</v>
      </c>
      <c r="C204" s="89" t="s">
        <v>95</v>
      </c>
      <c r="D204" s="89" t="s">
        <v>60</v>
      </c>
      <c r="E204" s="89" t="s">
        <v>68</v>
      </c>
      <c r="F204" s="89">
        <v>2010</v>
      </c>
      <c r="G204" s="89">
        <v>2034</v>
      </c>
      <c r="H204" s="90">
        <v>340</v>
      </c>
      <c r="I204" s="89"/>
      <c r="J204" s="89" t="s">
        <v>65</v>
      </c>
      <c r="K204" s="89" t="s">
        <v>66</v>
      </c>
      <c r="L204" s="89"/>
      <c r="M204" s="89"/>
      <c r="N204" s="89"/>
      <c r="O204" s="89"/>
      <c r="P204" s="89"/>
      <c r="Q204" s="90"/>
      <c r="R204" s="90"/>
      <c r="S204" s="90"/>
      <c r="T204" s="90"/>
      <c r="U204" s="90"/>
      <c r="V204" s="90"/>
      <c r="W204" s="90"/>
      <c r="X204" s="90"/>
      <c r="Y204" s="91"/>
    </row>
    <row r="205" spans="1:25" s="48" customFormat="1" x14ac:dyDescent="0.25">
      <c r="A205" s="47" t="s">
        <v>96</v>
      </c>
      <c r="B205" s="48" t="s">
        <v>58</v>
      </c>
      <c r="C205" s="48" t="s">
        <v>97</v>
      </c>
      <c r="D205" s="48" t="s">
        <v>60</v>
      </c>
      <c r="E205" s="48" t="s">
        <v>61</v>
      </c>
      <c r="F205" s="48">
        <v>1996</v>
      </c>
      <c r="H205" s="49">
        <v>350</v>
      </c>
      <c r="J205" s="48" t="s">
        <v>65</v>
      </c>
      <c r="K205" s="48" t="s">
        <v>98</v>
      </c>
      <c r="Q205" s="49">
        <v>280.70000076293945</v>
      </c>
      <c r="R205" s="49">
        <v>347.70000457763672</v>
      </c>
      <c r="S205" s="49">
        <v>311.53333568572998</v>
      </c>
      <c r="T205" s="49"/>
      <c r="U205" s="49"/>
      <c r="V205" s="49"/>
      <c r="W205" s="49"/>
      <c r="X205" s="49"/>
      <c r="Y205" s="50"/>
    </row>
    <row r="206" spans="1:25" s="48" customFormat="1" x14ac:dyDescent="0.25">
      <c r="A206" s="88" t="s">
        <v>96</v>
      </c>
      <c r="B206" s="89" t="s">
        <v>58</v>
      </c>
      <c r="C206" s="89" t="s">
        <v>97</v>
      </c>
      <c r="D206" s="89" t="s">
        <v>60</v>
      </c>
      <c r="E206" s="89" t="s">
        <v>61</v>
      </c>
      <c r="F206" s="89">
        <v>1996</v>
      </c>
      <c r="G206" s="89"/>
      <c r="H206" s="90">
        <v>350</v>
      </c>
      <c r="I206" s="89"/>
      <c r="J206" s="89" t="s">
        <v>65</v>
      </c>
      <c r="K206" s="89" t="s">
        <v>98</v>
      </c>
      <c r="L206" s="89"/>
      <c r="M206" s="89"/>
      <c r="N206" s="89"/>
      <c r="O206" s="89"/>
      <c r="P206" s="89"/>
      <c r="Q206" s="90">
        <v>280.70000076293945</v>
      </c>
      <c r="R206" s="90">
        <v>347.70000457763672</v>
      </c>
      <c r="S206" s="90">
        <v>311.53333568572998</v>
      </c>
      <c r="T206" s="90"/>
      <c r="U206" s="90"/>
      <c r="V206" s="90"/>
      <c r="W206" s="90"/>
      <c r="X206" s="90"/>
      <c r="Y206" s="91"/>
    </row>
    <row r="207" spans="1:25" s="48" customFormat="1" x14ac:dyDescent="0.25">
      <c r="A207" s="88" t="s">
        <v>99</v>
      </c>
      <c r="B207" s="89" t="s">
        <v>58</v>
      </c>
      <c r="C207" s="89" t="s">
        <v>97</v>
      </c>
      <c r="D207" s="89" t="s">
        <v>60</v>
      </c>
      <c r="E207" s="89" t="s">
        <v>61</v>
      </c>
      <c r="F207" s="89">
        <v>2003</v>
      </c>
      <c r="G207" s="89"/>
      <c r="H207" s="90">
        <v>235</v>
      </c>
      <c r="I207" s="89"/>
      <c r="J207" s="89" t="s">
        <v>65</v>
      </c>
      <c r="K207" s="89" t="s">
        <v>66</v>
      </c>
      <c r="L207" s="89"/>
      <c r="M207" s="89"/>
      <c r="N207" s="89"/>
      <c r="O207" s="89"/>
      <c r="P207" s="89"/>
      <c r="Q207" s="90">
        <v>257.29999577999115</v>
      </c>
      <c r="R207" s="90">
        <v>145.40000081062317</v>
      </c>
      <c r="S207" s="90">
        <v>248.23333287239075</v>
      </c>
      <c r="T207" s="90"/>
      <c r="U207" s="90"/>
      <c r="V207" s="90"/>
      <c r="W207" s="90"/>
      <c r="X207" s="90"/>
      <c r="Y207" s="91"/>
    </row>
    <row r="208" spans="1:25" s="48" customFormat="1" x14ac:dyDescent="0.25">
      <c r="A208" s="88" t="s">
        <v>100</v>
      </c>
      <c r="B208" s="89" t="s">
        <v>58</v>
      </c>
      <c r="C208" s="89" t="s">
        <v>101</v>
      </c>
      <c r="D208" s="89" t="s">
        <v>60</v>
      </c>
      <c r="E208" s="89" t="s">
        <v>68</v>
      </c>
      <c r="F208" s="89">
        <v>1999</v>
      </c>
      <c r="G208" s="89">
        <v>2024</v>
      </c>
      <c r="H208" s="90">
        <v>400</v>
      </c>
      <c r="I208" s="89"/>
      <c r="J208" s="89" t="s">
        <v>65</v>
      </c>
      <c r="K208" s="89" t="s">
        <v>66</v>
      </c>
      <c r="L208" s="89"/>
      <c r="M208" s="89"/>
      <c r="N208" s="89"/>
      <c r="O208" s="89"/>
      <c r="P208" s="89"/>
      <c r="Q208" s="90">
        <v>172.29999828338623</v>
      </c>
      <c r="R208" s="90">
        <v>194.79999876022339</v>
      </c>
      <c r="S208" s="90">
        <v>197.46666574478149</v>
      </c>
      <c r="T208" s="90"/>
      <c r="U208" s="90"/>
      <c r="V208" s="90"/>
      <c r="W208" s="90"/>
      <c r="X208" s="90"/>
      <c r="Y208" s="91"/>
    </row>
    <row r="209" spans="1:25" s="48" customFormat="1" x14ac:dyDescent="0.25">
      <c r="A209" s="88" t="s">
        <v>128</v>
      </c>
      <c r="B209" s="89" t="s">
        <v>58</v>
      </c>
      <c r="C209" s="89" t="s">
        <v>101</v>
      </c>
      <c r="D209" s="89" t="s">
        <v>119</v>
      </c>
      <c r="E209" s="89" t="s">
        <v>61</v>
      </c>
      <c r="F209" s="89">
        <v>2015</v>
      </c>
      <c r="G209" s="89"/>
      <c r="H209" s="90">
        <v>3000</v>
      </c>
      <c r="I209" s="89"/>
      <c r="J209" s="89" t="s">
        <v>65</v>
      </c>
      <c r="K209" s="89" t="s">
        <v>66</v>
      </c>
      <c r="L209" s="89"/>
      <c r="M209" s="89"/>
      <c r="N209" s="89"/>
      <c r="O209" s="89"/>
      <c r="P209" s="89"/>
      <c r="Q209" s="90"/>
      <c r="R209" s="90"/>
      <c r="S209" s="90"/>
      <c r="T209" s="90"/>
      <c r="U209" s="90"/>
      <c r="V209" s="90"/>
      <c r="W209" s="90"/>
      <c r="X209" s="90"/>
      <c r="Y209" s="91"/>
    </row>
    <row r="210" spans="1:25" s="48" customFormat="1" x14ac:dyDescent="0.25">
      <c r="A210" s="88" t="s">
        <v>166</v>
      </c>
      <c r="B210" s="89" t="s">
        <v>156</v>
      </c>
      <c r="C210" s="15" t="s">
        <v>202</v>
      </c>
      <c r="D210" s="89" t="s">
        <v>165</v>
      </c>
      <c r="E210" s="89" t="s">
        <v>163</v>
      </c>
      <c r="F210" s="15">
        <v>2025</v>
      </c>
      <c r="G210" s="89"/>
      <c r="H210" s="90">
        <v>500</v>
      </c>
      <c r="I210" s="89"/>
      <c r="J210" s="15" t="s">
        <v>198</v>
      </c>
      <c r="K210" s="89" t="s">
        <v>66</v>
      </c>
      <c r="L210" s="89"/>
      <c r="M210" s="89"/>
      <c r="N210" s="89"/>
      <c r="O210" s="89"/>
      <c r="P210" s="89"/>
      <c r="Q210" s="90"/>
      <c r="R210" s="90"/>
      <c r="S210" s="90"/>
      <c r="T210" s="90"/>
      <c r="U210" s="15"/>
      <c r="V210" s="54">
        <v>367.52862777581322</v>
      </c>
      <c r="W210" s="54">
        <v>424.71327017200878</v>
      </c>
      <c r="X210" s="54">
        <v>458.16414159093233</v>
      </c>
      <c r="Y210" s="55">
        <v>481.89791256820422</v>
      </c>
    </row>
    <row r="211" spans="1:25" s="48" customFormat="1" x14ac:dyDescent="0.25">
      <c r="A211" s="88" t="s">
        <v>102</v>
      </c>
      <c r="B211" s="89" t="s">
        <v>58</v>
      </c>
      <c r="C211" s="89" t="s">
        <v>103</v>
      </c>
      <c r="D211" s="89" t="s">
        <v>60</v>
      </c>
      <c r="E211" s="89" t="s">
        <v>61</v>
      </c>
      <c r="F211" s="89">
        <v>1997</v>
      </c>
      <c r="G211" s="89"/>
      <c r="H211" s="90">
        <v>500</v>
      </c>
      <c r="I211" s="89"/>
      <c r="J211" s="89" t="s">
        <v>62</v>
      </c>
      <c r="K211" s="89" t="s">
        <v>63</v>
      </c>
      <c r="L211" s="89"/>
      <c r="M211" s="89"/>
      <c r="N211" s="89"/>
      <c r="O211" s="89"/>
      <c r="P211" s="89"/>
      <c r="Q211" s="90">
        <v>308.90000152587891</v>
      </c>
      <c r="R211" s="90">
        <v>300.39999961853027</v>
      </c>
      <c r="S211" s="90">
        <v>307.59999847412109</v>
      </c>
      <c r="T211" s="90"/>
      <c r="U211" s="90"/>
      <c r="V211" s="90"/>
      <c r="W211" s="90"/>
      <c r="X211" s="90"/>
      <c r="Y211" s="91"/>
    </row>
    <row r="212" spans="1:25" s="48" customFormat="1" x14ac:dyDescent="0.25">
      <c r="A212" s="88" t="s">
        <v>104</v>
      </c>
      <c r="B212" s="89" t="s">
        <v>58</v>
      </c>
      <c r="C212" s="89" t="s">
        <v>105</v>
      </c>
      <c r="D212" s="89" t="s">
        <v>60</v>
      </c>
      <c r="E212" s="89" t="s">
        <v>61</v>
      </c>
      <c r="F212" s="89">
        <v>2006</v>
      </c>
      <c r="G212" s="89"/>
      <c r="H212" s="90">
        <v>3426</v>
      </c>
      <c r="I212" s="89"/>
      <c r="J212" s="89" t="s">
        <v>65</v>
      </c>
      <c r="K212" s="89" t="s">
        <v>66</v>
      </c>
      <c r="L212" s="89"/>
      <c r="M212" s="89"/>
      <c r="N212" s="89"/>
      <c r="O212" s="89"/>
      <c r="P212" s="89"/>
      <c r="Q212" s="90">
        <v>1848.6000137329102</v>
      </c>
      <c r="R212" s="90">
        <v>2855.900016784668</v>
      </c>
      <c r="S212" s="90">
        <v>1949.4000158309937</v>
      </c>
      <c r="T212" s="90"/>
      <c r="U212" s="90"/>
      <c r="V212" s="90"/>
      <c r="W212" s="90"/>
      <c r="X212" s="90"/>
      <c r="Y212" s="91"/>
    </row>
    <row r="213" spans="1:25" s="48" customFormat="1" x14ac:dyDescent="0.25">
      <c r="A213" s="88" t="s">
        <v>106</v>
      </c>
      <c r="B213" s="89" t="s">
        <v>58</v>
      </c>
      <c r="C213" s="89" t="s">
        <v>107</v>
      </c>
      <c r="D213" s="89" t="s">
        <v>60</v>
      </c>
      <c r="E213" s="89" t="s">
        <v>108</v>
      </c>
      <c r="F213" s="89">
        <v>2011</v>
      </c>
      <c r="G213" s="89"/>
      <c r="H213" s="90">
        <v>648</v>
      </c>
      <c r="I213" s="89"/>
      <c r="J213" s="89" t="s">
        <v>65</v>
      </c>
      <c r="K213" s="89" t="s">
        <v>66</v>
      </c>
      <c r="L213" s="89"/>
      <c r="M213" s="89"/>
      <c r="N213" s="89"/>
      <c r="O213" s="89"/>
      <c r="P213" s="89"/>
      <c r="Q213" s="90">
        <v>647.99998474121094</v>
      </c>
      <c r="R213" s="90">
        <v>648</v>
      </c>
      <c r="S213" s="90">
        <v>647.99999237060547</v>
      </c>
      <c r="T213" s="90"/>
      <c r="U213" s="90"/>
      <c r="V213" s="90"/>
      <c r="W213" s="90"/>
      <c r="X213" s="90"/>
      <c r="Y213" s="91"/>
    </row>
    <row r="214" spans="1:25" s="48" customFormat="1" x14ac:dyDescent="0.25">
      <c r="A214" s="88" t="s">
        <v>186</v>
      </c>
      <c r="B214" s="89" t="s">
        <v>179</v>
      </c>
      <c r="C214" s="15" t="s">
        <v>203</v>
      </c>
      <c r="D214" s="15" t="s">
        <v>119</v>
      </c>
      <c r="E214" s="89" t="s">
        <v>185</v>
      </c>
      <c r="F214" s="89">
        <v>2025</v>
      </c>
      <c r="G214" s="89"/>
      <c r="H214" s="90">
        <v>28000</v>
      </c>
      <c r="I214" s="89"/>
      <c r="J214" s="15" t="s">
        <v>198</v>
      </c>
      <c r="K214" s="89" t="s">
        <v>66</v>
      </c>
      <c r="L214" s="89"/>
      <c r="M214" s="89"/>
      <c r="N214" s="89"/>
      <c r="O214" s="89"/>
      <c r="P214" s="89"/>
      <c r="Q214" s="90"/>
      <c r="R214" s="90"/>
      <c r="S214" s="90"/>
      <c r="T214" s="90"/>
      <c r="U214" s="90">
        <v>28000</v>
      </c>
      <c r="V214" s="90">
        <v>28000</v>
      </c>
      <c r="W214" s="90">
        <v>28000</v>
      </c>
      <c r="X214" s="90">
        <v>28000</v>
      </c>
      <c r="Y214" s="91">
        <v>28000</v>
      </c>
    </row>
    <row r="215" spans="1:25" s="48" customFormat="1" x14ac:dyDescent="0.25">
      <c r="A215" s="88" t="s">
        <v>171</v>
      </c>
      <c r="B215" s="89" t="s">
        <v>156</v>
      </c>
      <c r="C215" s="56" t="s">
        <v>207</v>
      </c>
      <c r="D215" s="89" t="s">
        <v>119</v>
      </c>
      <c r="E215" s="89" t="s">
        <v>163</v>
      </c>
      <c r="F215" s="56">
        <v>2025</v>
      </c>
      <c r="G215" s="89"/>
      <c r="H215" s="90">
        <v>1600</v>
      </c>
      <c r="I215" s="89"/>
      <c r="J215" s="89"/>
      <c r="K215" s="89" t="s">
        <v>66</v>
      </c>
      <c r="L215" s="89"/>
      <c r="M215" s="89"/>
      <c r="N215" s="89"/>
      <c r="O215" s="89"/>
      <c r="P215" s="89"/>
      <c r="Q215" s="90"/>
      <c r="R215" s="90"/>
      <c r="S215" s="90"/>
      <c r="T215" s="57"/>
      <c r="U215" s="57"/>
      <c r="V215" s="57">
        <v>800</v>
      </c>
      <c r="W215" s="57">
        <v>1600</v>
      </c>
      <c r="X215" s="57">
        <v>1600</v>
      </c>
      <c r="Y215" s="58">
        <v>1600</v>
      </c>
    </row>
    <row r="216" spans="1:25" s="48" customFormat="1" x14ac:dyDescent="0.25">
      <c r="A216" s="88" t="s">
        <v>109</v>
      </c>
      <c r="B216" s="89" t="s">
        <v>58</v>
      </c>
      <c r="C216" s="89" t="s">
        <v>110</v>
      </c>
      <c r="D216" s="89" t="s">
        <v>60</v>
      </c>
      <c r="E216" s="89" t="s">
        <v>61</v>
      </c>
      <c r="F216" s="89">
        <v>1997</v>
      </c>
      <c r="G216" s="89"/>
      <c r="H216" s="90">
        <v>168</v>
      </c>
      <c r="I216" s="89"/>
      <c r="J216" s="89" t="s">
        <v>65</v>
      </c>
      <c r="K216" s="89" t="s">
        <v>66</v>
      </c>
      <c r="L216" s="89"/>
      <c r="M216" s="89"/>
      <c r="N216" s="89"/>
      <c r="O216" s="89"/>
      <c r="P216" s="89"/>
      <c r="Q216" s="90">
        <v>47.999999523162842</v>
      </c>
      <c r="R216" s="90">
        <v>51.199999570846558</v>
      </c>
      <c r="S216" s="90">
        <v>51.266666412353516</v>
      </c>
      <c r="T216" s="90"/>
      <c r="U216" s="90"/>
      <c r="V216" s="90"/>
      <c r="W216" s="90"/>
      <c r="X216" s="90"/>
      <c r="Y216" s="91"/>
    </row>
    <row r="217" spans="1:25" s="48" customFormat="1" x14ac:dyDescent="0.25">
      <c r="A217" s="88" t="s">
        <v>177</v>
      </c>
      <c r="B217" s="89" t="s">
        <v>156</v>
      </c>
      <c r="C217" s="15" t="s">
        <v>196</v>
      </c>
      <c r="D217" s="89" t="s">
        <v>137</v>
      </c>
      <c r="E217" s="89" t="s">
        <v>163</v>
      </c>
      <c r="F217" s="89">
        <v>2015</v>
      </c>
      <c r="G217" s="89"/>
      <c r="H217" s="28">
        <v>1500</v>
      </c>
      <c r="I217" s="89"/>
      <c r="J217" s="89"/>
      <c r="K217" s="89" t="s">
        <v>66</v>
      </c>
      <c r="L217" s="89"/>
      <c r="M217" s="89"/>
      <c r="N217" s="30">
        <v>18000000</v>
      </c>
      <c r="O217" s="89"/>
      <c r="P217" s="89"/>
      <c r="Q217" s="90"/>
      <c r="R217" s="90"/>
      <c r="S217" s="90"/>
      <c r="T217" s="90">
        <v>234.75</v>
      </c>
      <c r="U217" s="90">
        <v>382.5701562113145</v>
      </c>
      <c r="V217" s="90">
        <v>432.57636000586558</v>
      </c>
      <c r="W217" s="90">
        <v>463.48856958478194</v>
      </c>
      <c r="X217" s="90">
        <v>485.92310111218239</v>
      </c>
      <c r="Y217" s="91">
        <v>500</v>
      </c>
    </row>
    <row r="218" spans="1:25" s="48" customFormat="1" x14ac:dyDescent="0.25">
      <c r="A218" s="88" t="s">
        <v>113</v>
      </c>
      <c r="B218" s="89" t="s">
        <v>58</v>
      </c>
      <c r="C218" s="89" t="s">
        <v>112</v>
      </c>
      <c r="D218" s="89" t="s">
        <v>60</v>
      </c>
      <c r="E218" s="89" t="s">
        <v>68</v>
      </c>
      <c r="F218" s="89">
        <v>2000</v>
      </c>
      <c r="G218" s="89">
        <v>2025</v>
      </c>
      <c r="H218" s="90">
        <v>960</v>
      </c>
      <c r="I218" s="89"/>
      <c r="J218" s="89" t="s">
        <v>65</v>
      </c>
      <c r="K218" s="89" t="s">
        <v>66</v>
      </c>
      <c r="L218" s="89"/>
      <c r="M218" s="89"/>
      <c r="N218" s="89"/>
      <c r="O218" s="89"/>
      <c r="P218" s="89"/>
      <c r="Q218" s="90">
        <v>719.9000004529953</v>
      </c>
      <c r="R218" s="90">
        <v>738.80000598728657</v>
      </c>
      <c r="S218" s="90">
        <v>898.1333235502243</v>
      </c>
      <c r="T218" s="90"/>
      <c r="U218" s="90"/>
      <c r="V218" s="90"/>
      <c r="W218" s="90"/>
      <c r="X218" s="90"/>
      <c r="Y218" s="91"/>
    </row>
    <row r="219" spans="1:25" s="48" customFormat="1" x14ac:dyDescent="0.25">
      <c r="A219" s="88" t="s">
        <v>111</v>
      </c>
      <c r="B219" s="89" t="s">
        <v>58</v>
      </c>
      <c r="C219" s="89" t="s">
        <v>112</v>
      </c>
      <c r="D219" s="89" t="s">
        <v>60</v>
      </c>
      <c r="E219" s="89" t="s">
        <v>68</v>
      </c>
      <c r="F219" s="89">
        <v>2000</v>
      </c>
      <c r="G219" s="89">
        <v>2025</v>
      </c>
      <c r="H219" s="90">
        <v>640</v>
      </c>
      <c r="I219" s="89"/>
      <c r="J219" s="89" t="s">
        <v>65</v>
      </c>
      <c r="K219" s="89" t="s">
        <v>98</v>
      </c>
      <c r="L219" s="89"/>
      <c r="M219" s="89"/>
      <c r="N219" s="89"/>
      <c r="O219" s="89"/>
      <c r="P219" s="89"/>
      <c r="Q219" s="90">
        <v>488.39999294281006</v>
      </c>
      <c r="R219" s="90">
        <v>544.39999580383301</v>
      </c>
      <c r="S219" s="90">
        <v>559.49999618530273</v>
      </c>
      <c r="T219" s="90"/>
      <c r="U219" s="90"/>
      <c r="V219" s="90"/>
      <c r="W219" s="90"/>
      <c r="X219" s="90"/>
      <c r="Y219" s="91"/>
    </row>
    <row r="220" spans="1:25" s="48" customFormat="1" x14ac:dyDescent="0.25">
      <c r="A220" s="88" t="s">
        <v>174</v>
      </c>
      <c r="B220" s="89" t="s">
        <v>156</v>
      </c>
      <c r="C220" s="15" t="s">
        <v>208</v>
      </c>
      <c r="D220" s="89" t="s">
        <v>119</v>
      </c>
      <c r="E220" s="89" t="s">
        <v>163</v>
      </c>
      <c r="F220" s="89">
        <v>2016</v>
      </c>
      <c r="G220" s="89"/>
      <c r="H220" s="57">
        <v>1120</v>
      </c>
      <c r="I220" s="89"/>
      <c r="J220" s="89"/>
      <c r="K220" s="89" t="s">
        <v>66</v>
      </c>
      <c r="L220" s="89"/>
      <c r="M220" s="89"/>
      <c r="N220" s="89"/>
      <c r="O220" s="89"/>
      <c r="P220" s="89"/>
      <c r="Q220" s="90"/>
      <c r="R220" s="90"/>
      <c r="S220" s="90"/>
      <c r="T220" s="90"/>
      <c r="U220" s="57"/>
      <c r="V220" s="57">
        <v>1235</v>
      </c>
      <c r="W220" s="57">
        <v>1427</v>
      </c>
      <c r="X220" s="57">
        <v>1539</v>
      </c>
      <c r="Y220" s="58">
        <v>1619</v>
      </c>
    </row>
    <row r="221" spans="1:25" s="48" customFormat="1" x14ac:dyDescent="0.25">
      <c r="A221" s="88" t="s">
        <v>175</v>
      </c>
      <c r="B221" s="89" t="s">
        <v>156</v>
      </c>
      <c r="C221" s="56" t="s">
        <v>209</v>
      </c>
      <c r="D221" s="56" t="s">
        <v>60</v>
      </c>
      <c r="E221" s="89" t="s">
        <v>163</v>
      </c>
      <c r="F221" s="89">
        <v>2015</v>
      </c>
      <c r="G221" s="89"/>
      <c r="H221" s="82">
        <v>800</v>
      </c>
      <c r="I221" s="89"/>
      <c r="J221" s="89"/>
      <c r="K221" s="89" t="s">
        <v>66</v>
      </c>
      <c r="L221" s="89"/>
      <c r="M221" s="89"/>
      <c r="N221" s="89"/>
      <c r="O221" s="89"/>
      <c r="P221" s="89"/>
      <c r="Q221" s="90"/>
      <c r="R221" s="90"/>
      <c r="S221" s="90"/>
      <c r="T221" s="57">
        <v>500</v>
      </c>
      <c r="U221" s="57">
        <v>500</v>
      </c>
      <c r="V221" s="57">
        <v>500</v>
      </c>
      <c r="W221" s="57">
        <v>500</v>
      </c>
      <c r="X221" s="57">
        <v>500</v>
      </c>
      <c r="Y221" s="58">
        <v>500</v>
      </c>
    </row>
    <row r="222" spans="1:25" s="48" customFormat="1" ht="15.75" thickBot="1" x14ac:dyDescent="0.3">
      <c r="A222" s="110" t="s">
        <v>258</v>
      </c>
      <c r="B222" s="60" t="s">
        <v>58</v>
      </c>
      <c r="C222" s="60" t="s">
        <v>228</v>
      </c>
      <c r="D222" s="60" t="s">
        <v>137</v>
      </c>
      <c r="E222" s="60" t="s">
        <v>61</v>
      </c>
      <c r="F222" s="60">
        <v>2030</v>
      </c>
      <c r="G222" s="60"/>
      <c r="H222" s="64">
        <v>1100</v>
      </c>
      <c r="I222" s="60"/>
      <c r="J222" s="60" t="s">
        <v>62</v>
      </c>
      <c r="K222" s="60" t="s">
        <v>66</v>
      </c>
      <c r="L222" s="60"/>
      <c r="M222" s="60"/>
      <c r="N222" s="60"/>
      <c r="O222" s="60"/>
      <c r="P222" s="60" t="s">
        <v>229</v>
      </c>
      <c r="Q222" s="64"/>
      <c r="R222" s="64"/>
      <c r="S222" s="64"/>
      <c r="T222" s="64"/>
      <c r="U222" s="64"/>
      <c r="V222" s="64"/>
      <c r="W222" s="64"/>
      <c r="X222" s="64">
        <v>1100</v>
      </c>
      <c r="Y222" s="65">
        <v>1100</v>
      </c>
    </row>
    <row r="223" spans="1:25" s="133" customFormat="1" ht="15.75" thickBot="1" x14ac:dyDescent="0.3">
      <c r="A223" s="125" t="s">
        <v>142</v>
      </c>
      <c r="B223" s="123" t="s">
        <v>58</v>
      </c>
      <c r="C223" s="122" t="s">
        <v>224</v>
      </c>
      <c r="D223" s="122" t="s">
        <v>119</v>
      </c>
      <c r="E223" s="123" t="s">
        <v>61</v>
      </c>
      <c r="F223" s="122">
        <v>2025</v>
      </c>
      <c r="G223" s="122"/>
      <c r="H223" s="124">
        <v>689</v>
      </c>
      <c r="I223" s="123"/>
      <c r="J223" s="123" t="s">
        <v>65</v>
      </c>
      <c r="K223" s="123" t="s">
        <v>66</v>
      </c>
      <c r="L223" s="123"/>
      <c r="M223" s="123"/>
      <c r="N223" s="129">
        <v>18800000</v>
      </c>
      <c r="O223" s="122">
        <v>967</v>
      </c>
      <c r="P223" s="130" t="s">
        <v>225</v>
      </c>
      <c r="Q223" s="131"/>
      <c r="R223" s="131"/>
      <c r="S223" s="131"/>
      <c r="T223" s="131"/>
      <c r="U223" s="131"/>
      <c r="V223" s="131">
        <v>689</v>
      </c>
      <c r="W223" s="131">
        <v>689</v>
      </c>
      <c r="X223" s="131">
        <v>689</v>
      </c>
      <c r="Y223" s="132">
        <v>689</v>
      </c>
    </row>
    <row r="224" spans="1:25" s="48" customFormat="1" x14ac:dyDescent="0.25">
      <c r="A224" s="110" t="s">
        <v>258</v>
      </c>
      <c r="B224" s="60" t="s">
        <v>58</v>
      </c>
      <c r="C224" s="60" t="s">
        <v>226</v>
      </c>
      <c r="D224" s="60" t="s">
        <v>119</v>
      </c>
      <c r="E224" s="60" t="s">
        <v>61</v>
      </c>
      <c r="F224" s="60">
        <v>2020</v>
      </c>
      <c r="G224" s="60"/>
      <c r="H224" s="64">
        <v>111</v>
      </c>
      <c r="I224" s="60"/>
      <c r="J224" s="60" t="s">
        <v>65</v>
      </c>
      <c r="K224" s="60" t="s">
        <v>66</v>
      </c>
      <c r="L224" s="60"/>
      <c r="M224" s="60"/>
      <c r="N224" s="64">
        <v>2900000</v>
      </c>
      <c r="O224" s="62">
        <v>1500</v>
      </c>
      <c r="P224" s="60" t="s">
        <v>227</v>
      </c>
      <c r="Q224" s="64"/>
      <c r="R224" s="64"/>
      <c r="S224" s="64"/>
      <c r="T224" s="64"/>
      <c r="U224" s="64"/>
      <c r="V224" s="64">
        <v>111</v>
      </c>
      <c r="W224" s="64">
        <v>111</v>
      </c>
      <c r="X224" s="64">
        <v>111</v>
      </c>
      <c r="Y224" s="65">
        <v>111</v>
      </c>
    </row>
    <row r="225" spans="1:25" s="48" customFormat="1" x14ac:dyDescent="0.25">
      <c r="A225" s="88" t="s">
        <v>144</v>
      </c>
      <c r="B225" s="89" t="s">
        <v>58</v>
      </c>
      <c r="C225" s="89" t="s">
        <v>145</v>
      </c>
      <c r="D225" s="89" t="s">
        <v>137</v>
      </c>
      <c r="E225" s="89" t="s">
        <v>61</v>
      </c>
      <c r="F225" s="89">
        <v>2025</v>
      </c>
      <c r="G225" s="89"/>
      <c r="H225" s="90">
        <v>4400</v>
      </c>
      <c r="I225" s="89"/>
      <c r="J225" s="89" t="s">
        <v>65</v>
      </c>
      <c r="K225" s="89" t="s">
        <v>66</v>
      </c>
      <c r="L225" s="89"/>
      <c r="M225" s="89"/>
      <c r="N225" s="89"/>
      <c r="O225" s="89"/>
      <c r="P225" s="89"/>
      <c r="Q225" s="90"/>
      <c r="R225" s="90"/>
      <c r="S225" s="90"/>
      <c r="T225" s="90"/>
      <c r="U225" s="90"/>
      <c r="V225" s="90">
        <v>1576.0800000000002</v>
      </c>
      <c r="W225" s="90">
        <v>2517.3987547536508</v>
      </c>
      <c r="X225" s="90">
        <v>2835.8382605173524</v>
      </c>
      <c r="Y225" s="91">
        <v>3032.6872111158914</v>
      </c>
    </row>
    <row r="226" spans="1:25" s="48" customFormat="1" x14ac:dyDescent="0.25">
      <c r="A226" s="88" t="s">
        <v>114</v>
      </c>
      <c r="B226" s="89" t="s">
        <v>58</v>
      </c>
      <c r="C226" s="89" t="s">
        <v>115</v>
      </c>
      <c r="D226" s="89" t="s">
        <v>60</v>
      </c>
      <c r="E226" s="89" t="s">
        <v>61</v>
      </c>
      <c r="F226" s="89">
        <v>2006</v>
      </c>
      <c r="G226" s="89"/>
      <c r="H226" s="57">
        <v>1520</v>
      </c>
      <c r="I226" s="89"/>
      <c r="J226" s="89" t="s">
        <v>65</v>
      </c>
      <c r="K226" s="89" t="s">
        <v>66</v>
      </c>
      <c r="L226" s="89"/>
      <c r="M226" s="89"/>
      <c r="N226" s="89"/>
      <c r="O226" s="89"/>
      <c r="P226" s="89"/>
      <c r="Q226" s="90">
        <v>221.39999938011169</v>
      </c>
      <c r="R226" s="90">
        <v>124.7000013589859</v>
      </c>
      <c r="S226" s="90">
        <v>165.86666712909937</v>
      </c>
      <c r="T226" s="57">
        <v>930</v>
      </c>
      <c r="U226" s="57">
        <v>850</v>
      </c>
      <c r="V226" s="57">
        <v>850</v>
      </c>
      <c r="W226" s="57">
        <v>850</v>
      </c>
      <c r="X226" s="57">
        <v>850</v>
      </c>
      <c r="Y226" s="58">
        <v>850</v>
      </c>
    </row>
    <row r="227" spans="1:25" s="48" customFormat="1" x14ac:dyDescent="0.25">
      <c r="A227" s="88" t="s">
        <v>176</v>
      </c>
      <c r="B227" s="89" t="s">
        <v>156</v>
      </c>
      <c r="C227" s="15" t="s">
        <v>210</v>
      </c>
      <c r="D227" s="89" t="s">
        <v>119</v>
      </c>
      <c r="E227" s="89" t="s">
        <v>163</v>
      </c>
      <c r="F227" s="15">
        <v>2025</v>
      </c>
      <c r="G227" s="89"/>
      <c r="H227" s="90">
        <v>3900</v>
      </c>
      <c r="I227" s="89"/>
      <c r="J227" s="15" t="s">
        <v>198</v>
      </c>
      <c r="K227" s="89" t="s">
        <v>66</v>
      </c>
      <c r="L227" s="89"/>
      <c r="M227" s="89"/>
      <c r="N227" s="89"/>
      <c r="O227" s="89"/>
      <c r="P227" s="89"/>
      <c r="Q227" s="90"/>
      <c r="R227" s="90"/>
      <c r="S227" s="90"/>
      <c r="T227" s="90"/>
      <c r="U227" s="90">
        <v>1831.05</v>
      </c>
      <c r="V227" s="90">
        <v>2984.0472184482533</v>
      </c>
      <c r="W227" s="90">
        <v>3374.0956080457513</v>
      </c>
      <c r="X227" s="90">
        <v>3615.2108427612993</v>
      </c>
      <c r="Y227" s="91">
        <v>3790.2001886750227</v>
      </c>
    </row>
    <row r="228" spans="1:25" s="48" customFormat="1" x14ac:dyDescent="0.25">
      <c r="A228" s="47" t="s">
        <v>148</v>
      </c>
      <c r="B228" s="48" t="s">
        <v>58</v>
      </c>
      <c r="C228" s="48" t="s">
        <v>149</v>
      </c>
      <c r="D228" s="48" t="s">
        <v>137</v>
      </c>
      <c r="E228" s="48" t="s">
        <v>61</v>
      </c>
      <c r="F228" s="48">
        <v>2020</v>
      </c>
      <c r="H228" s="49">
        <v>140</v>
      </c>
      <c r="J228" s="48" t="s">
        <v>65</v>
      </c>
      <c r="K228" s="48" t="s">
        <v>66</v>
      </c>
      <c r="Q228" s="49"/>
      <c r="R228" s="49"/>
      <c r="S228" s="49"/>
      <c r="T228" s="49"/>
      <c r="U228" s="49">
        <v>74.032000000000011</v>
      </c>
      <c r="V228" s="49">
        <v>94.67665260444565</v>
      </c>
      <c r="W228" s="49">
        <v>101.66054933318283</v>
      </c>
      <c r="X228" s="49">
        <v>105.97776725764676</v>
      </c>
      <c r="Y228" s="50">
        <v>109.11098752744928</v>
      </c>
    </row>
    <row r="229" spans="1:25" s="48" customFormat="1" x14ac:dyDescent="0.25">
      <c r="A229" s="88" t="s">
        <v>148</v>
      </c>
      <c r="B229" s="89" t="s">
        <v>58</v>
      </c>
      <c r="C229" s="89" t="s">
        <v>149</v>
      </c>
      <c r="D229" s="89" t="s">
        <v>137</v>
      </c>
      <c r="E229" s="89" t="s">
        <v>61</v>
      </c>
      <c r="F229" s="89">
        <v>2020</v>
      </c>
      <c r="G229" s="89"/>
      <c r="H229" s="90">
        <v>140</v>
      </c>
      <c r="I229" s="89"/>
      <c r="J229" s="89" t="s">
        <v>65</v>
      </c>
      <c r="K229" s="89" t="s">
        <v>66</v>
      </c>
      <c r="L229" s="89"/>
      <c r="M229" s="89"/>
      <c r="N229" s="89"/>
      <c r="O229" s="89"/>
      <c r="P229" s="89"/>
      <c r="Q229" s="90"/>
      <c r="R229" s="90"/>
      <c r="S229" s="90"/>
      <c r="T229" s="90"/>
      <c r="U229" s="90">
        <v>74.032000000000011</v>
      </c>
      <c r="V229" s="90">
        <v>94.67665260444565</v>
      </c>
      <c r="W229" s="90">
        <v>101.66054933318283</v>
      </c>
      <c r="X229" s="90">
        <v>105.97776725764676</v>
      </c>
      <c r="Y229" s="91">
        <v>109.11098752744928</v>
      </c>
    </row>
    <row r="230" spans="1:25" s="48" customFormat="1" x14ac:dyDescent="0.25">
      <c r="A230" s="88" t="s">
        <v>216</v>
      </c>
      <c r="B230" s="89" t="s">
        <v>58</v>
      </c>
      <c r="C230" s="72" t="s">
        <v>215</v>
      </c>
      <c r="D230" s="89" t="s">
        <v>60</v>
      </c>
      <c r="E230" s="89" t="s">
        <v>61</v>
      </c>
      <c r="F230" s="72">
        <v>1974</v>
      </c>
      <c r="G230" s="72"/>
      <c r="H230" s="73">
        <f>440*1.12</f>
        <v>492.80000000000007</v>
      </c>
      <c r="I230" s="89"/>
      <c r="J230" s="89" t="s">
        <v>62</v>
      </c>
      <c r="K230" s="89" t="s">
        <v>63</v>
      </c>
      <c r="L230" s="89"/>
      <c r="M230" s="89"/>
      <c r="N230" s="89"/>
      <c r="O230" s="74">
        <f>ROUND(1500000/493,-2)</f>
        <v>3000</v>
      </c>
      <c r="P230" s="89"/>
      <c r="Q230" s="90">
        <v>335.49999809265137</v>
      </c>
      <c r="R230" s="90">
        <v>345.60000038146973</v>
      </c>
      <c r="S230" s="90">
        <v>340.0333309173584</v>
      </c>
      <c r="T230" s="73">
        <v>340</v>
      </c>
      <c r="U230" s="73">
        <v>400</v>
      </c>
      <c r="V230" s="73">
        <v>493</v>
      </c>
      <c r="W230" s="73">
        <v>493</v>
      </c>
      <c r="X230" s="73">
        <v>493</v>
      </c>
      <c r="Y230" s="75">
        <v>493</v>
      </c>
    </row>
    <row r="231" spans="1:25" s="48" customFormat="1" x14ac:dyDescent="0.25">
      <c r="A231" s="88" t="s">
        <v>150</v>
      </c>
      <c r="B231" s="89" t="s">
        <v>58</v>
      </c>
      <c r="C231" s="67" t="s">
        <v>221</v>
      </c>
      <c r="D231" s="89" t="s">
        <v>137</v>
      </c>
      <c r="E231" s="89" t="s">
        <v>61</v>
      </c>
      <c r="F231" s="67">
        <v>2020</v>
      </c>
      <c r="G231" s="67"/>
      <c r="H231" s="68">
        <f>250*1.12</f>
        <v>280</v>
      </c>
      <c r="I231" s="89"/>
      <c r="J231" s="89" t="s">
        <v>65</v>
      </c>
      <c r="K231" s="67" t="s">
        <v>222</v>
      </c>
      <c r="L231" s="89"/>
      <c r="M231" s="89"/>
      <c r="N231" s="69">
        <v>20000000</v>
      </c>
      <c r="O231" s="69">
        <f>ROUND(1425000/280,-2)</f>
        <v>5100</v>
      </c>
      <c r="P231" s="89"/>
      <c r="Q231" s="90"/>
      <c r="R231" s="90"/>
      <c r="S231" s="90"/>
      <c r="T231" s="68"/>
      <c r="U231" s="68"/>
      <c r="V231" s="68">
        <v>70</v>
      </c>
      <c r="W231" s="68">
        <v>140</v>
      </c>
      <c r="X231" s="68">
        <v>210</v>
      </c>
      <c r="Y231" s="70">
        <v>280</v>
      </c>
    </row>
    <row r="232" spans="1:25" s="48" customFormat="1" x14ac:dyDescent="0.25">
      <c r="A232" s="88" t="s">
        <v>151</v>
      </c>
      <c r="B232" s="89" t="s">
        <v>58</v>
      </c>
      <c r="C232" s="89" t="s">
        <v>152</v>
      </c>
      <c r="D232" s="89" t="s">
        <v>137</v>
      </c>
      <c r="E232" s="89" t="s">
        <v>61</v>
      </c>
      <c r="F232" s="89">
        <v>2015</v>
      </c>
      <c r="G232" s="89"/>
      <c r="H232" s="90">
        <v>150</v>
      </c>
      <c r="I232" s="89"/>
      <c r="J232" s="89" t="s">
        <v>65</v>
      </c>
      <c r="K232" s="89" t="s">
        <v>66</v>
      </c>
      <c r="L232" s="89"/>
      <c r="M232" s="89"/>
      <c r="N232" s="89"/>
      <c r="O232" s="89"/>
      <c r="P232" s="89"/>
      <c r="Q232" s="90"/>
      <c r="R232" s="90"/>
      <c r="S232" s="90"/>
      <c r="T232" s="90">
        <v>79.320000000000007</v>
      </c>
      <c r="U232" s="90">
        <v>101.43927064762035</v>
      </c>
      <c r="V232" s="90">
        <v>108.92201714269589</v>
      </c>
      <c r="W232" s="90">
        <v>113.5476077760501</v>
      </c>
      <c r="X232" s="90">
        <v>116.90462949369567</v>
      </c>
      <c r="Y232" s="91">
        <v>119.5412017618752</v>
      </c>
    </row>
    <row r="233" spans="1:25" s="48" customFormat="1" x14ac:dyDescent="0.25">
      <c r="A233" s="88" t="s">
        <v>146</v>
      </c>
      <c r="B233" s="89" t="s">
        <v>58</v>
      </c>
      <c r="C233" s="67" t="s">
        <v>220</v>
      </c>
      <c r="D233" s="89" t="s">
        <v>137</v>
      </c>
      <c r="E233" s="89" t="s">
        <v>61</v>
      </c>
      <c r="F233" s="67">
        <v>2025</v>
      </c>
      <c r="G233" s="67"/>
      <c r="H233" s="68">
        <f>75*1.12</f>
        <v>84.000000000000014</v>
      </c>
      <c r="I233" s="89"/>
      <c r="J233" s="89" t="s">
        <v>65</v>
      </c>
      <c r="K233" s="89" t="s">
        <v>66</v>
      </c>
      <c r="L233" s="89"/>
      <c r="M233" s="89"/>
      <c r="N233" s="69">
        <v>3750000</v>
      </c>
      <c r="O233" s="69">
        <f>ROUND(250000/84,-2)</f>
        <v>3000</v>
      </c>
      <c r="P233" s="67"/>
      <c r="Q233" s="68"/>
      <c r="R233" s="68"/>
      <c r="S233" s="68"/>
      <c r="T233" s="68"/>
      <c r="U233" s="68">
        <f>75*1.12</f>
        <v>84.000000000000014</v>
      </c>
      <c r="V233" s="68">
        <f>75*1.12</f>
        <v>84.000000000000014</v>
      </c>
      <c r="W233" s="68">
        <f>75*1.12</f>
        <v>84.000000000000014</v>
      </c>
      <c r="X233" s="68">
        <f>75*1.12</f>
        <v>84.000000000000014</v>
      </c>
      <c r="Y233" s="70">
        <f>75*1.12</f>
        <v>84.000000000000014</v>
      </c>
    </row>
    <row r="234" spans="1:25" s="48" customFormat="1" x14ac:dyDescent="0.25">
      <c r="A234" s="88" t="s">
        <v>217</v>
      </c>
      <c r="B234" s="89" t="s">
        <v>58</v>
      </c>
      <c r="C234" s="72" t="s">
        <v>218</v>
      </c>
      <c r="D234" s="89" t="s">
        <v>60</v>
      </c>
      <c r="E234" s="89" t="s">
        <v>61</v>
      </c>
      <c r="F234" s="89">
        <v>2005</v>
      </c>
      <c r="G234" s="89"/>
      <c r="H234" s="73">
        <f>75*1.12</f>
        <v>84.000000000000014</v>
      </c>
      <c r="I234" s="89"/>
      <c r="J234" s="89" t="s">
        <v>65</v>
      </c>
      <c r="K234" s="89" t="s">
        <v>66</v>
      </c>
      <c r="L234" s="89"/>
      <c r="M234" s="89"/>
      <c r="N234" s="89"/>
      <c r="O234" s="89"/>
      <c r="P234" s="89"/>
      <c r="Q234" s="90">
        <v>46.999999523162842</v>
      </c>
      <c r="R234" s="90">
        <v>45.5</v>
      </c>
      <c r="S234" s="90">
        <v>45.800000190734863</v>
      </c>
      <c r="T234" s="73">
        <v>46</v>
      </c>
      <c r="U234" s="73">
        <v>60</v>
      </c>
      <c r="V234" s="73">
        <v>84</v>
      </c>
      <c r="W234" s="73">
        <v>84</v>
      </c>
      <c r="X234" s="73">
        <v>84</v>
      </c>
      <c r="Y234" s="75">
        <v>84</v>
      </c>
    </row>
    <row r="235" spans="1:25" s="48" customFormat="1" x14ac:dyDescent="0.25">
      <c r="A235" s="88" t="s">
        <v>129</v>
      </c>
      <c r="B235" s="89" t="s">
        <v>58</v>
      </c>
      <c r="C235" s="100" t="s">
        <v>219</v>
      </c>
      <c r="D235" s="100" t="s">
        <v>181</v>
      </c>
      <c r="E235" s="89" t="s">
        <v>61</v>
      </c>
      <c r="F235" s="89">
        <v>2020</v>
      </c>
      <c r="G235" s="89"/>
      <c r="H235" s="101">
        <f>1095*0.16*1.12</f>
        <v>196.22400000000005</v>
      </c>
      <c r="I235" s="89"/>
      <c r="J235" s="89" t="s">
        <v>65</v>
      </c>
      <c r="K235" s="89" t="s">
        <v>66</v>
      </c>
      <c r="L235" s="89"/>
      <c r="M235" s="89"/>
      <c r="N235" s="102">
        <v>17240000</v>
      </c>
      <c r="O235" s="102">
        <f>ROUND(900000/196,-2)</f>
        <v>4600</v>
      </c>
      <c r="P235" s="89"/>
      <c r="Q235" s="90"/>
      <c r="R235" s="90"/>
      <c r="S235" s="90"/>
      <c r="T235" s="90"/>
      <c r="U235" s="101">
        <v>26</v>
      </c>
      <c r="V235" s="101">
        <v>86</v>
      </c>
      <c r="W235" s="101">
        <v>146</v>
      </c>
      <c r="X235" s="101">
        <v>196</v>
      </c>
      <c r="Y235" s="103">
        <v>196</v>
      </c>
    </row>
    <row r="236" spans="1:25" s="48" customFormat="1" x14ac:dyDescent="0.25">
      <c r="A236" s="88" t="s">
        <v>153</v>
      </c>
      <c r="B236" s="89" t="s">
        <v>58</v>
      </c>
      <c r="C236" s="67" t="s">
        <v>223</v>
      </c>
      <c r="D236" s="89" t="s">
        <v>137</v>
      </c>
      <c r="E236" s="89" t="s">
        <v>61</v>
      </c>
      <c r="F236" s="67">
        <v>2020</v>
      </c>
      <c r="G236" s="67"/>
      <c r="H236" s="68">
        <f>1000*0.16*1.12</f>
        <v>179.20000000000002</v>
      </c>
      <c r="I236" s="89"/>
      <c r="J236" s="89" t="s">
        <v>65</v>
      </c>
      <c r="K236" s="67" t="s">
        <v>222</v>
      </c>
      <c r="L236" s="89"/>
      <c r="M236" s="89"/>
      <c r="N236" s="69">
        <v>7500000</v>
      </c>
      <c r="O236" s="69">
        <f>ROUND(600000/179,-2)</f>
        <v>3400</v>
      </c>
      <c r="P236" s="89"/>
      <c r="Q236" s="90"/>
      <c r="R236" s="90"/>
      <c r="S236" s="90"/>
      <c r="T236" s="90"/>
      <c r="U236" s="90"/>
      <c r="V236" s="90">
        <v>26.44</v>
      </c>
      <c r="W236" s="90">
        <v>33.813090215873451</v>
      </c>
      <c r="X236" s="90">
        <v>36.307339047565293</v>
      </c>
      <c r="Y236" s="91">
        <v>37.849202592016702</v>
      </c>
    </row>
    <row r="237" spans="1:25" s="48" customFormat="1" x14ac:dyDescent="0.25">
      <c r="A237" s="88" t="s">
        <v>116</v>
      </c>
      <c r="B237" s="89" t="s">
        <v>58</v>
      </c>
      <c r="C237" s="89" t="s">
        <v>117</v>
      </c>
      <c r="D237" s="89" t="s">
        <v>60</v>
      </c>
      <c r="E237" s="89" t="s">
        <v>61</v>
      </c>
      <c r="F237" s="89">
        <v>1997</v>
      </c>
      <c r="G237" s="89"/>
      <c r="H237" s="90">
        <v>269</v>
      </c>
      <c r="I237" s="89"/>
      <c r="J237" s="89" t="s">
        <v>65</v>
      </c>
      <c r="K237" s="89" t="s">
        <v>98</v>
      </c>
      <c r="L237" s="89"/>
      <c r="M237" s="89"/>
      <c r="N237" s="89"/>
      <c r="O237" s="89"/>
      <c r="P237" s="89"/>
      <c r="Q237" s="90">
        <v>258.59999847412109</v>
      </c>
      <c r="R237" s="90">
        <v>208.89999771118164</v>
      </c>
      <c r="S237" s="90">
        <v>117.1999979019165</v>
      </c>
      <c r="T237" s="90"/>
      <c r="U237" s="90"/>
      <c r="V237" s="90"/>
      <c r="W237" s="90"/>
      <c r="X237" s="90"/>
      <c r="Y237" s="91"/>
    </row>
    <row r="238" spans="1:25" s="48" customFormat="1" x14ac:dyDescent="0.25">
      <c r="A238" s="88" t="s">
        <v>118</v>
      </c>
      <c r="B238" s="89" t="s">
        <v>58</v>
      </c>
      <c r="C238" s="89" t="s">
        <v>117</v>
      </c>
      <c r="D238" s="89" t="s">
        <v>60</v>
      </c>
      <c r="E238" s="89" t="s">
        <v>61</v>
      </c>
      <c r="F238" s="89">
        <v>1997</v>
      </c>
      <c r="G238" s="89"/>
      <c r="H238" s="90">
        <v>179</v>
      </c>
      <c r="I238" s="89"/>
      <c r="J238" s="89" t="s">
        <v>62</v>
      </c>
      <c r="K238" s="89" t="s">
        <v>63</v>
      </c>
      <c r="L238" s="89"/>
      <c r="M238" s="89"/>
      <c r="N238" s="89"/>
      <c r="O238" s="89"/>
      <c r="P238" s="89"/>
      <c r="Q238" s="90">
        <v>49.79999977350235</v>
      </c>
      <c r="R238" s="90">
        <v>156.39999866485596</v>
      </c>
      <c r="S238" s="90">
        <v>229.36666584014893</v>
      </c>
      <c r="T238" s="90"/>
      <c r="U238" s="90"/>
      <c r="V238" s="90"/>
      <c r="W238" s="90"/>
      <c r="X238" s="90"/>
      <c r="Y238" s="91"/>
    </row>
    <row r="239" spans="1:25" ht="15.75" thickBot="1" x14ac:dyDescent="0.3">
      <c r="A239" s="116" t="s">
        <v>79</v>
      </c>
      <c r="B239" s="117" t="s">
        <v>58</v>
      </c>
      <c r="C239" s="118" t="s">
        <v>211</v>
      </c>
      <c r="D239" s="118" t="s">
        <v>119</v>
      </c>
      <c r="E239" s="118" t="s">
        <v>61</v>
      </c>
      <c r="F239" s="118">
        <v>2020</v>
      </c>
      <c r="G239" s="118">
        <v>2025</v>
      </c>
      <c r="H239" s="119">
        <v>2500</v>
      </c>
      <c r="I239" s="117"/>
      <c r="J239" s="118" t="s">
        <v>62</v>
      </c>
      <c r="K239" s="118" t="s">
        <v>63</v>
      </c>
      <c r="L239" s="117"/>
      <c r="M239" s="117"/>
      <c r="N239" s="120">
        <v>40000000</v>
      </c>
      <c r="O239" s="117"/>
      <c r="P239" s="118" t="s">
        <v>212</v>
      </c>
      <c r="Q239" s="119">
        <v>0</v>
      </c>
      <c r="R239" s="119">
        <v>0</v>
      </c>
      <c r="S239" s="119">
        <v>0</v>
      </c>
      <c r="T239" s="119">
        <v>0</v>
      </c>
      <c r="U239" s="119">
        <v>0</v>
      </c>
      <c r="V239" s="119">
        <v>2500</v>
      </c>
      <c r="W239" s="119">
        <v>2500</v>
      </c>
      <c r="X239" s="119">
        <v>2500</v>
      </c>
      <c r="Y239" s="121">
        <v>2500</v>
      </c>
    </row>
    <row r="240" spans="1:25" s="48" customFormat="1" x14ac:dyDescent="0.25"/>
    <row r="242" spans="1:25" ht="15.75" thickBot="1" x14ac:dyDescent="0.3"/>
    <row r="243" spans="1:25" s="48" customFormat="1" ht="18.75" x14ac:dyDescent="0.3">
      <c r="A243" s="44" t="s">
        <v>259</v>
      </c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6"/>
    </row>
    <row r="244" spans="1:25" s="48" customFormat="1" x14ac:dyDescent="0.25">
      <c r="A244" s="88" t="s">
        <v>247</v>
      </c>
      <c r="B244" s="89" t="s">
        <v>156</v>
      </c>
      <c r="C244" s="89" t="s">
        <v>248</v>
      </c>
      <c r="D244" s="89" t="s">
        <v>119</v>
      </c>
      <c r="E244" s="89" t="s">
        <v>163</v>
      </c>
      <c r="F244" s="89">
        <v>2018</v>
      </c>
      <c r="G244" s="89"/>
      <c r="H244" s="90">
        <v>1300</v>
      </c>
      <c r="I244" s="89"/>
      <c r="J244" s="89"/>
      <c r="K244" s="89" t="s">
        <v>66</v>
      </c>
      <c r="L244" s="89"/>
      <c r="M244" s="89"/>
      <c r="N244" s="89"/>
      <c r="O244" s="89"/>
      <c r="P244" s="89"/>
      <c r="Q244" s="90"/>
      <c r="R244" s="90"/>
      <c r="S244" s="90"/>
      <c r="T244" s="90"/>
      <c r="U244" s="90">
        <v>846.00233591930953</v>
      </c>
      <c r="V244" s="90">
        <v>1056.3902106903247</v>
      </c>
      <c r="W244" s="90">
        <v>1160.5316371754996</v>
      </c>
      <c r="X244" s="90">
        <v>1230.3347420687271</v>
      </c>
      <c r="Y244" s="91">
        <v>1282.9135093168027</v>
      </c>
    </row>
    <row r="245" spans="1:25" s="48" customFormat="1" x14ac:dyDescent="0.25">
      <c r="A245" s="88" t="s">
        <v>240</v>
      </c>
      <c r="B245" s="89" t="s">
        <v>58</v>
      </c>
      <c r="C245" s="89" t="s">
        <v>241</v>
      </c>
      <c r="D245" s="89" t="s">
        <v>137</v>
      </c>
      <c r="E245" s="89" t="s">
        <v>61</v>
      </c>
      <c r="F245" s="89">
        <v>2015</v>
      </c>
      <c r="G245" s="89"/>
      <c r="H245" s="90">
        <v>3292</v>
      </c>
      <c r="I245" s="89"/>
      <c r="J245" s="89" t="s">
        <v>65</v>
      </c>
      <c r="K245" s="89" t="s">
        <v>66</v>
      </c>
      <c r="L245" s="89"/>
      <c r="M245" s="89"/>
      <c r="N245" s="89"/>
      <c r="O245" s="89"/>
      <c r="P245" s="89"/>
      <c r="Q245" s="90"/>
      <c r="R245" s="90"/>
      <c r="S245" s="90"/>
      <c r="T245" s="90"/>
      <c r="U245" s="90"/>
      <c r="V245" s="90"/>
      <c r="W245" s="90"/>
      <c r="X245" s="90"/>
      <c r="Y245" s="91"/>
    </row>
    <row r="246" spans="1:25" s="48" customFormat="1" x14ac:dyDescent="0.25">
      <c r="A246" s="88" t="s">
        <v>235</v>
      </c>
      <c r="B246" s="89" t="s">
        <v>58</v>
      </c>
      <c r="C246" s="89" t="s">
        <v>236</v>
      </c>
      <c r="D246" s="89" t="s">
        <v>119</v>
      </c>
      <c r="E246" s="89" t="s">
        <v>61</v>
      </c>
      <c r="F246" s="89">
        <v>2015</v>
      </c>
      <c r="G246" s="89"/>
      <c r="H246" s="90">
        <v>154</v>
      </c>
      <c r="I246" s="89"/>
      <c r="J246" s="89" t="s">
        <v>65</v>
      </c>
      <c r="K246" s="89" t="s">
        <v>66</v>
      </c>
      <c r="L246" s="89"/>
      <c r="M246" s="89"/>
      <c r="N246" s="89"/>
      <c r="O246" s="89"/>
      <c r="P246" s="89"/>
      <c r="Q246" s="90"/>
      <c r="R246" s="90"/>
      <c r="S246" s="90"/>
      <c r="T246" s="90"/>
      <c r="U246" s="90"/>
      <c r="V246" s="90"/>
      <c r="W246" s="90"/>
      <c r="X246" s="90"/>
      <c r="Y246" s="91"/>
    </row>
    <row r="247" spans="1:25" s="48" customFormat="1" x14ac:dyDescent="0.25">
      <c r="A247" s="88" t="s">
        <v>237</v>
      </c>
      <c r="B247" s="89" t="s">
        <v>58</v>
      </c>
      <c r="C247" s="89" t="s">
        <v>238</v>
      </c>
      <c r="D247" s="89" t="s">
        <v>119</v>
      </c>
      <c r="E247" s="89" t="s">
        <v>61</v>
      </c>
      <c r="F247" s="89">
        <v>2020</v>
      </c>
      <c r="G247" s="89"/>
      <c r="H247" s="90">
        <v>15000</v>
      </c>
      <c r="I247" s="89"/>
      <c r="J247" s="89" t="s">
        <v>65</v>
      </c>
      <c r="K247" s="89" t="s">
        <v>66</v>
      </c>
      <c r="L247" s="89"/>
      <c r="M247" s="89"/>
      <c r="N247" s="89"/>
      <c r="O247" s="89"/>
      <c r="P247" s="89"/>
      <c r="Q247" s="90"/>
      <c r="R247" s="90"/>
      <c r="S247" s="90"/>
      <c r="T247" s="90"/>
      <c r="U247" s="90"/>
      <c r="V247" s="90"/>
      <c r="W247" s="90"/>
      <c r="X247" s="90"/>
      <c r="Y247" s="91"/>
    </row>
    <row r="248" spans="1:25" x14ac:dyDescent="0.25">
      <c r="A248" s="59" t="s">
        <v>172</v>
      </c>
      <c r="B248" s="60" t="s">
        <v>156</v>
      </c>
      <c r="C248" s="60" t="s">
        <v>230</v>
      </c>
      <c r="D248" s="60" t="s">
        <v>119</v>
      </c>
      <c r="E248" s="60" t="s">
        <v>163</v>
      </c>
      <c r="F248" s="60">
        <v>2015</v>
      </c>
      <c r="G248" s="60"/>
      <c r="H248" s="64">
        <v>150</v>
      </c>
      <c r="I248" s="60"/>
      <c r="J248" s="60"/>
      <c r="K248" s="60" t="s">
        <v>66</v>
      </c>
      <c r="L248" s="60"/>
      <c r="M248" s="60"/>
      <c r="N248" s="60"/>
      <c r="O248" s="60"/>
      <c r="P248" s="60"/>
      <c r="Q248" s="64"/>
      <c r="R248" s="64"/>
      <c r="S248" s="64"/>
      <c r="T248" s="64">
        <v>70.424999999999997</v>
      </c>
      <c r="U248" s="64">
        <v>114.77104686339436</v>
      </c>
      <c r="V248" s="64">
        <v>129.77290800175967</v>
      </c>
      <c r="W248" s="64">
        <v>139.04657087543458</v>
      </c>
      <c r="X248" s="64">
        <v>145.77693033365472</v>
      </c>
      <c r="Y248" s="65">
        <v>150</v>
      </c>
    </row>
  </sheetData>
  <sortState ref="A166:CH238">
    <sortCondition ref="C166:C238"/>
  </sortState>
  <mergeCells count="6">
    <mergeCell ref="T6:Y6"/>
    <mergeCell ref="E6:I6"/>
    <mergeCell ref="J6:K6"/>
    <mergeCell ref="L6:M6"/>
    <mergeCell ref="N6:O6"/>
    <mergeCell ref="Q6:S6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C40"/>
  <sheetViews>
    <sheetView workbookViewId="0">
      <selection activeCell="B10" sqref="B10"/>
    </sheetView>
  </sheetViews>
  <sheetFormatPr defaultRowHeight="15" x14ac:dyDescent="0.25"/>
  <cols>
    <col min="1" max="1" width="18.28515625" customWidth="1"/>
    <col min="2" max="2" width="36.7109375" customWidth="1"/>
    <col min="3" max="3" width="89.5703125" customWidth="1"/>
  </cols>
  <sheetData>
    <row r="1" spans="1:3" ht="21" x14ac:dyDescent="0.35">
      <c r="A1" s="1" t="s">
        <v>0</v>
      </c>
    </row>
    <row r="2" spans="1:3" x14ac:dyDescent="0.25">
      <c r="A2" s="2" t="s">
        <v>299</v>
      </c>
    </row>
    <row r="4" spans="1:3" x14ac:dyDescent="0.25">
      <c r="A4" t="s">
        <v>1</v>
      </c>
    </row>
    <row r="5" spans="1:3" x14ac:dyDescent="0.25">
      <c r="A5" t="s">
        <v>2</v>
      </c>
    </row>
    <row r="7" spans="1:3" x14ac:dyDescent="0.25">
      <c r="A7" t="s">
        <v>3</v>
      </c>
    </row>
    <row r="8" spans="1:3" x14ac:dyDescent="0.25">
      <c r="A8" t="s">
        <v>4</v>
      </c>
    </row>
    <row r="9" spans="1:3" x14ac:dyDescent="0.25">
      <c r="A9" t="s">
        <v>5</v>
      </c>
    </row>
    <row r="13" spans="1:3" x14ac:dyDescent="0.25">
      <c r="A13" s="218" t="s">
        <v>6</v>
      </c>
      <c r="B13" s="218"/>
      <c r="C13" s="3" t="s">
        <v>7</v>
      </c>
    </row>
    <row r="14" spans="1:3" x14ac:dyDescent="0.25">
      <c r="A14" s="4" t="s">
        <v>8</v>
      </c>
      <c r="B14" s="5" t="s">
        <v>9</v>
      </c>
      <c r="C14" s="6" t="s">
        <v>10</v>
      </c>
    </row>
    <row r="15" spans="1:3" ht="45" x14ac:dyDescent="0.25">
      <c r="A15" s="4" t="s">
        <v>11</v>
      </c>
      <c r="B15" s="7" t="s">
        <v>12</v>
      </c>
      <c r="C15" s="6" t="s">
        <v>13</v>
      </c>
    </row>
    <row r="16" spans="1:3" ht="30" x14ac:dyDescent="0.25">
      <c r="A16" s="4" t="s">
        <v>14</v>
      </c>
      <c r="B16" s="5" t="s">
        <v>15</v>
      </c>
      <c r="C16" s="6" t="s">
        <v>16</v>
      </c>
    </row>
    <row r="17" spans="1:3" ht="90" x14ac:dyDescent="0.25">
      <c r="A17" s="4" t="s">
        <v>17</v>
      </c>
      <c r="B17" s="7" t="s">
        <v>18</v>
      </c>
      <c r="C17" s="6" t="s">
        <v>19</v>
      </c>
    </row>
    <row r="18" spans="1:3" ht="105" x14ac:dyDescent="0.25">
      <c r="A18" s="215" t="s">
        <v>20</v>
      </c>
      <c r="B18" s="7" t="s">
        <v>21</v>
      </c>
      <c r="C18" s="6" t="s">
        <v>22</v>
      </c>
    </row>
    <row r="19" spans="1:3" x14ac:dyDescent="0.25">
      <c r="A19" s="215"/>
      <c r="B19" s="5" t="s">
        <v>23</v>
      </c>
      <c r="C19" s="6" t="s">
        <v>24</v>
      </c>
    </row>
    <row r="20" spans="1:3" x14ac:dyDescent="0.25">
      <c r="A20" s="215"/>
      <c r="B20" s="5" t="s">
        <v>25</v>
      </c>
      <c r="C20" s="6" t="s">
        <v>26</v>
      </c>
    </row>
    <row r="21" spans="1:3" x14ac:dyDescent="0.25">
      <c r="A21" s="215"/>
      <c r="B21" s="5" t="s">
        <v>27</v>
      </c>
      <c r="C21" s="6" t="s">
        <v>28</v>
      </c>
    </row>
    <row r="22" spans="1:3" ht="30" x14ac:dyDescent="0.25">
      <c r="A22" s="215"/>
      <c r="B22" s="5" t="s">
        <v>29</v>
      </c>
      <c r="C22" s="6" t="s">
        <v>30</v>
      </c>
    </row>
    <row r="23" spans="1:3" ht="60" x14ac:dyDescent="0.25">
      <c r="A23" s="215" t="s">
        <v>31</v>
      </c>
      <c r="B23" s="7" t="s">
        <v>32</v>
      </c>
      <c r="C23" s="6" t="s">
        <v>33</v>
      </c>
    </row>
    <row r="24" spans="1:3" ht="60" x14ac:dyDescent="0.25">
      <c r="A24" s="215"/>
      <c r="B24" s="7" t="s">
        <v>34</v>
      </c>
      <c r="C24" s="6" t="s">
        <v>35</v>
      </c>
    </row>
    <row r="25" spans="1:3" ht="30" x14ac:dyDescent="0.25">
      <c r="A25" s="216" t="s">
        <v>36</v>
      </c>
      <c r="B25" s="5" t="s">
        <v>37</v>
      </c>
      <c r="C25" s="6" t="s">
        <v>38</v>
      </c>
    </row>
    <row r="26" spans="1:3" ht="30" x14ac:dyDescent="0.25">
      <c r="A26" s="216"/>
      <c r="B26" s="5" t="s">
        <v>39</v>
      </c>
      <c r="C26" s="6" t="s">
        <v>40</v>
      </c>
    </row>
    <row r="27" spans="1:3" ht="30" x14ac:dyDescent="0.25">
      <c r="A27" s="215" t="s">
        <v>41</v>
      </c>
      <c r="B27" s="5" t="s">
        <v>42</v>
      </c>
      <c r="C27" s="6" t="s">
        <v>43</v>
      </c>
    </row>
    <row r="28" spans="1:3" ht="30" x14ac:dyDescent="0.25">
      <c r="A28" s="215"/>
      <c r="B28" s="5" t="s">
        <v>44</v>
      </c>
      <c r="C28" s="6" t="s">
        <v>45</v>
      </c>
    </row>
    <row r="29" spans="1:3" ht="75" x14ac:dyDescent="0.25">
      <c r="A29" s="4" t="s">
        <v>46</v>
      </c>
      <c r="B29" s="5" t="s">
        <v>47</v>
      </c>
      <c r="C29" s="6" t="s">
        <v>48</v>
      </c>
    </row>
    <row r="30" spans="1:3" x14ac:dyDescent="0.25">
      <c r="A30" s="215" t="s">
        <v>49</v>
      </c>
      <c r="B30" s="5">
        <v>2012</v>
      </c>
      <c r="C30" s="217" t="s">
        <v>50</v>
      </c>
    </row>
    <row r="31" spans="1:3" x14ac:dyDescent="0.25">
      <c r="A31" s="215"/>
      <c r="B31" s="5">
        <v>2013</v>
      </c>
      <c r="C31" s="217"/>
    </row>
    <row r="32" spans="1:3" x14ac:dyDescent="0.25">
      <c r="A32" s="215"/>
      <c r="B32" s="5">
        <v>2014</v>
      </c>
      <c r="C32" s="217"/>
    </row>
    <row r="33" spans="1:3" x14ac:dyDescent="0.25">
      <c r="A33" s="214" t="s">
        <v>51</v>
      </c>
      <c r="B33" s="5">
        <v>2015</v>
      </c>
      <c r="C33" s="217" t="s">
        <v>52</v>
      </c>
    </row>
    <row r="34" spans="1:3" x14ac:dyDescent="0.25">
      <c r="A34" s="214"/>
      <c r="B34" s="5">
        <v>2020</v>
      </c>
      <c r="C34" s="217"/>
    </row>
    <row r="35" spans="1:3" x14ac:dyDescent="0.25">
      <c r="A35" s="214"/>
      <c r="B35" s="5">
        <v>2025</v>
      </c>
      <c r="C35" s="217"/>
    </row>
    <row r="36" spans="1:3" x14ac:dyDescent="0.25">
      <c r="A36" s="214"/>
      <c r="B36" s="5">
        <v>2030</v>
      </c>
      <c r="C36" s="217"/>
    </row>
    <row r="37" spans="1:3" x14ac:dyDescent="0.25">
      <c r="A37" s="214"/>
      <c r="B37" s="5">
        <v>2035</v>
      </c>
      <c r="C37" s="217"/>
    </row>
    <row r="38" spans="1:3" x14ac:dyDescent="0.25">
      <c r="A38" s="214"/>
      <c r="B38" s="5">
        <v>2040</v>
      </c>
      <c r="C38" s="217"/>
    </row>
    <row r="40" spans="1:3" x14ac:dyDescent="0.25">
      <c r="A40" t="s">
        <v>53</v>
      </c>
    </row>
  </sheetData>
  <mergeCells count="9">
    <mergeCell ref="C30:C32"/>
    <mergeCell ref="A33:A38"/>
    <mergeCell ref="C33:C38"/>
    <mergeCell ref="A13:B13"/>
    <mergeCell ref="A18:A22"/>
    <mergeCell ref="A23:A24"/>
    <mergeCell ref="A25:A26"/>
    <mergeCell ref="A27:A28"/>
    <mergeCell ref="A30:A3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ction xmlns="bee5fd1f-d57f-444d-a56b-f6ccfe55d86e">Technical Work Files\Recycling\Local Resources Inventory RETURNS 2015 vs 2010 IRP 07-10-15</Section>
    <ParentListItemID xmlns="bee5fd1f-d57f-444d-a56b-f6ccfe55d86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42C5B9A7231FB4E8ACA31B7BFA8762A" ma:contentTypeVersion="2" ma:contentTypeDescription="Create a new document." ma:contentTypeScope="" ma:versionID="40a57a5a1df8aff6baf9eee364c0f8b2">
  <xsd:schema xmlns:xsd="http://www.w3.org/2001/XMLSchema" xmlns:xs="http://www.w3.org/2001/XMLSchema" xmlns:p="http://schemas.microsoft.com/office/2006/metadata/properties" xmlns:ns2="bee5fd1f-d57f-444d-a56b-f6ccfe55d86e" targetNamespace="http://schemas.microsoft.com/office/2006/metadata/properties" ma:root="true" ma:fieldsID="3948a487ceadd2744d2e78b1ea69ddac" ns2:_="">
    <xsd:import namespace="bee5fd1f-d57f-444d-a56b-f6ccfe55d86e"/>
    <xsd:element name="properties">
      <xsd:complexType>
        <xsd:sequence>
          <xsd:element name="documentManagement">
            <xsd:complexType>
              <xsd:all>
                <xsd:element ref="ns2:ParentListItemID" minOccurs="0"/>
                <xsd:element ref="ns2:Se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e5fd1f-d57f-444d-a56b-f6ccfe55d86e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  <xsd:element name="Section" ma:index="9" nillable="true" ma:displayName="Section" ma:default="Board Meetings" ma:format="RadioButtons" ma:internalName="Section">
      <xsd:simpleType>
        <xsd:restriction base="dms:Choice">
          <xsd:enumeration value="Board Meetings"/>
          <xsd:enumeration value="Board Meetings\2015-02-09 WPS"/>
          <xsd:enumeration value="Board Meetings\2015-03-24 IRP"/>
          <xsd:enumeration value="Board Meetings\2015-04-28 IRP"/>
          <xsd:enumeration value="Board Meetings\2015-05-26 IRP"/>
          <xsd:enumeration value="Board Meetings\2015-06-23 IRP"/>
          <xsd:enumeration value="Board Meetings\2015-07-28 IRP"/>
          <xsd:enumeration value="Board Meetings\2015-08-18 IRP"/>
          <xsd:enumeration value="Board Meetings\2015-09-29 IRP"/>
          <xsd:enumeration value="Board Meetings\2015-10-27 IRP"/>
          <xsd:enumeration value="Board Meetings\2015-12-07 IRP"/>
          <xsd:enumeration value="Board Meetings\2016-01-12 IRP"/>
          <xsd:enumeration value="MWD Draft 2015 UWMP"/>
          <xsd:enumeration value="Outreach"/>
          <xsd:enumeration value="Outreach\Central Basin Caucus"/>
          <xsd:enumeration value="Outreach\Foothill MWD Tabletop"/>
          <xsd:enumeration value="Outreach\Orange County Caucus"/>
          <xsd:enumeration value="Outreach\SDCWA board meeting 092415"/>
          <xsd:enumeration value="Outreach\Southern California Water Committee"/>
          <xsd:enumeration value="Outreach\Southern California Water Committee\SCWC Conservation Workshop"/>
          <xsd:enumeration value="Outreach\Southern California Water Committee\SCWC Stormwater Workshop"/>
          <xsd:enumeration value="Outreach\Southern California Water Committee\SCWC Stormwater Workshop\062515 SCWC stormwater webinar"/>
          <xsd:enumeration value="Outreach\Southern California Water Dialogue"/>
          <xsd:enumeration value="Outreach\USGVMWD Committee Meeting"/>
          <xsd:enumeration value="Outreach\Water Tomorrow Workshop"/>
          <xsd:enumeration value="Outreach\West Basin Caucus"/>
          <xsd:enumeration value="SANDAG 2050 Regional Growth Forecast"/>
          <xsd:enumeration value="SCAG 2012 Regional Transportation Plan"/>
          <xsd:enumeration value="State Water Project Delivery Capability Report"/>
          <xsd:enumeration value="State Water Project Delivery Capability Report\DCR2015_All_Tables_Only\AppendixB_DCR2015_Base"/>
          <xsd:enumeration value="State Water Project Delivery Capability Report\DCR2015_All_Tables_Only\AppendixC_DCR2015_ELT"/>
          <xsd:enumeration value="State Water Project Delivery Capability Report\DCR2015_All_Tables_Only\AppendixD_DCR2015_ECHO"/>
          <xsd:enumeration value="State Water Project Delivery Capability Report\DCR2015_All_Tables_Only\AppendixE_DCR2015_ECLO"/>
          <xsd:enumeration value="State Water Project Delivery Capability Report\DCR2015_All_Tables_Only\AppendixF_DCR2015_Alt_4_H3"/>
          <xsd:enumeration value="Technical Work Files"/>
          <xsd:enumeration value="Technical Work Files\Conservation"/>
          <xsd:enumeration value="Technical Work Files\Graywater"/>
          <xsd:enumeration value="Technical Work Files\Groundwater &amp; Surface Water"/>
          <xsd:enumeration value="Technical Work Files\Groundwater &amp; Surface Water\Homework to Member Agencies 060915"/>
          <xsd:enumeration value="Technical Work Files\Groundwater &amp; Surface Water\Homework to Member Agencies 060915\Homework Responses"/>
          <xsd:enumeration value="Technical Work Files\Groundwater &amp; Surface Water\Returned Surveys (Kathy Kunysz)"/>
          <xsd:enumeration value="Technical Work Files\IRPSIM Forecasts"/>
          <xsd:enumeration value="Technical Work Files\IRPSIM Forecasts\CRSS"/>
          <xsd:enumeration value="Technical Work Files\Issue Paper Input"/>
          <xsd:enumeration value="Technical Work Files\Local Resources Projects"/>
          <xsd:enumeration value="Technical Work Files\Recycling"/>
          <xsd:enumeration value="Technical Work Files\Recycling\Local Resources Inventory Mailing 4-13-2015"/>
          <xsd:enumeration value="Technical Work Files\Recycling\Local Resources Inventory Mailing 2015 v 2010 IRP 7-8-15"/>
          <xsd:enumeration value="Technical Work Files\Recycling\Local Resources Inventory Mailing RETURNS 4-13-2015"/>
          <xsd:enumeration value="Technical Work Files\Recycling\Local Resources Inventory Mailing RETURNS 4-13-2015\SDCWA"/>
          <xsd:enumeration value="Technical Work Files\Recycling\Local Resources Inventory RETURNS 2015 vs 2010 IRP 07-10-15"/>
          <xsd:enumeration value="Technical Work Files\Recycling\Local Resources Inventory RETURNS 2015 vs 2010 IRP 07-10-15\SDCWA previous"/>
          <xsd:enumeration value="Technical Work Files\Resource Costs"/>
          <xsd:enumeration value="Technical Work Files\Resource Costs\Email Info Request 102615"/>
          <xsd:enumeration value="Technical Work Files\Sales Forecast"/>
          <xsd:enumeration value="Workgroup Meetings\04082015 IRP RUWMP Kickoff"/>
          <xsd:enumeration value="Workgroup Meetings\04082015 IRP RUWMP Kickoff\Demographic Data Draft 4-6-2015"/>
          <xsd:enumeration value="Workgroup Meetings\04082015 IRP RUWMP Kickoff\homework"/>
          <xsd:enumeration value="Workgroup Meetings\04162015 WUE Meeting"/>
          <xsd:enumeration value="Workgroup Meetings\04222015 Uncertainty"/>
          <xsd:enumeration value="Workgroup Meetings\04292015 Conservation PAC"/>
          <xsd:enumeration value="Workgroup Meetings\05182015 Imported Supplies"/>
          <xsd:enumeration value="Workgroup Meetings\05202015 WUE Meeting"/>
          <xsd:enumeration value="Workgroup Meetings\05272015 Groundwater (1of2)"/>
          <xsd:enumeration value="Workgroup Meetings\06112015 Groundwater (2of2)"/>
          <xsd:enumeration value="Workgroup Meetings\06182015 WUE Meeting"/>
          <xsd:enumeration value="Workgroup Meetings\06242015 Local Resources (1of2)"/>
          <xsd:enumeration value="Workgroup Meetings\07082015 Local Resources (2of2)"/>
          <xsd:enumeration value="Workgroup Meetings\07162015 WUE Meeting"/>
          <xsd:enumeration value="Workgroup Meetings\07222015 Retail Demands"/>
          <xsd:enumeration value="Workgroup Meetings\08032015 Draft Results"/>
          <xsd:enumeration value="Workgroup Meetings\09152015 Targets Etc"/>
          <xsd:enumeration value="Workgroup Meetings\10052015 Draft Final Results"/>
          <xsd:enumeration value="Workgroup Meetings\LRP Coordinators Meetings"/>
          <xsd:enumeration value="Workgroup Meetings\Member Agency Manager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8FF1D8-366E-48B7-84E5-DDC19B53F0D0}"/>
</file>

<file path=customXml/itemProps2.xml><?xml version="1.0" encoding="utf-8"?>
<ds:datastoreItem xmlns:ds="http://schemas.openxmlformats.org/officeDocument/2006/customXml" ds:itemID="{59AB8911-5424-4FC0-969D-F7A15C13CC05}"/>
</file>

<file path=customXml/itemProps3.xml><?xml version="1.0" encoding="utf-8"?>
<ds:datastoreItem xmlns:ds="http://schemas.openxmlformats.org/officeDocument/2006/customXml" ds:itemID="{7420BBE5-921C-4408-A358-CE5E1D763D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ProjectList</vt:lpstr>
      <vt:lpstr>Notes</vt:lpstr>
      <vt:lpstr>Step1</vt:lpstr>
      <vt:lpstr>Step2</vt:lpstr>
      <vt:lpstr>Step3</vt:lpstr>
      <vt:lpstr>Compared</vt:lpstr>
      <vt:lpstr>definitions</vt:lpstr>
    </vt:vector>
  </TitlesOfParts>
  <Company>MWD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SDCWA LR Inventory revised AUG 07 15 (MT 9-8-15)</dc:title>
  <dc:creator>Ti,Mike N</dc:creator>
  <cp:lastModifiedBy>Ti,Mike N</cp:lastModifiedBy>
  <dcterms:created xsi:type="dcterms:W3CDTF">2015-04-13T22:11:46Z</dcterms:created>
  <dcterms:modified xsi:type="dcterms:W3CDTF">2015-09-09T15:26:03Z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0x010100D42C5B9A7231FB4E8ACA31B7BFA8762A</vt:lpwstr>
  </property>
</Properties>
</file>