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52" i="1" l="1"/>
  <c r="D49" i="1"/>
  <c r="C49" i="1"/>
  <c r="B49" i="1"/>
  <c r="B50" i="1"/>
  <c r="C52" i="1"/>
  <c r="C54" i="1"/>
  <c r="B54" i="1"/>
  <c r="B53" i="1"/>
  <c r="A2" i="1"/>
  <c r="D54" i="1" l="1"/>
  <c r="C53" i="1"/>
  <c r="B51" i="1"/>
  <c r="B55" i="1" s="1"/>
  <c r="D52" i="1"/>
  <c r="D53" i="1" l="1"/>
  <c r="D50" i="1"/>
  <c r="C50" i="1" l="1"/>
  <c r="D51" i="1"/>
  <c r="D55" i="1" s="1"/>
  <c r="C51" i="1" l="1"/>
  <c r="C55" i="1" s="1"/>
</calcChain>
</file>

<file path=xl/sharedStrings.xml><?xml version="1.0" encoding="utf-8"?>
<sst xmlns="http://schemas.openxmlformats.org/spreadsheetml/2006/main" count="52" uniqueCount="51">
  <si>
    <t>Program</t>
  </si>
  <si>
    <t>Initial Balance</t>
  </si>
  <si>
    <t>Put (+) or
Take (-)</t>
  </si>
  <si>
    <t>Estimated Ending Balance</t>
  </si>
  <si>
    <t>SURFACE STORAGE</t>
  </si>
  <si>
    <t xml:space="preserve">    Lake Mead ICS Account</t>
  </si>
  <si>
    <t xml:space="preserve">    MWD Article 14 B</t>
  </si>
  <si>
    <t xml:space="preserve">    MWD SWP Carryover</t>
  </si>
  <si>
    <t xml:space="preserve">    SWP Non-Project Carryover</t>
  </si>
  <si>
    <t xml:space="preserve">    Castaic Lake (DWR Flex Storage)</t>
  </si>
  <si>
    <t xml:space="preserve">    Lake Perris (DWR Flex Storage)</t>
  </si>
  <si>
    <t xml:space="preserve">    Diamond Valley Lake</t>
  </si>
  <si>
    <t xml:space="preserve">    Lake Mathews</t>
  </si>
  <si>
    <t xml:space="preserve">    Lake Skinner</t>
  </si>
  <si>
    <t xml:space="preserve">    Other Emergency Storage</t>
  </si>
  <si>
    <t>SWP BANKING PROGRAMS</t>
  </si>
  <si>
    <t xml:space="preserve">    Arvin Edison Storage Program </t>
  </si>
  <si>
    <t xml:space="preserve">    Semitropic Storage Program </t>
  </si>
  <si>
    <t xml:space="preserve">    Kern Delta Storage Program </t>
  </si>
  <si>
    <t xml:space="preserve">    Mojave Storage Program</t>
  </si>
  <si>
    <t>GROUNDWATER STORAGE PROGRAMS</t>
  </si>
  <si>
    <t xml:space="preserve">   CONJUNCTIVE USE PROGRAMS</t>
  </si>
  <si>
    <t xml:space="preserve">    IEUA/TVMWD (Chino Basin)</t>
  </si>
  <si>
    <t xml:space="preserve">    Long Beach (Cent. Basin)</t>
  </si>
  <si>
    <t xml:space="preserve">    Long Beach (Lakewood)</t>
  </si>
  <si>
    <t xml:space="preserve">    Foothill (Raymond and Monkhill)</t>
  </si>
  <si>
    <t xml:space="preserve">    Calleguas (N. Las Posas)</t>
  </si>
  <si>
    <t xml:space="preserve">    MWDOC (Orange County Basin)</t>
  </si>
  <si>
    <t xml:space="preserve">    Three Valleys (Live Oak) </t>
  </si>
  <si>
    <t xml:space="preserve">    Three Valleys (upper Claremont)</t>
  </si>
  <si>
    <t xml:space="preserve">    Compton</t>
  </si>
  <si>
    <t xml:space="preserve">    Western</t>
  </si>
  <si>
    <t xml:space="preserve">   CYCLIC PROGRAMS</t>
  </si>
  <si>
    <t xml:space="preserve">    Cyclic - USG</t>
  </si>
  <si>
    <t xml:space="preserve">    Cyclic - PM (Three Valleys)</t>
  </si>
  <si>
    <t xml:space="preserve">    Cyclic - IEUA (Chino Basin)</t>
  </si>
  <si>
    <t xml:space="preserve">   SUPPLEMENTAL PROGRAMS</t>
  </si>
  <si>
    <t xml:space="preserve">    Supplemental Storage Program (Los Angeles)</t>
  </si>
  <si>
    <t xml:space="preserve">   OTHER PROGRAMS</t>
  </si>
  <si>
    <t xml:space="preserve">    Advance Delivery Account (DWCV)</t>
  </si>
  <si>
    <t xml:space="preserve">    SBVMWD Coordinated Operating Agreement</t>
  </si>
  <si>
    <t xml:space="preserve">    Central Arizona Storage Demonstration Project</t>
  </si>
  <si>
    <t>TOTAL</t>
  </si>
  <si>
    <t>Emergency</t>
  </si>
  <si>
    <t>TOTAL WSDM Storage</t>
  </si>
  <si>
    <t>Storage Type</t>
  </si>
  <si>
    <t>In Basin Surface</t>
  </si>
  <si>
    <t>In Basin Groundwater</t>
  </si>
  <si>
    <t>Out of Basin Surface</t>
  </si>
  <si>
    <t>Out of Basin Groundwater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</si>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</sst>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name val="Calibri"/>
      <family val="2"/>
    </font>
    <font>
      <i/>
      <sz val="10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2" borderId="0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5" fillId="4" borderId="4" xfId="0" applyFont="1" applyFill="1" applyBorder="1"/>
    <xf numFmtId="3" fontId="6" fillId="4" borderId="5" xfId="0" applyNumberFormat="1" applyFont="1" applyFill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0" fontId="7" fillId="0" borderId="7" xfId="1" applyFont="1" applyBorder="1" applyAlignment="1">
      <alignment wrapText="1"/>
    </xf>
    <xf numFmtId="3" fontId="8" fillId="0" borderId="8" xfId="1" applyNumberFormat="1" applyFont="1" applyFill="1" applyBorder="1" applyAlignment="1">
      <alignment horizontal="center" wrapText="1"/>
    </xf>
    <xf numFmtId="3" fontId="8" fillId="0" borderId="9" xfId="1" applyNumberFormat="1" applyFont="1" applyFill="1" applyBorder="1" applyAlignment="1">
      <alignment horizontal="center" wrapText="1"/>
    </xf>
    <xf numFmtId="0" fontId="7" fillId="0" borderId="7" xfId="1" applyFont="1" applyFill="1" applyBorder="1" applyAlignment="1">
      <alignment wrapText="1"/>
    </xf>
    <xf numFmtId="0" fontId="7" fillId="0" borderId="7" xfId="1" quotePrefix="1" applyFont="1" applyFill="1" applyBorder="1" applyAlignment="1">
      <alignment wrapText="1"/>
    </xf>
    <xf numFmtId="0" fontId="7" fillId="0" borderId="10" xfId="1" applyFont="1" applyFill="1" applyBorder="1" applyAlignment="1">
      <alignment wrapText="1"/>
    </xf>
    <xf numFmtId="3" fontId="8" fillId="0" borderId="11" xfId="1" applyNumberFormat="1" applyFont="1" applyFill="1" applyBorder="1" applyAlignment="1">
      <alignment horizontal="center" wrapText="1"/>
    </xf>
    <xf numFmtId="3" fontId="8" fillId="0" borderId="12" xfId="1" applyNumberFormat="1" applyFont="1" applyFill="1" applyBorder="1" applyAlignment="1">
      <alignment horizontal="center" wrapText="1"/>
    </xf>
    <xf numFmtId="0" fontId="9" fillId="4" borderId="4" xfId="1" applyFont="1" applyFill="1" applyBorder="1" applyAlignment="1">
      <alignment wrapText="1"/>
    </xf>
    <xf numFmtId="3" fontId="10" fillId="4" borderId="5" xfId="1" applyNumberFormat="1" applyFont="1" applyFill="1" applyBorder="1" applyAlignment="1">
      <alignment horizontal="center" wrapText="1"/>
    </xf>
    <xf numFmtId="3" fontId="10" fillId="4" borderId="6" xfId="1" applyNumberFormat="1" applyFont="1" applyFill="1" applyBorder="1" applyAlignment="1">
      <alignment horizontal="center" wrapText="1"/>
    </xf>
    <xf numFmtId="0" fontId="7" fillId="0" borderId="10" xfId="1" applyFont="1" applyBorder="1" applyAlignment="1">
      <alignment wrapText="1"/>
    </xf>
    <xf numFmtId="0" fontId="4" fillId="0" borderId="7" xfId="1" applyFont="1" applyFill="1" applyBorder="1" applyAlignment="1">
      <alignment wrapText="1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8" fillId="0" borderId="8" xfId="2" applyNumberFormat="1" applyFont="1" applyFill="1" applyBorder="1" applyAlignment="1">
      <alignment horizontal="center" wrapText="1"/>
    </xf>
    <xf numFmtId="3" fontId="8" fillId="0" borderId="9" xfId="2" applyNumberFormat="1" applyFont="1" applyFill="1" applyBorder="1" applyAlignment="1">
      <alignment horizontal="center" wrapText="1"/>
    </xf>
    <xf numFmtId="0" fontId="4" fillId="0" borderId="13" xfId="1" applyFont="1" applyFill="1" applyBorder="1" applyAlignment="1">
      <alignment wrapText="1"/>
    </xf>
    <xf numFmtId="3" fontId="1" fillId="0" borderId="14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11" fillId="0" borderId="14" xfId="1" applyNumberFormat="1" applyFont="1" applyFill="1" applyBorder="1" applyAlignment="1">
      <alignment horizontal="center" wrapText="1"/>
    </xf>
    <xf numFmtId="3" fontId="11" fillId="0" borderId="15" xfId="1" applyNumberFormat="1" applyFont="1" applyFill="1" applyBorder="1" applyAlignment="1">
      <alignment horizontal="center" wrapText="1"/>
    </xf>
    <xf numFmtId="3" fontId="11" fillId="0" borderId="14" xfId="2" applyNumberFormat="1" applyFont="1" applyFill="1" applyBorder="1" applyAlignment="1">
      <alignment horizontal="center" wrapText="1"/>
    </xf>
    <xf numFmtId="3" fontId="11" fillId="0" borderId="15" xfId="2" applyNumberFormat="1" applyFont="1" applyFill="1" applyBorder="1" applyAlignment="1">
      <alignment horizontal="center" wrapText="1"/>
    </xf>
    <xf numFmtId="0" fontId="7" fillId="0" borderId="7" xfId="1" applyFont="1" applyFill="1" applyBorder="1" applyAlignment="1">
      <alignment horizontal="left" wrapText="1"/>
    </xf>
    <xf numFmtId="0" fontId="9" fillId="5" borderId="16" xfId="1" applyFont="1" applyFill="1" applyBorder="1" applyAlignment="1">
      <alignment wrapText="1"/>
    </xf>
    <xf numFmtId="3" fontId="5" fillId="5" borderId="17" xfId="0" applyNumberFormat="1" applyFont="1" applyFill="1" applyBorder="1" applyAlignment="1">
      <alignment horizontal="center"/>
    </xf>
    <xf numFmtId="3" fontId="12" fillId="5" borderId="17" xfId="0" applyNumberFormat="1" applyFont="1" applyFill="1" applyBorder="1" applyAlignment="1">
      <alignment horizontal="center"/>
    </xf>
    <xf numFmtId="3" fontId="5" fillId="5" borderId="18" xfId="0" applyNumberFormat="1" applyFont="1" applyFill="1" applyBorder="1" applyAlignment="1">
      <alignment horizontal="center"/>
    </xf>
    <xf numFmtId="3" fontId="0" fillId="0" borderId="0" xfId="0" applyNumberFormat="1"/>
    <xf numFmtId="0" fontId="5" fillId="4" borderId="19" xfId="0" applyFont="1" applyFill="1" applyBorder="1"/>
    <xf numFmtId="3" fontId="6" fillId="4" borderId="2" xfId="0" applyNumberFormat="1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4" fillId="0" borderId="0" xfId="1" applyFont="1" applyFill="1" applyBorder="1" applyAlignment="1">
      <alignment horizontal="left" wrapText="1"/>
    </xf>
    <xf numFmtId="164" fontId="0" fillId="0" borderId="0" xfId="0" applyNumberFormat="1"/>
    <xf numFmtId="0" fontId="0" fillId="0" borderId="20" xfId="0" applyBorder="1"/>
    <xf numFmtId="164" fontId="0" fillId="0" borderId="20" xfId="0" applyNumberFormat="1" applyBorder="1"/>
    <xf numFmtId="0" fontId="0" fillId="0" borderId="0" xfId="0" applyFill="1" applyBorder="1"/>
    <xf numFmtId="3" fontId="0" fillId="0" borderId="0" xfId="0" applyNumberFormat="1" applyFill="1" applyBorder="1"/>
  </cellXfs>
  <cellStyles count="3">
    <cellStyle name="Comma 2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SDM\2015\Board%20Letters\2015%20WSDM%20Data_1022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DM Report Tables---&gt;"/>
      <sheetName val="2015 Summary"/>
      <sheetName val="PerformanceMeasure"/>
      <sheetName val="WSDM Storage Append"/>
      <sheetName val="WSDM DWCV Append"/>
      <sheetName val="Data ---&gt;"/>
      <sheetName val="2013 Demand"/>
      <sheetName val="DemandForJulyReport"/>
      <sheetName val="DemandForJuneReport"/>
      <sheetName val="DemandForMayReport"/>
      <sheetName val="WSDM Team Reports ---&gt;"/>
      <sheetName val="Ops Planning Summary"/>
      <sheetName val="2014 System Summary"/>
      <sheetName val="2015 Data"/>
      <sheetName val="2015 Scenarios"/>
      <sheetName val="2015 Summary Charts"/>
      <sheetName val="2015 WSDM Supplies"/>
      <sheetName val="2015 WSDM 1 Pager"/>
      <sheetName val="2015 WSDM 1 Pager Comparison"/>
      <sheetName val="2013 System Summary"/>
      <sheetName val="2013 Summary Charts"/>
      <sheetName val="2013 WSDM Supplies"/>
      <sheetName val="Appendix A Table "/>
      <sheetName val="Current Storage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E6">
            <v>20000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5"/>
  <sheetViews>
    <sheetView tabSelected="1" topLeftCell="A39" workbookViewId="0">
      <selection activeCell="A56" sqref="A56"/>
    </sheetView>
  </sheetViews>
  <sheetFormatPr defaultRowHeight="15" x14ac:dyDescent="0.25"/>
  <cols>
    <col min="1" max="1" width="40" customWidth="1"/>
    <col min="2" max="2" width="12.7109375" bestFit="1" customWidth="1"/>
    <col min="3" max="3" width="11.42578125" bestFit="1" customWidth="1"/>
    <col min="4" max="4" width="12.7109375" bestFit="1" customWidth="1"/>
  </cols>
  <sheetData>
    <row r="2" spans="1:4" ht="21.75" thickBot="1" x14ac:dyDescent="0.4">
      <c r="A2" s="1">
        <f>'[1]2015 Summary Charts'!E6</f>
        <v>20000</v>
      </c>
      <c r="B2" s="1"/>
      <c r="C2" s="1"/>
      <c r="D2" s="1"/>
    </row>
    <row r="3" spans="1:4" ht="47.25" x14ac:dyDescent="0.25">
      <c r="A3" s="2" t="s">
        <v>0</v>
      </c>
      <c r="B3" s="3" t="s">
        <v>1</v>
      </c>
      <c r="C3" s="3" t="s">
        <v>2</v>
      </c>
      <c r="D3" s="4" t="s">
        <v>3</v>
      </c>
    </row>
    <row r="4" spans="1:4" ht="18.75" x14ac:dyDescent="0.3">
      <c r="A4" s="5" t="s">
        <v>4</v>
      </c>
      <c r="B4" s="6">
        <v>1017000</v>
      </c>
      <c r="C4" s="6">
        <v>-21000</v>
      </c>
      <c r="D4" s="7">
        <v>996000</v>
      </c>
    </row>
    <row r="5" spans="1:4" x14ac:dyDescent="0.25">
      <c r="A5" s="8" t="s">
        <v>5</v>
      </c>
      <c r="B5" s="9">
        <v>151000</v>
      </c>
      <c r="C5" s="9">
        <v>-38000</v>
      </c>
      <c r="D5" s="10">
        <v>113000</v>
      </c>
    </row>
    <row r="6" spans="1:4" x14ac:dyDescent="0.25">
      <c r="A6" s="11" t="s">
        <v>6</v>
      </c>
      <c r="B6" s="9">
        <v>0</v>
      </c>
      <c r="C6" s="9">
        <v>0</v>
      </c>
      <c r="D6" s="10">
        <v>0</v>
      </c>
    </row>
    <row r="7" spans="1:4" x14ac:dyDescent="0.25">
      <c r="A7" s="11" t="s">
        <v>7</v>
      </c>
      <c r="B7" s="9">
        <v>36000</v>
      </c>
      <c r="C7" s="9">
        <v>-4000</v>
      </c>
      <c r="D7" s="10">
        <v>32000</v>
      </c>
    </row>
    <row r="8" spans="1:4" x14ac:dyDescent="0.25">
      <c r="A8" s="12" t="s">
        <v>8</v>
      </c>
      <c r="B8" s="9">
        <v>0</v>
      </c>
      <c r="C8" s="9">
        <v>0</v>
      </c>
      <c r="D8" s="10">
        <v>0</v>
      </c>
    </row>
    <row r="9" spans="1:4" x14ac:dyDescent="0.25">
      <c r="A9" s="11" t="s">
        <v>9</v>
      </c>
      <c r="B9" s="9">
        <v>0</v>
      </c>
      <c r="C9" s="9">
        <v>20000</v>
      </c>
      <c r="D9" s="10">
        <v>20000</v>
      </c>
    </row>
    <row r="10" spans="1:4" x14ac:dyDescent="0.25">
      <c r="A10" s="11" t="s">
        <v>10</v>
      </c>
      <c r="B10" s="9">
        <v>0</v>
      </c>
      <c r="C10" s="9">
        <v>0</v>
      </c>
      <c r="D10" s="10">
        <v>0</v>
      </c>
    </row>
    <row r="11" spans="1:4" x14ac:dyDescent="0.25">
      <c r="A11" s="11" t="s">
        <v>11</v>
      </c>
      <c r="B11" s="9">
        <v>394000</v>
      </c>
      <c r="C11" s="9">
        <v>-80000</v>
      </c>
      <c r="D11" s="10">
        <v>314000</v>
      </c>
    </row>
    <row r="12" spans="1:4" x14ac:dyDescent="0.25">
      <c r="A12" s="11" t="s">
        <v>12</v>
      </c>
      <c r="B12" s="9">
        <v>78000</v>
      </c>
      <c r="C12" s="9">
        <v>81000</v>
      </c>
      <c r="D12" s="10">
        <v>159000</v>
      </c>
    </row>
    <row r="13" spans="1:4" x14ac:dyDescent="0.25">
      <c r="A13" s="11" t="s">
        <v>13</v>
      </c>
      <c r="B13" s="9">
        <v>30000</v>
      </c>
      <c r="C13" s="9">
        <v>0</v>
      </c>
      <c r="D13" s="10">
        <v>30000</v>
      </c>
    </row>
    <row r="14" spans="1:4" x14ac:dyDescent="0.25">
      <c r="A14" s="13" t="s">
        <v>14</v>
      </c>
      <c r="B14" s="14">
        <v>328000</v>
      </c>
      <c r="C14" s="14">
        <v>0</v>
      </c>
      <c r="D14" s="15">
        <v>328000</v>
      </c>
    </row>
    <row r="15" spans="1:4" ht="18.75" x14ac:dyDescent="0.3">
      <c r="A15" s="16" t="s">
        <v>15</v>
      </c>
      <c r="B15" s="17">
        <v>542000</v>
      </c>
      <c r="C15" s="17">
        <v>-138000</v>
      </c>
      <c r="D15" s="18">
        <v>404000</v>
      </c>
    </row>
    <row r="16" spans="1:4" x14ac:dyDescent="0.25">
      <c r="A16" s="8" t="s">
        <v>16</v>
      </c>
      <c r="B16" s="9">
        <v>165000</v>
      </c>
      <c r="C16" s="9">
        <v>-30000</v>
      </c>
      <c r="D16" s="10">
        <v>135000</v>
      </c>
    </row>
    <row r="17" spans="1:4" x14ac:dyDescent="0.25">
      <c r="A17" s="8" t="s">
        <v>17</v>
      </c>
      <c r="B17" s="9">
        <v>186000</v>
      </c>
      <c r="C17" s="9">
        <v>-61000</v>
      </c>
      <c r="D17" s="10">
        <v>125000</v>
      </c>
    </row>
    <row r="18" spans="1:4" x14ac:dyDescent="0.25">
      <c r="A18" s="8" t="s">
        <v>18</v>
      </c>
      <c r="B18" s="9">
        <v>152000</v>
      </c>
      <c r="C18" s="9">
        <v>-38000</v>
      </c>
      <c r="D18" s="10">
        <v>114000</v>
      </c>
    </row>
    <row r="19" spans="1:4" x14ac:dyDescent="0.25">
      <c r="A19" s="19" t="s">
        <v>19</v>
      </c>
      <c r="B19" s="14">
        <v>39000</v>
      </c>
      <c r="C19" s="9">
        <v>-9000</v>
      </c>
      <c r="D19" s="15">
        <v>30000</v>
      </c>
    </row>
    <row r="20" spans="1:4" ht="37.5" x14ac:dyDescent="0.3">
      <c r="A20" s="16" t="s">
        <v>20</v>
      </c>
      <c r="B20" s="17">
        <v>277000</v>
      </c>
      <c r="C20" s="17">
        <v>-76000</v>
      </c>
      <c r="D20" s="18">
        <v>201000</v>
      </c>
    </row>
    <row r="21" spans="1:4" ht="15.75" x14ac:dyDescent="0.25">
      <c r="A21" s="20" t="s">
        <v>21</v>
      </c>
      <c r="B21" s="21">
        <v>23000</v>
      </c>
      <c r="C21" s="21">
        <v>-23000</v>
      </c>
      <c r="D21" s="22">
        <v>0</v>
      </c>
    </row>
    <row r="22" spans="1:4" x14ac:dyDescent="0.25">
      <c r="A22" s="11" t="s">
        <v>22</v>
      </c>
      <c r="B22" s="23">
        <v>0</v>
      </c>
      <c r="C22" s="23">
        <v>0</v>
      </c>
      <c r="D22" s="24">
        <v>0</v>
      </c>
    </row>
    <row r="23" spans="1:4" x14ac:dyDescent="0.25">
      <c r="A23" s="11" t="s">
        <v>23</v>
      </c>
      <c r="B23" s="23">
        <v>0</v>
      </c>
      <c r="C23" s="23">
        <v>0</v>
      </c>
      <c r="D23" s="24">
        <v>0</v>
      </c>
    </row>
    <row r="24" spans="1:4" x14ac:dyDescent="0.25">
      <c r="A24" s="11" t="s">
        <v>24</v>
      </c>
      <c r="B24" s="23">
        <v>0</v>
      </c>
      <c r="C24" s="23">
        <v>0</v>
      </c>
      <c r="D24" s="24">
        <v>0</v>
      </c>
    </row>
    <row r="25" spans="1:4" x14ac:dyDescent="0.25">
      <c r="A25" s="11" t="s">
        <v>25</v>
      </c>
      <c r="B25" s="23">
        <v>0</v>
      </c>
      <c r="C25" s="23">
        <v>0</v>
      </c>
      <c r="D25" s="24">
        <v>0</v>
      </c>
    </row>
    <row r="26" spans="1:4" x14ac:dyDescent="0.25">
      <c r="A26" s="11" t="s">
        <v>26</v>
      </c>
      <c r="B26" s="23">
        <v>0</v>
      </c>
      <c r="C26" s="23">
        <v>0</v>
      </c>
      <c r="D26" s="24">
        <v>0</v>
      </c>
    </row>
    <row r="27" spans="1:4" x14ac:dyDescent="0.25">
      <c r="A27" s="11" t="s">
        <v>27</v>
      </c>
      <c r="B27" s="23">
        <v>17000</v>
      </c>
      <c r="C27" s="23">
        <v>-17000</v>
      </c>
      <c r="D27" s="24">
        <v>0</v>
      </c>
    </row>
    <row r="28" spans="1:4" x14ac:dyDescent="0.25">
      <c r="A28" s="11" t="s">
        <v>28</v>
      </c>
      <c r="B28" s="23">
        <v>1000</v>
      </c>
      <c r="C28" s="23">
        <v>-1000</v>
      </c>
      <c r="D28" s="24">
        <v>0</v>
      </c>
    </row>
    <row r="29" spans="1:4" x14ac:dyDescent="0.25">
      <c r="A29" s="11" t="s">
        <v>29</v>
      </c>
      <c r="B29" s="23">
        <v>1000</v>
      </c>
      <c r="C29" s="23">
        <v>-1000</v>
      </c>
      <c r="D29" s="24">
        <v>0</v>
      </c>
    </row>
    <row r="30" spans="1:4" x14ac:dyDescent="0.25">
      <c r="A30" s="11" t="s">
        <v>30</v>
      </c>
      <c r="B30" s="23">
        <v>0</v>
      </c>
      <c r="C30" s="23">
        <v>0</v>
      </c>
      <c r="D30" s="24">
        <v>0</v>
      </c>
    </row>
    <row r="31" spans="1:4" x14ac:dyDescent="0.25">
      <c r="A31" s="11" t="s">
        <v>31</v>
      </c>
      <c r="B31" s="23">
        <v>4000</v>
      </c>
      <c r="C31" s="23">
        <v>-4000</v>
      </c>
      <c r="D31" s="24">
        <v>0</v>
      </c>
    </row>
    <row r="32" spans="1:4" ht="15.75" x14ac:dyDescent="0.25">
      <c r="A32" s="25" t="s">
        <v>32</v>
      </c>
      <c r="B32" s="26">
        <v>5000</v>
      </c>
      <c r="C32" s="26">
        <v>-5000</v>
      </c>
      <c r="D32" s="27">
        <v>0</v>
      </c>
    </row>
    <row r="33" spans="1:4" x14ac:dyDescent="0.25">
      <c r="A33" s="11" t="s">
        <v>33</v>
      </c>
      <c r="B33" s="9">
        <v>5000</v>
      </c>
      <c r="C33" s="23">
        <v>-5000</v>
      </c>
      <c r="D33" s="24">
        <v>0</v>
      </c>
    </row>
    <row r="34" spans="1:4" x14ac:dyDescent="0.25">
      <c r="A34" s="11" t="s">
        <v>34</v>
      </c>
      <c r="B34" s="9">
        <v>0</v>
      </c>
      <c r="C34" s="23">
        <v>0</v>
      </c>
      <c r="D34" s="24">
        <v>0</v>
      </c>
    </row>
    <row r="35" spans="1:4" x14ac:dyDescent="0.25">
      <c r="A35" s="13" t="s">
        <v>35</v>
      </c>
      <c r="B35" s="14">
        <v>0</v>
      </c>
      <c r="C35" s="14">
        <v>0</v>
      </c>
      <c r="D35" s="15">
        <v>0</v>
      </c>
    </row>
    <row r="36" spans="1:4" ht="15.75" x14ac:dyDescent="0.25">
      <c r="A36" s="25" t="s">
        <v>36</v>
      </c>
      <c r="B36" s="28">
        <v>0</v>
      </c>
      <c r="C36" s="28">
        <v>0</v>
      </c>
      <c r="D36" s="29">
        <v>0</v>
      </c>
    </row>
    <row r="37" spans="1:4" ht="30" x14ac:dyDescent="0.25">
      <c r="A37" s="11" t="s">
        <v>37</v>
      </c>
      <c r="B37" s="23">
        <v>0</v>
      </c>
      <c r="C37" s="23">
        <v>0</v>
      </c>
      <c r="D37" s="24">
        <v>0</v>
      </c>
    </row>
    <row r="38" spans="1:4" ht="15.75" x14ac:dyDescent="0.25">
      <c r="A38" s="25" t="s">
        <v>38</v>
      </c>
      <c r="B38" s="30">
        <v>249000</v>
      </c>
      <c r="C38" s="30">
        <v>-48000</v>
      </c>
      <c r="D38" s="31">
        <v>201000</v>
      </c>
    </row>
    <row r="39" spans="1:4" x14ac:dyDescent="0.25">
      <c r="A39" s="8" t="s">
        <v>39</v>
      </c>
      <c r="B39" s="9">
        <v>249000</v>
      </c>
      <c r="C39" s="9">
        <v>-48000</v>
      </c>
      <c r="D39" s="10">
        <v>201000</v>
      </c>
    </row>
    <row r="40" spans="1:4" ht="30" x14ac:dyDescent="0.25">
      <c r="A40" s="32" t="s">
        <v>40</v>
      </c>
      <c r="B40" s="9">
        <v>0</v>
      </c>
      <c r="C40" s="9">
        <v>0</v>
      </c>
      <c r="D40" s="10">
        <v>0</v>
      </c>
    </row>
    <row r="41" spans="1:4" ht="30" x14ac:dyDescent="0.25">
      <c r="A41" s="19" t="s">
        <v>41</v>
      </c>
      <c r="B41" s="14">
        <v>0</v>
      </c>
      <c r="C41" s="14">
        <v>0</v>
      </c>
      <c r="D41" s="15">
        <v>0</v>
      </c>
    </row>
    <row r="42" spans="1:4" ht="19.5" thickBot="1" x14ac:dyDescent="0.35">
      <c r="A42" s="33" t="s">
        <v>42</v>
      </c>
      <c r="B42" s="34">
        <v>1836000</v>
      </c>
      <c r="C42" s="35">
        <v>-235000</v>
      </c>
      <c r="D42" s="36">
        <v>1601000</v>
      </c>
    </row>
    <row r="43" spans="1:4" ht="15.75" thickBot="1" x14ac:dyDescent="0.3">
      <c r="B43" s="37"/>
    </row>
    <row r="44" spans="1:4" ht="18.75" x14ac:dyDescent="0.3">
      <c r="A44" s="38" t="s">
        <v>43</v>
      </c>
      <c r="B44" s="39">
        <v>626000</v>
      </c>
      <c r="C44" s="39">
        <v>0</v>
      </c>
      <c r="D44" s="40">
        <v>626000</v>
      </c>
    </row>
    <row r="45" spans="1:4" ht="19.5" thickBot="1" x14ac:dyDescent="0.35">
      <c r="A45" s="33" t="s">
        <v>44</v>
      </c>
      <c r="B45" s="34">
        <v>1210000</v>
      </c>
      <c r="C45" s="35">
        <v>-235000</v>
      </c>
      <c r="D45" s="36">
        <v>975000</v>
      </c>
    </row>
    <row r="46" spans="1:4" ht="18.75" x14ac:dyDescent="0.3">
      <c r="A46" s="41"/>
      <c r="B46" s="42"/>
      <c r="C46" s="43"/>
      <c r="D46" s="42"/>
    </row>
    <row r="47" spans="1:4" x14ac:dyDescent="0.25">
      <c r="A47" s="44"/>
      <c r="B47" s="44"/>
      <c r="C47" s="44"/>
      <c r="D47" s="44"/>
    </row>
    <row r="48" spans="1:4" ht="15.75" thickBot="1" x14ac:dyDescent="0.3">
      <c r="A48" s="44"/>
      <c r="B48" s="44"/>
      <c r="C48" s="44"/>
      <c r="D48" s="44"/>
    </row>
    <row r="49" spans="1:4" ht="47.25" x14ac:dyDescent="0.25">
      <c r="A49" s="2" t="s">
        <v>45</v>
      </c>
      <c r="B49" s="3" t="str">
        <f>B3</f>
        <v>Initial Balance</v>
      </c>
      <c r="C49" s="3" t="str">
        <f>C3</f>
        <v>Put (+) or
Take (-)</v>
      </c>
      <c r="D49" s="3" t="str">
        <f>D3</f>
        <v>Estimated Ending Balance</v>
      </c>
    </row>
    <row r="50" spans="1:4" x14ac:dyDescent="0.25">
      <c r="A50" t="s">
        <v>43</v>
      </c>
      <c r="B50" s="45">
        <f>B44</f>
        <v>626000</v>
      </c>
      <c r="C50" s="45">
        <f>D50-B50</f>
        <v>0</v>
      </c>
      <c r="D50" s="45">
        <f>D44</f>
        <v>626000</v>
      </c>
    </row>
    <row r="51" spans="1:4" x14ac:dyDescent="0.25">
      <c r="A51" t="s">
        <v>46</v>
      </c>
      <c r="B51" s="45">
        <f>B9+B10+B11+B12+B13+B14-B50</f>
        <v>204000</v>
      </c>
      <c r="C51" s="45">
        <f>C9+C10+C11+C12+C13+C14-C50</f>
        <v>21000</v>
      </c>
      <c r="D51" s="45">
        <f>D9+D10+D11+D12+D13+D14-D50</f>
        <v>225000</v>
      </c>
    </row>
    <row r="52" spans="1:4" x14ac:dyDescent="0.25">
      <c r="A52" t="s">
        <v>47</v>
      </c>
      <c r="B52" s="45">
        <f>B21+B32+B36</f>
        <v>28000</v>
      </c>
      <c r="C52" s="45">
        <f>C21+C32+C36</f>
        <v>-28000</v>
      </c>
      <c r="D52" s="45">
        <f>D21+D32+D36</f>
        <v>0</v>
      </c>
    </row>
    <row r="53" spans="1:4" x14ac:dyDescent="0.25">
      <c r="A53" t="s">
        <v>48</v>
      </c>
      <c r="B53" s="45">
        <f>B5+B6+B7+B8</f>
        <v>187000</v>
      </c>
      <c r="C53" s="45">
        <f>C5+C6+C7+C8</f>
        <v>-42000</v>
      </c>
      <c r="D53" s="45">
        <f>D5+D6+D7+D8</f>
        <v>145000</v>
      </c>
    </row>
    <row r="54" spans="1:4" ht="15.75" thickBot="1" x14ac:dyDescent="0.3">
      <c r="A54" s="46" t="s">
        <v>49</v>
      </c>
      <c r="B54" s="47">
        <f>B16+B17+B18+B19+B39+B40+B41</f>
        <v>791000</v>
      </c>
      <c r="C54" s="47">
        <f>C16+C17+C18+C19+C39+C40+C41</f>
        <v>-186000</v>
      </c>
      <c r="D54" s="47">
        <f>D16+D17+D18+D19+D39+D40+D41</f>
        <v>605000</v>
      </c>
    </row>
    <row r="55" spans="1:4" ht="15.75" thickTop="1" x14ac:dyDescent="0.25">
      <c r="A55" s="48" t="s">
        <v>50</v>
      </c>
      <c r="B55" s="49">
        <f>SUM(B50:B54)</f>
        <v>1836000</v>
      </c>
      <c r="C55" s="49">
        <f>SUM(C50:C54)</f>
        <v>-235000</v>
      </c>
      <c r="D55" s="49">
        <f>SUM(D50:D54)</f>
        <v>1601000</v>
      </c>
    </row>
  </sheetData>
  <mergeCells count="3">
    <mergeCell ref="A2:D2"/>
    <mergeCell ref="A47:D47"/>
    <mergeCell ref="A48:D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GDR Data\OPS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1EB3C2F9-2A22-4F39-BC66-05D6CA97DF85}"/>
</file>

<file path=customXml/itemProps2.xml><?xml version="1.0" encoding="utf-8"?>
<ds:datastoreItem xmlns:ds="http://schemas.openxmlformats.org/officeDocument/2006/customXml" ds:itemID="{1CD792C1-6128-4591-B543-189DCEA5CDEC}"/>
</file>

<file path=customXml/itemProps3.xml><?xml version="1.0" encoding="utf-8"?>
<ds:datastoreItem xmlns:ds="http://schemas.openxmlformats.org/officeDocument/2006/customXml" ds:itemID="{6AD08ADD-D06A-4F2D-B502-7AF006C06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EOY balances</dc:title>
  <dc:creator>u06061</dc:creator>
  <cp:lastModifiedBy>u06061</cp:lastModifiedBy>
  <dcterms:created xsi:type="dcterms:W3CDTF">2015-10-28T15:42:31Z</dcterms:created>
  <dcterms:modified xsi:type="dcterms:W3CDTF">2015-10-28T15:45:00Z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