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145" yWindow="555" windowWidth="25890" windowHeight="13845" activeTab="2"/>
  </bookViews>
  <sheets>
    <sheet name="TotalByStatus" sheetId="2" r:id="rId1"/>
    <sheet name="AppendixTable" sheetId="1" r:id="rId2"/>
    <sheet name="Merged" sheetId="3" r:id="rId3"/>
  </sheets>
  <externalReferences>
    <externalReference r:id="rId4"/>
  </externalReferences>
  <definedNames>
    <definedName name="_xlnm._FilterDatabase" localSheetId="2" hidden="1">Merged!$A$6:$AY$327</definedName>
  </definedNames>
  <calcPr calcId="145621"/>
</workbook>
</file>

<file path=xl/calcChain.xml><?xml version="1.0" encoding="utf-8"?>
<calcChain xmlns="http://schemas.openxmlformats.org/spreadsheetml/2006/main">
  <c r="AK45" i="2" l="1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K36" i="2"/>
  <c r="AK46" i="2" s="1"/>
  <c r="AJ36" i="2"/>
  <c r="AJ46" i="2" s="1"/>
  <c r="AI36" i="2"/>
  <c r="AI46" i="2" s="1"/>
  <c r="AH36" i="2"/>
  <c r="AH46" i="2" s="1"/>
  <c r="AG36" i="2"/>
  <c r="AG46" i="2" s="1"/>
  <c r="AF36" i="2"/>
  <c r="AF46" i="2" s="1"/>
  <c r="AE36" i="2"/>
  <c r="AE46" i="2" s="1"/>
  <c r="AD36" i="2"/>
  <c r="AD46" i="2" s="1"/>
  <c r="AC36" i="2"/>
  <c r="AC46" i="2" s="1"/>
  <c r="AB36" i="2"/>
  <c r="AB46" i="2" s="1"/>
  <c r="AA36" i="2"/>
  <c r="AA46" i="2" s="1"/>
  <c r="Z36" i="2"/>
  <c r="Z46" i="2" s="1"/>
  <c r="Y36" i="2"/>
  <c r="Y46" i="2" s="1"/>
  <c r="X36" i="2"/>
  <c r="X46" i="2" s="1"/>
  <c r="W36" i="2"/>
  <c r="W46" i="2" s="1"/>
  <c r="V36" i="2"/>
  <c r="V46" i="2" s="1"/>
  <c r="U36" i="2"/>
  <c r="U46" i="2" s="1"/>
  <c r="T36" i="2"/>
  <c r="T46" i="2" s="1"/>
  <c r="S36" i="2"/>
  <c r="S46" i="2" s="1"/>
  <c r="R36" i="2"/>
  <c r="R46" i="2" s="1"/>
  <c r="Q36" i="2"/>
  <c r="Q46" i="2" s="1"/>
  <c r="P36" i="2"/>
  <c r="P46" i="2" s="1"/>
  <c r="O36" i="2"/>
  <c r="O46" i="2" s="1"/>
  <c r="N36" i="2"/>
  <c r="N46" i="2" s="1"/>
  <c r="M36" i="2"/>
  <c r="M46" i="2" s="1"/>
  <c r="L36" i="2"/>
  <c r="L46" i="2" s="1"/>
  <c r="K36" i="2"/>
  <c r="K46" i="2" s="1"/>
  <c r="J36" i="2"/>
  <c r="J46" i="2" s="1"/>
  <c r="I36" i="2"/>
  <c r="I46" i="2" s="1"/>
  <c r="H36" i="2"/>
  <c r="H46" i="2" s="1"/>
  <c r="G36" i="2"/>
  <c r="G46" i="2" s="1"/>
  <c r="F36" i="2"/>
  <c r="F46" i="2" s="1"/>
  <c r="E36" i="2"/>
  <c r="E46" i="2" s="1"/>
  <c r="D36" i="2"/>
  <c r="D46" i="2" s="1"/>
  <c r="C36" i="2"/>
  <c r="C46" i="2" s="1"/>
  <c r="B36" i="2"/>
  <c r="B46" i="2" s="1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K21" i="2"/>
  <c r="AK31" i="2" s="1"/>
  <c r="AJ21" i="2"/>
  <c r="AJ31" i="2" s="1"/>
  <c r="AI21" i="2"/>
  <c r="AI31" i="2" s="1"/>
  <c r="AH21" i="2"/>
  <c r="AH31" i="2" s="1"/>
  <c r="AG21" i="2"/>
  <c r="AG31" i="2" s="1"/>
  <c r="AF21" i="2"/>
  <c r="AF31" i="2" s="1"/>
  <c r="AE21" i="2"/>
  <c r="AE31" i="2" s="1"/>
  <c r="AD21" i="2"/>
  <c r="AD31" i="2" s="1"/>
  <c r="AC21" i="2"/>
  <c r="AC31" i="2" s="1"/>
  <c r="AB21" i="2"/>
  <c r="AB31" i="2" s="1"/>
  <c r="AA21" i="2"/>
  <c r="AA31" i="2" s="1"/>
  <c r="Z21" i="2"/>
  <c r="Z31" i="2" s="1"/>
  <c r="Y21" i="2"/>
  <c r="Y31" i="2" s="1"/>
  <c r="X21" i="2"/>
  <c r="X31" i="2" s="1"/>
  <c r="W21" i="2"/>
  <c r="W31" i="2" s="1"/>
  <c r="V21" i="2"/>
  <c r="V31" i="2" s="1"/>
  <c r="U21" i="2"/>
  <c r="U31" i="2" s="1"/>
  <c r="T21" i="2"/>
  <c r="T31" i="2" s="1"/>
  <c r="S21" i="2"/>
  <c r="S31" i="2" s="1"/>
  <c r="R21" i="2"/>
  <c r="R31" i="2" s="1"/>
  <c r="Q21" i="2"/>
  <c r="Q31" i="2" s="1"/>
  <c r="P21" i="2"/>
  <c r="P31" i="2" s="1"/>
  <c r="O21" i="2"/>
  <c r="O31" i="2" s="1"/>
  <c r="N21" i="2"/>
  <c r="N31" i="2" s="1"/>
  <c r="M21" i="2"/>
  <c r="M31" i="2" s="1"/>
  <c r="L21" i="2"/>
  <c r="L31" i="2" s="1"/>
  <c r="K21" i="2"/>
  <c r="K31" i="2" s="1"/>
  <c r="J21" i="2"/>
  <c r="J31" i="2" s="1"/>
  <c r="I21" i="2"/>
  <c r="I31" i="2" s="1"/>
  <c r="H21" i="2"/>
  <c r="H31" i="2" s="1"/>
  <c r="G21" i="2"/>
  <c r="G31" i="2" s="1"/>
  <c r="F21" i="2"/>
  <c r="F31" i="2" s="1"/>
  <c r="E21" i="2"/>
  <c r="E31" i="2" s="1"/>
  <c r="D21" i="2"/>
  <c r="D31" i="2" s="1"/>
  <c r="C21" i="2"/>
  <c r="C31" i="2" s="1"/>
  <c r="B21" i="2"/>
  <c r="B31" i="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K6" i="2"/>
  <c r="AK16" i="2" s="1"/>
  <c r="AJ6" i="2"/>
  <c r="AJ16" i="2" s="1"/>
  <c r="AI6" i="2"/>
  <c r="AI16" i="2" s="1"/>
  <c r="AH6" i="2"/>
  <c r="AH16" i="2" s="1"/>
  <c r="AG6" i="2"/>
  <c r="AG16" i="2" s="1"/>
  <c r="AF6" i="2"/>
  <c r="AF16" i="2" s="1"/>
  <c r="AE6" i="2"/>
  <c r="AE16" i="2" s="1"/>
  <c r="AD6" i="2"/>
  <c r="AD16" i="2" s="1"/>
  <c r="AC6" i="2"/>
  <c r="AC16" i="2" s="1"/>
  <c r="AB6" i="2"/>
  <c r="AB16" i="2" s="1"/>
  <c r="AA6" i="2"/>
  <c r="AA16" i="2" s="1"/>
  <c r="Z6" i="2"/>
  <c r="Z16" i="2" s="1"/>
  <c r="Y6" i="2"/>
  <c r="Y16" i="2" s="1"/>
  <c r="X6" i="2"/>
  <c r="X16" i="2" s="1"/>
  <c r="W6" i="2"/>
  <c r="W16" i="2" s="1"/>
  <c r="V6" i="2"/>
  <c r="V16" i="2" s="1"/>
  <c r="U6" i="2"/>
  <c r="U16" i="2" s="1"/>
  <c r="T6" i="2"/>
  <c r="T16" i="2" s="1"/>
  <c r="S6" i="2"/>
  <c r="S16" i="2" s="1"/>
  <c r="R6" i="2"/>
  <c r="R16" i="2" s="1"/>
  <c r="Q6" i="2"/>
  <c r="Q16" i="2" s="1"/>
  <c r="P6" i="2"/>
  <c r="P16" i="2" s="1"/>
  <c r="O6" i="2"/>
  <c r="O16" i="2" s="1"/>
  <c r="N6" i="2"/>
  <c r="N16" i="2" s="1"/>
  <c r="M6" i="2"/>
  <c r="M16" i="2" s="1"/>
  <c r="L6" i="2"/>
  <c r="L16" i="2" s="1"/>
  <c r="K6" i="2"/>
  <c r="K16" i="2" s="1"/>
  <c r="J6" i="2"/>
  <c r="J16" i="2" s="1"/>
  <c r="I6" i="2"/>
  <c r="I16" i="2" s="1"/>
  <c r="H6" i="2"/>
  <c r="H16" i="2" s="1"/>
  <c r="G6" i="2"/>
  <c r="G16" i="2" s="1"/>
  <c r="F6" i="2"/>
  <c r="F16" i="2" s="1"/>
  <c r="E6" i="2"/>
  <c r="E16" i="2" s="1"/>
  <c r="D6" i="2"/>
  <c r="D16" i="2" s="1"/>
  <c r="C6" i="2"/>
  <c r="C16" i="2" s="1"/>
  <c r="B6" i="2"/>
  <c r="B16" i="2" s="1"/>
</calcChain>
</file>

<file path=xl/sharedStrings.xml><?xml version="1.0" encoding="utf-8"?>
<sst xmlns="http://schemas.openxmlformats.org/spreadsheetml/2006/main" count="3392" uniqueCount="749">
  <si>
    <t>Recycled Water</t>
  </si>
  <si>
    <t>Existing</t>
  </si>
  <si>
    <t>Yield</t>
  </si>
  <si>
    <t>Online Date</t>
  </si>
  <si>
    <t>City of Anaheim</t>
  </si>
  <si>
    <t>Anaheim Water Recycling Demonstration Project</t>
  </si>
  <si>
    <t>OCWD Groundwater Replenishment System  - Anaheim Canyon Power Plant</t>
  </si>
  <si>
    <t>OCWD Groundwater Replenishment System  - Anaheim Regional Transportation Intermodal Center</t>
  </si>
  <si>
    <t>City of Beverly Hills</t>
  </si>
  <si>
    <t>City of Burbank</t>
  </si>
  <si>
    <t>Burbank Recycled  Water System Expansion Phase 2 Project</t>
  </si>
  <si>
    <t>Burbank Reclaimed Water System Expansion Project</t>
  </si>
  <si>
    <t>BWP Power Plant</t>
  </si>
  <si>
    <t>Calleguas Municipal Water District</t>
  </si>
  <si>
    <t>Oxnard Advanced Water Purification Facility Ph. 1</t>
  </si>
  <si>
    <t>Camrosa Water District Recycling System</t>
  </si>
  <si>
    <t>Lake Sherwood Reclaimed Water System</t>
  </si>
  <si>
    <t>VCWWD No. 1 WWTP Recycled Water Distribution System</t>
  </si>
  <si>
    <t>VCWWD No. 8 Recycled Water Distribution System</t>
  </si>
  <si>
    <t>Central Basin Municipal Water District</t>
  </si>
  <si>
    <t>Century/Rio Hondo Reclamation Program</t>
  </si>
  <si>
    <t>Montebello Forebay</t>
  </si>
  <si>
    <t>Cerritos Reclaimed Water Project</t>
  </si>
  <si>
    <t>City of Compton</t>
  </si>
  <si>
    <t>Eastern Municipal Water District</t>
  </si>
  <si>
    <t>Eastern Reach 1, Phase II Water Reclamation Project</t>
  </si>
  <si>
    <t>Eastern Regional Reclaimed Water System Reach 3 Reach 7</t>
  </si>
  <si>
    <t>Eastern Recycled Water Expansion Project</t>
  </si>
  <si>
    <t>Recycled Water Pipeline Reach 16 Project</t>
  </si>
  <si>
    <t>Rancho California Reclamation Expansion Project</t>
  </si>
  <si>
    <t>Rancho California Reclamation</t>
  </si>
  <si>
    <t>Eastern Regional Reclaimed Water System (Non-LRP)</t>
  </si>
  <si>
    <t>Foothill Municipal Water District</t>
  </si>
  <si>
    <t>La Canada-Flintridge Country Club</t>
  </si>
  <si>
    <t>City of Fullerton</t>
  </si>
  <si>
    <t>City of Glendale</t>
  </si>
  <si>
    <t>Glendale Water Reclamation Expansion Project</t>
  </si>
  <si>
    <t>Glendale Verdugo-Scholl Canyon Brand Park Reclaimed Water Project</t>
  </si>
  <si>
    <t>Glendale Grayson Power Plant Project</t>
  </si>
  <si>
    <t>Inland Empire Utilities Agency</t>
  </si>
  <si>
    <t>IEUA Regional Recycling Water Distribution System</t>
  </si>
  <si>
    <t>IEUA Regional Recycled Water Distribution System (Non-LRP)</t>
  </si>
  <si>
    <t>IEUA Regional Recycled Water Distribution System (Non-LRP) (IPR)</t>
  </si>
  <si>
    <t>Las Virgenes Municipal Water District</t>
  </si>
  <si>
    <t>Calabasas Reclaimed Water System</t>
  </si>
  <si>
    <t>Las Virgenes Valley Reclaimed Water System</t>
  </si>
  <si>
    <t>City of Long Beach</t>
  </si>
  <si>
    <t>Alamitos Barrier Recycled Water Expansion Project</t>
  </si>
  <si>
    <t>Alamitos Barrier Reclaimed Water Project</t>
  </si>
  <si>
    <t>Long Beach Reclaimed Water Master Plan, Phase I System Expansion</t>
  </si>
  <si>
    <t>Long Beach Reclamation Project (Non-LRP Floor)</t>
  </si>
  <si>
    <t>THUMS</t>
  </si>
  <si>
    <t>City of Los Angeles</t>
  </si>
  <si>
    <t>Hansen Area Water Recycling Project, Phase 1</t>
  </si>
  <si>
    <t>Hansen Dam Golf Course Water Recycling Project</t>
  </si>
  <si>
    <t>Harbor Water Recycling Project</t>
  </si>
  <si>
    <t>Sepulveda Basin Water Recycling Project Phase IV</t>
  </si>
  <si>
    <t>Los Angeles Taylor Yard Park Water Recycling Project</t>
  </si>
  <si>
    <t>Van Nuys Area Water Recycling Project</t>
  </si>
  <si>
    <t>Griffith Park</t>
  </si>
  <si>
    <t>MCA/Universal</t>
  </si>
  <si>
    <t>Municipal Water District of Orange County</t>
  </si>
  <si>
    <t>El Toro Recycled Water System Expansion</t>
  </si>
  <si>
    <t>Green Acres Reclamation Project - Coastal</t>
  </si>
  <si>
    <t>San Clemente Water Reclamation Project</t>
  </si>
  <si>
    <t>Trabuco Canyon Reclamation Expansion Project</t>
  </si>
  <si>
    <t>Green Acres Reclamation Project - Orange County</t>
  </si>
  <si>
    <t>Capistrano Valley Non Domestic Water System Expansion</t>
  </si>
  <si>
    <t>(SMWD Chiquita) Development Of Non-Domestic Water System Expansion in Ladera Ranch &amp; Talega Valley.</t>
  </si>
  <si>
    <t>Michelson – Los Alisos WRP Upgrades</t>
  </si>
  <si>
    <t>Moulton Niguel Water Reclamation Project/Moulton Niguel Phase 4 Reclamation System Expansion</t>
  </si>
  <si>
    <t>OCWD Groundwater Replenishment System Seawater Barrier Project</t>
  </si>
  <si>
    <t>OCWD Groundwater Replenishment System Spreading Project</t>
  </si>
  <si>
    <t>South Coast WD South Laguna Reclamation Project</t>
  </si>
  <si>
    <t>IRWD Michelson Reclamation Project</t>
  </si>
  <si>
    <t>OCWD Groundwater Replenishment System Spreading Project, Phase II</t>
  </si>
  <si>
    <t>Trabuco Canyon Reclamation Expansion Project (Non-LRP Floor)</t>
  </si>
  <si>
    <t>SMWD purchase from IRWD</t>
  </si>
  <si>
    <t>Trabuco Canyon Reclamation Expansion Project (Non-LRP)</t>
  </si>
  <si>
    <t>MNWD Moulton Niguel Water Reclamation Project (Non-LRP Floor)</t>
  </si>
  <si>
    <t>El Toro WD Recycling</t>
  </si>
  <si>
    <t>San Clemente Water Reclamation Project (Non-LRP)</t>
  </si>
  <si>
    <t>SJC Capistrano Valley Non-Domestic Water System Expansion (Non-LRP)</t>
  </si>
  <si>
    <t>IRWD Los Alisos Water Reclamation Plant</t>
  </si>
  <si>
    <t>OCWD Groundwater Replenishment System Seawater Barrier Project (Non-LRP Floor/old Water Factory 21)</t>
  </si>
  <si>
    <t>City of Pasadena</t>
  </si>
  <si>
    <t>City of San Fernando</t>
  </si>
  <si>
    <t>City of San Marino</t>
  </si>
  <si>
    <t>City of Santa Ana</t>
  </si>
  <si>
    <t>Green Acres Reclamation Project - Santa Ana</t>
  </si>
  <si>
    <t>City of Santa Monica</t>
  </si>
  <si>
    <t>Dry Weather Runoff Reclamation Facility (SMURRF)</t>
  </si>
  <si>
    <t>San Diego County Water Authority</t>
  </si>
  <si>
    <t>Oceanside Water Reclamation Project</t>
  </si>
  <si>
    <t>Santa Maria Water Reclamation Project</t>
  </si>
  <si>
    <t>San Elijo Water Reclamation System</t>
  </si>
  <si>
    <t>Escondido Regional Reclaimed Water Project</t>
  </si>
  <si>
    <t>Padre Dam Reclaimed Water System, Phase 1</t>
  </si>
  <si>
    <t>Fallbrook Public Utility District Water Reclamation Project</t>
  </si>
  <si>
    <t>Olivenhain Recycled Project – Southeast Quadrant (4S Ranch WRF)</t>
  </si>
  <si>
    <t>Encina Basin Water Reclamation Program - Phase I and II</t>
  </si>
  <si>
    <t>Otay Water Reclamation Project, Phase I/Otay Recycled Water System</t>
  </si>
  <si>
    <t>North City Water Reclamation Project</t>
  </si>
  <si>
    <t>Camp Pendleton</t>
  </si>
  <si>
    <t>Fairbanks Ranch</t>
  </si>
  <si>
    <t>North City Water Reclamation Project - City of Poway</t>
  </si>
  <si>
    <t>Olivenhain Northwest Quadrant Recycled Water Project (Meadowlark WRF) (Vallecitos)</t>
  </si>
  <si>
    <t>Olivenhain Recycled Project (SE Quad) - RG San Diego</t>
  </si>
  <si>
    <t>Olivenhain Southeast Quadrant Recycled Water Project (Non-LRP) (Santa Fe Valley WRF)</t>
  </si>
  <si>
    <t>Padre Dam MWD Recycled Water System (Non-LRP Floor)</t>
  </si>
  <si>
    <t>San Vincente Water Recycling Project (Non-LRP)</t>
  </si>
  <si>
    <t>Rancho Santa Fe Water Pollution Control Facility</t>
  </si>
  <si>
    <t>Rincon del Diablo MWD Recycled Water Program (Non-LRP)</t>
  </si>
  <si>
    <t>San Diego Wild Animal Park</t>
  </si>
  <si>
    <t>South Bay Water Reclamation Project</t>
  </si>
  <si>
    <t>Valley Center - Lower Moosa Canyon</t>
  </si>
  <si>
    <t>Valley Center MWD - Woods Valley Ranch</t>
  </si>
  <si>
    <t>Whispering Palms</t>
  </si>
  <si>
    <t>Three Valleys Municipal Water District</t>
  </si>
  <si>
    <t>City of Industry Regional Recycled Water Project - Suburban (7%)</t>
  </si>
  <si>
    <t>City of Industry Regional Recycled Water Project - Rowland</t>
  </si>
  <si>
    <t>City of Industry Regional Recycled Water Project - Walnut Valley</t>
  </si>
  <si>
    <t>Pomona Reclamation Project</t>
  </si>
  <si>
    <t>Pomona Reclamation Project - Cal-Poly Pomona</t>
  </si>
  <si>
    <t>Rowland Reclamation Project</t>
  </si>
  <si>
    <t>Fairway, Grand Crossing, Industry &amp; Lycoming Wells into Reclamation System</t>
  </si>
  <si>
    <t>Walnut Valley Reclamation Project</t>
  </si>
  <si>
    <t>City of Torrance</t>
  </si>
  <si>
    <t>Edward C. Little Water Recycling Facility (ELWRF) Treatment Facility, Phase I-IV</t>
  </si>
  <si>
    <t>Upper San Gabriel Valley Municipal Water District</t>
  </si>
  <si>
    <t>Direct Reuse Project Phase IIA</t>
  </si>
  <si>
    <t>City of Industry Regional Recycled Water Project - Suburban (93%)</t>
  </si>
  <si>
    <t>Direct Reuse, Phase I</t>
  </si>
  <si>
    <t>Direct Reuse, Phase IIA Expansion/Rosemead Extension Project</t>
  </si>
  <si>
    <t>Direct Reuse, Phase IIB - Industry (Package 2)</t>
  </si>
  <si>
    <t>Direct Reuse, Phase IIB - Industry (Package 3)</t>
  </si>
  <si>
    <t>Direct Reuse, Phase IIB - Industry (Package 4)</t>
  </si>
  <si>
    <t>Los Angeles County Sanitation District Projects</t>
  </si>
  <si>
    <t>Norman's Nursery</t>
  </si>
  <si>
    <t>West Basin Municipal Water District</t>
  </si>
  <si>
    <t>West Basin Water Recycling Phase V Expansion Project</t>
  </si>
  <si>
    <t>Western Municipal Water District of Riverside County</t>
  </si>
  <si>
    <t>Elsinore Valley (Wildomar) Recycled Water System - Phase I Project</t>
  </si>
  <si>
    <t>City of Corona Reclaimed Water Distribution System</t>
  </si>
  <si>
    <t>Elsinore Valley/Horse Thief Reclamation</t>
  </si>
  <si>
    <t>Elsinore Valley/ Railroad Canyon Reclamation</t>
  </si>
  <si>
    <t>March Air Reserve Base Reclamation Project</t>
  </si>
  <si>
    <t>Under Construction</t>
  </si>
  <si>
    <t>Glendale Public Works Yard</t>
  </si>
  <si>
    <t>South Griffith Park Recycled Water Project</t>
  </si>
  <si>
    <t>Harbor Industrial Recycled Water Project</t>
  </si>
  <si>
    <t>North Atwater, Chevy Chase Park, Los Feliz Water Recycling Project</t>
  </si>
  <si>
    <t>San Clemente Water Reclamation Project Expansion</t>
  </si>
  <si>
    <t>Olivenhain Northwest Quadrant Recycled Water Project, Phase B</t>
  </si>
  <si>
    <t>Valley Center MWD - Wood Valley Water Recycling Facility Phase II Expansion</t>
  </si>
  <si>
    <t>Escondido Regional Reclaimed Water Project (Easterly Ag Distribution &amp; MFRO with Mains and Brine)/Primary</t>
  </si>
  <si>
    <t>March Air Reserve Base Reclamation Project Expansion</t>
  </si>
  <si>
    <t>Full Design &amp; Appropriated Funds</t>
  </si>
  <si>
    <t>Terminal Island Expansion Project</t>
  </si>
  <si>
    <t>Encina Basin Water Reclamation Program - Phase III</t>
  </si>
  <si>
    <t>City of San Diego PURE Water - Phase 1 North City</t>
  </si>
  <si>
    <t>Escondido Regional Reclaimed Water Project (HARRF Upgrades)/Primary</t>
  </si>
  <si>
    <t>Direct Reuse, Future Extensions of the Recycled Water Program</t>
  </si>
  <si>
    <t>Direct Reuse, Phase I - Rose Hills Expansion</t>
  </si>
  <si>
    <t>Indirect Reuse Replenishment Project (IRRP)</t>
  </si>
  <si>
    <t>Elsinore Valley/Tuscany,Phase IA</t>
  </si>
  <si>
    <t>Advanced Planning (EIR/EIS Certified)</t>
  </si>
  <si>
    <t>West San Gabriel Recycled Water Expansion Project</t>
  </si>
  <si>
    <t>East Los Angeles Recycled Water Expansion Project</t>
  </si>
  <si>
    <t>Recycled Water Scalping Plant</t>
  </si>
  <si>
    <t>IEUA Regional Recycled Water Distribution System/IEUA Regional Recycled Water Distribution System (Non-LRP)</t>
  </si>
  <si>
    <t>Long Beach Reclamation Project Expansion, Phase II Boeing/Douglas Park</t>
  </si>
  <si>
    <t>Downtown Water Recycling Project</t>
  </si>
  <si>
    <t>Sepulveda Basin Water Recycling Project Phase IV Expansion</t>
  </si>
  <si>
    <t>SMWD Chiquita Development of Non-Domestic Water System Expansion I</t>
  </si>
  <si>
    <t>SMWD Chiquita Development of Non-Domestic Water System Expansion II</t>
  </si>
  <si>
    <t>Pasadena Non-Potable Water Project</t>
  </si>
  <si>
    <t>Escondido Regional Potable Reuse Project</t>
  </si>
  <si>
    <t>Live Oak WRF</t>
  </si>
  <si>
    <t>North District Recycled Water System</t>
  </si>
  <si>
    <t xml:space="preserve">Elsinore Valley/Summerly </t>
  </si>
  <si>
    <t>Feasibility</t>
  </si>
  <si>
    <t>OCWD Groundwater Replenishment System  - Anaheim Resort and Platinum Triangle</t>
  </si>
  <si>
    <t>Oxnard Advanced Water Purification Facility Ph. 2</t>
  </si>
  <si>
    <t>EMWD Indirect Potable Reuse (IPR)</t>
  </si>
  <si>
    <t>Rancho Indirect Potable Reuse</t>
  </si>
  <si>
    <t>Woodland Hills Golf Course Extension</t>
  </si>
  <si>
    <t>San Pedro Waterfront Water Recycling Project</t>
  </si>
  <si>
    <t>Water Recycling Small Pipeline Extension Projects</t>
  </si>
  <si>
    <t>Woodland Hills Water Recycling Project</t>
  </si>
  <si>
    <t>Tillman Groundwater Replenishment System</t>
  </si>
  <si>
    <t>Los Angeles Greenbelt Project Extension</t>
  </si>
  <si>
    <t>LA Zoo Water Recycling Project</t>
  </si>
  <si>
    <t>LAX Cooling Towers</t>
  </si>
  <si>
    <t>Elysian Park Tank &amp; Pumping Station Water Recycling Project</t>
  </si>
  <si>
    <t>Garber Street Tank Water Recycling Project</t>
  </si>
  <si>
    <t>South Coast WD J.B. Latham AWT Joint project</t>
  </si>
  <si>
    <t>Oceanside IPR Project</t>
  </si>
  <si>
    <t>Olivenhain Joint RW Transmission Project with SFID and OMWD</t>
  </si>
  <si>
    <t>Otay WD - North District Recycled Water System</t>
  </si>
  <si>
    <t>Padre Dam Phase 1 East County, 2.2 mgd Potable Reuse</t>
  </si>
  <si>
    <t>Padre Dam Phase 1 East County, T22 Expansion from 2 to 6 mgd</t>
  </si>
  <si>
    <t>Padre Dam Phase 2 East County,11.6 mgd Potable Reuse</t>
  </si>
  <si>
    <t>Santa Fe ID Eastern Service Area Recycled Water Project</t>
  </si>
  <si>
    <t>Santa Fe ID Western Service Area Recycled Water System Expansion Project</t>
  </si>
  <si>
    <t>Miller Coors Direct Reuse and Groundwater Recharge Project</t>
  </si>
  <si>
    <t>Carson Regional Water Recycling Facility (CRWRF) Phase III Expansion Project - BP Expansion</t>
  </si>
  <si>
    <t>Rancho California Reclamation Expansion/demineralization Western  AG</t>
  </si>
  <si>
    <t>Conceptual</t>
  </si>
  <si>
    <t>Direct potable reuse of recycled water</t>
  </si>
  <si>
    <t>Verdugo Basin Project</t>
  </si>
  <si>
    <t>Natural Advanced Treatment Concept</t>
  </si>
  <si>
    <t>Encino Reservoir Recycled Water Storage Concept</t>
  </si>
  <si>
    <t>LA Westside Title 22</t>
  </si>
  <si>
    <t>Harbor Area Water Recycling Expansion and Storage</t>
  </si>
  <si>
    <t>IRWD Michelson Reclamation Project Expansion, Phase II</t>
  </si>
  <si>
    <t>OCWD Groundwater Replenishment System Spreading Project, Phase III</t>
  </si>
  <si>
    <t>LBCWD Laguna Canyon Recycling Project</t>
  </si>
  <si>
    <t>El Toro WD Recycling/El Toro Recycled Water System Expansion II</t>
  </si>
  <si>
    <t>City of San Diego PURE Water - Phase 2 Central Area</t>
  </si>
  <si>
    <t>City of San Diego PURE Water - Phase 3 South Bay</t>
  </si>
  <si>
    <t>Lake Turner Non-Potable Distribution System</t>
  </si>
  <si>
    <t>Lakeside Riverview Well Field Groundwater Recovery</t>
  </si>
  <si>
    <t>Olivenhain Wanket Reservoir RW Conversion</t>
  </si>
  <si>
    <t>Santa Fe ID Advanced Water Purification Project</t>
  </si>
  <si>
    <t>Valley Center MWD - Welk WRF</t>
  </si>
  <si>
    <t>Valley Center MWD - Lilac Ranch WRF</t>
  </si>
  <si>
    <t>Lower Moosa Canyon WRF  - AWT Upgrade</t>
  </si>
  <si>
    <t>Valley Center MWD - Woods Valley Ranch WRF Phase 3 Expansion</t>
  </si>
  <si>
    <t>Joint Water Pollution Control Plant (JWPCP)</t>
  </si>
  <si>
    <t>Direct Reuse, Phase II - Satelite Treatment Plant</t>
  </si>
  <si>
    <t>City of Riverside Recycled Water Program</t>
  </si>
  <si>
    <t>City of Riverside Recycled Water Program Expansion</t>
  </si>
  <si>
    <t>Groundwater Recovery</t>
  </si>
  <si>
    <t>Beverly Hills Desalter Project</t>
  </si>
  <si>
    <t>Burbank Operable Unit/Lockheed Valley Plant</t>
  </si>
  <si>
    <t>Round Mountain Water Treatment Plant</t>
  </si>
  <si>
    <t>Tapo Canyon Water Treatment Plant</t>
  </si>
  <si>
    <t>Water Quality Protection Project</t>
  </si>
  <si>
    <t>Menifee Basin Desalter Project</t>
  </si>
  <si>
    <t>Perris Desalter</t>
  </si>
  <si>
    <t>Glenwood Nitrate Water Reclamation Project</t>
  </si>
  <si>
    <t>San Fernando Wells Basin - Glendale Operable Units</t>
  </si>
  <si>
    <t>Verdugo Basin Wells A &amp; B</t>
  </si>
  <si>
    <t>Chino Basin Desalination Program, Phase I / Inland Empire</t>
  </si>
  <si>
    <t>Capistrano Beach Desalter Project</t>
  </si>
  <si>
    <t>Tustin Desalter Project (17th St.)</t>
  </si>
  <si>
    <t>San Juan Basin Desalter Project</t>
  </si>
  <si>
    <t>IRWD Wells 21 &amp; 22</t>
  </si>
  <si>
    <t>Irvine Desalter Project</t>
  </si>
  <si>
    <t>Colored Water Treatment Facility Project</t>
  </si>
  <si>
    <t>IRWD DATS Project</t>
  </si>
  <si>
    <t>Tustin Main Street Nitrate</t>
  </si>
  <si>
    <t>Well 28</t>
  </si>
  <si>
    <t>Lower Sweetwater River Basin Groundwater Demineralization Project, Phase I</t>
  </si>
  <si>
    <t>Oceanside Desalter Project/Oceanside (Mission Basin) Desalter Expansion Project</t>
  </si>
  <si>
    <t>San Vicente &amp; El Capitan Seepage Recovery</t>
  </si>
  <si>
    <t>Cal-Poly Pomona Water Treatment Plant</t>
  </si>
  <si>
    <t>Pomona Well #37 – Harrison Well Groundwater Treatment Project</t>
  </si>
  <si>
    <t>City of Pomona VOC Plant</t>
  </si>
  <si>
    <t>Pomona Well #37 – Harrison Well Groundwater Treatment Project (Non-LRP)</t>
  </si>
  <si>
    <t>Madrona Desalination Facility (Goldsworthy Desalter)</t>
  </si>
  <si>
    <t xml:space="preserve">Temescal Basin Desalting Facility Project </t>
  </si>
  <si>
    <t>Chino Basin Desalination Program, Phase I / Western</t>
  </si>
  <si>
    <t>Temescal Basin Desalting Facility Project (Non-LRP)</t>
  </si>
  <si>
    <t>Moreno Valley Groundwater Development Program</t>
  </si>
  <si>
    <t>Verdugo Basin Rockhaven Well</t>
  </si>
  <si>
    <t>Lower Sweetwater Desalter, Phase II</t>
  </si>
  <si>
    <t>Brackish Wells 94, 95, and 96</t>
  </si>
  <si>
    <t xml:space="preserve">Perris Desalter II </t>
  </si>
  <si>
    <t>Rancho del Rey Well Desalination</t>
  </si>
  <si>
    <t>Madrona Desalter (Goldsworthy) Expansion</t>
  </si>
  <si>
    <t>North Pleasant Valley Desalter</t>
  </si>
  <si>
    <t>Tujunga Well Treatment</t>
  </si>
  <si>
    <t>SJC San Juan Desalter Project Expansion</t>
  </si>
  <si>
    <t>Tustin Legacy Well # 1</t>
  </si>
  <si>
    <t>Groundwater Development</t>
  </si>
  <si>
    <t>Moorpark/South Las Posas Desalter Phase 1</t>
  </si>
  <si>
    <t>West Simi Desalter (District 8)</t>
  </si>
  <si>
    <t>Perris Groundwater Development (Well and Pipeline)</t>
  </si>
  <si>
    <t>IRWD Wells 51, 52 &amp; 53 Potable (Non-exempt)</t>
  </si>
  <si>
    <t>San Marino GWR Project</t>
  </si>
  <si>
    <t>Middle Sweetwater River Basin Groundwater Well System (Otay WD)</t>
  </si>
  <si>
    <t>Mission Valley Brackish Groundwater Recovery Project (City of San Diego)</t>
  </si>
  <si>
    <t>Oceanside Mission Basin Desalter Expansion/Seawater Recovery and Treatment</t>
  </si>
  <si>
    <t>Otay Mesa Lot 7 Well Desalination (Otay WD)</t>
  </si>
  <si>
    <t>San Diego Formation / Diamond BID Pilot Production Well</t>
  </si>
  <si>
    <t>San Paqual Brackish Groundwater Recovery Project (City of San Diego)</t>
  </si>
  <si>
    <t>Sweetwater Authority/Otay WD San Diego Formation Recovery</t>
  </si>
  <si>
    <t>Shallow Groundwater Development</t>
  </si>
  <si>
    <t>Camrosa Santa Rosa Basin Desalter</t>
  </si>
  <si>
    <t>LBCWD Groundwater Facility</t>
  </si>
  <si>
    <t>Mesa Colored Water Treatment Facility Project, Phase II</t>
  </si>
  <si>
    <t>South Coast WD Capistrano Beach Desalter Expansion</t>
  </si>
  <si>
    <t>San Dieguito River Basin Brackish GW Recovery and Treatment</t>
  </si>
  <si>
    <t>Arlington Basin Groundwater Desalter Project Expansion</t>
  </si>
  <si>
    <t>Arlington Basin Groundwater Desalter Project Expansion Advanced Brine Treatment</t>
  </si>
  <si>
    <t>Arlington Basin Groundwater Desalter Project Expansion Biological Denitrification</t>
  </si>
  <si>
    <t>Seawater Desalination</t>
  </si>
  <si>
    <t>Carlsbad Seawater Desalination Project</t>
  </si>
  <si>
    <t>Huntington Beach Seawater Desalination Project</t>
  </si>
  <si>
    <t>Rosarito Beach Seawater Desalination Feasibility Study (Otay WD)</t>
  </si>
  <si>
    <t>West Basin Seawater Desalination Project</t>
  </si>
  <si>
    <t>South Orange (Dana Point) Coastal Ocean Desalination Project</t>
  </si>
  <si>
    <t>Camp Pendleton Seawater Desalination Project</t>
  </si>
  <si>
    <t>Expired LRP</t>
  </si>
  <si>
    <t>Future - LRPx</t>
  </si>
  <si>
    <t>Not Existing</t>
  </si>
  <si>
    <t>History - Not Existing</t>
  </si>
  <si>
    <t>Existing &amp; Under Construction</t>
  </si>
  <si>
    <t>Merged Local Resources List</t>
  </si>
  <si>
    <t>Member Agency</t>
  </si>
  <si>
    <t>Project ID</t>
  </si>
  <si>
    <t>Water Type</t>
  </si>
  <si>
    <t>Project Name</t>
  </si>
  <si>
    <t>Subproject Name</t>
  </si>
  <si>
    <t>Use Type</t>
  </si>
  <si>
    <t>LRP/Non-LRP</t>
  </si>
  <si>
    <t>Online Year</t>
  </si>
  <si>
    <t>Status</t>
  </si>
  <si>
    <t>k334</t>
  </si>
  <si>
    <t>REC</t>
  </si>
  <si>
    <t>MI</t>
  </si>
  <si>
    <t>LRP</t>
  </si>
  <si>
    <t>k410</t>
  </si>
  <si>
    <t>OCWD Groundwater Replenishment System</t>
  </si>
  <si>
    <t>No</t>
  </si>
  <si>
    <t>New Ana1</t>
  </si>
  <si>
    <t>k491</t>
  </si>
  <si>
    <t>k2</t>
  </si>
  <si>
    <t>GWR</t>
  </si>
  <si>
    <t>GRP</t>
  </si>
  <si>
    <t>New BH1</t>
  </si>
  <si>
    <t>k1</t>
  </si>
  <si>
    <t>k3</t>
  </si>
  <si>
    <t>Burbank Reclaimed Water System Project</t>
  </si>
  <si>
    <t>k6</t>
  </si>
  <si>
    <t>k5</t>
  </si>
  <si>
    <t>k9</t>
  </si>
  <si>
    <t>Caltrans and BWP Power Plant</t>
  </si>
  <si>
    <t>New Bur1</t>
  </si>
  <si>
    <t>k4</t>
  </si>
  <si>
    <t>Burbank Lake Street GAC Treatment Plant</t>
  </si>
  <si>
    <t>k8</t>
  </si>
  <si>
    <t>Caltrans</t>
  </si>
  <si>
    <t>k24</t>
  </si>
  <si>
    <t>Conejo Creek Diversion Project</t>
  </si>
  <si>
    <t>k194</t>
  </si>
  <si>
    <t>k22</t>
  </si>
  <si>
    <t>Oak Park/North Ranch Recycled Water Distribution System</t>
  </si>
  <si>
    <t>k25</t>
  </si>
  <si>
    <t>k26</t>
  </si>
  <si>
    <t>AG</t>
  </si>
  <si>
    <t>k27</t>
  </si>
  <si>
    <t>k28</t>
  </si>
  <si>
    <t>k29</t>
  </si>
  <si>
    <t>New CMWD1</t>
  </si>
  <si>
    <t>k15</t>
  </si>
  <si>
    <t>k478</t>
  </si>
  <si>
    <t>k10</t>
  </si>
  <si>
    <t>k11</t>
  </si>
  <si>
    <t>k17</t>
  </si>
  <si>
    <t>Moorpark/South Las Posas Desalter</t>
  </si>
  <si>
    <t>k18</t>
  </si>
  <si>
    <t>k13</t>
  </si>
  <si>
    <t>k33</t>
  </si>
  <si>
    <t>k35</t>
  </si>
  <si>
    <t>Lakewood Water Reclamation Project</t>
  </si>
  <si>
    <t>k36</t>
  </si>
  <si>
    <t>GW</t>
  </si>
  <si>
    <t>k37</t>
  </si>
  <si>
    <t>New CBMWD2</t>
  </si>
  <si>
    <t>New CBMWD1</t>
  </si>
  <si>
    <t>k32</t>
  </si>
  <si>
    <t>k31</t>
  </si>
  <si>
    <t>Juan Well Filter Facility</t>
  </si>
  <si>
    <t>k489</t>
  </si>
  <si>
    <t>Lakewood Water Reclamation Project (Non-LRP)</t>
  </si>
  <si>
    <t>k45</t>
  </si>
  <si>
    <t>EMWD Recycled Water Pipeline Reach 1, Phase II</t>
  </si>
  <si>
    <t>k46</t>
  </si>
  <si>
    <t>Eastern Regional Reclaimed Water System</t>
  </si>
  <si>
    <t>k451</t>
  </si>
  <si>
    <t>k44</t>
  </si>
  <si>
    <t>EMWD Recycled Water Pipeline Reach 16</t>
  </si>
  <si>
    <t>k43</t>
  </si>
  <si>
    <t>k48</t>
  </si>
  <si>
    <t>k49</t>
  </si>
  <si>
    <t>k50</t>
  </si>
  <si>
    <t>k39</t>
  </si>
  <si>
    <t>EMWD Indirect Potable Reuse</t>
  </si>
  <si>
    <t>GW - IPR</t>
  </si>
  <si>
    <t>New EMWD1</t>
  </si>
  <si>
    <t>k41</t>
  </si>
  <si>
    <t>Menifee Basin Desalter</t>
  </si>
  <si>
    <t>k42</t>
  </si>
  <si>
    <t>k485</t>
  </si>
  <si>
    <t>k486</t>
  </si>
  <si>
    <t>k78</t>
  </si>
  <si>
    <t>k487</t>
  </si>
  <si>
    <t>k59</t>
  </si>
  <si>
    <t>k442</t>
  </si>
  <si>
    <t>k56</t>
  </si>
  <si>
    <t>k58</t>
  </si>
  <si>
    <t>GRPx</t>
  </si>
  <si>
    <t>k57</t>
  </si>
  <si>
    <t>k65</t>
  </si>
  <si>
    <t>Glendale Forest Lawn Water Reclamation Expansion Project</t>
  </si>
  <si>
    <t>k62</t>
  </si>
  <si>
    <t>Glendale Verdugo-Scholl Brand Park Reclaimed Water Project</t>
  </si>
  <si>
    <t>k66</t>
  </si>
  <si>
    <t>Glendale Grayson Power Plant Project (including Caltrans)</t>
  </si>
  <si>
    <t>k488</t>
  </si>
  <si>
    <t>New Glen1</t>
  </si>
  <si>
    <t>k60</t>
  </si>
  <si>
    <t>k61</t>
  </si>
  <si>
    <t>New Glen2</t>
  </si>
  <si>
    <t>k339</t>
  </si>
  <si>
    <t>k72</t>
  </si>
  <si>
    <t>Chino Basin Desalter</t>
  </si>
  <si>
    <t>k466</t>
  </si>
  <si>
    <t>IEUA Regional Recycled Water Distribution System</t>
  </si>
  <si>
    <t>k74</t>
  </si>
  <si>
    <t>k75</t>
  </si>
  <si>
    <t>k76</t>
  </si>
  <si>
    <t>k77</t>
  </si>
  <si>
    <t>New IEUA1</t>
  </si>
  <si>
    <t>k85</t>
  </si>
  <si>
    <t>Calabasas System</t>
  </si>
  <si>
    <t>Calabasas Reclaimed Water System Extension Project</t>
  </si>
  <si>
    <t>k84</t>
  </si>
  <si>
    <t>Las Virgenes Reclamation Project</t>
  </si>
  <si>
    <t>k89</t>
  </si>
  <si>
    <t>k88</t>
  </si>
  <si>
    <t>New LV1</t>
  </si>
  <si>
    <t>k83</t>
  </si>
  <si>
    <t>Westlake Wells - Tapia WRF Intertie Project</t>
  </si>
  <si>
    <t>k477</t>
  </si>
  <si>
    <t>SW</t>
  </si>
  <si>
    <t>k94</t>
  </si>
  <si>
    <t>k93</t>
  </si>
  <si>
    <t>Long Beach Reclamation Project</t>
  </si>
  <si>
    <t>k95</t>
  </si>
  <si>
    <t>k96</t>
  </si>
  <si>
    <t>k91</t>
  </si>
  <si>
    <t>k92</t>
  </si>
  <si>
    <t>k426</t>
  </si>
  <si>
    <t>Griffith Park and MCA/Universal</t>
  </si>
  <si>
    <t>k117</t>
  </si>
  <si>
    <t>k101</t>
  </si>
  <si>
    <t>k459</t>
  </si>
  <si>
    <t>k115</t>
  </si>
  <si>
    <t>k116</t>
  </si>
  <si>
    <t>k113</t>
  </si>
  <si>
    <t>Los Angeles Greenbelt Project</t>
  </si>
  <si>
    <t>k457</t>
  </si>
  <si>
    <t>k114</t>
  </si>
  <si>
    <t>Sepulveda Basin Water Reclamation Project</t>
  </si>
  <si>
    <t>k69</t>
  </si>
  <si>
    <t>k70</t>
  </si>
  <si>
    <t>Taylor Yard Park</t>
  </si>
  <si>
    <t>k195</t>
  </si>
  <si>
    <t>k118</t>
  </si>
  <si>
    <t>k119</t>
  </si>
  <si>
    <t>New LADWP3</t>
  </si>
  <si>
    <t>New LADWP2</t>
  </si>
  <si>
    <t>k97</t>
  </si>
  <si>
    <t>k444</t>
  </si>
  <si>
    <t>New LADWP7</t>
  </si>
  <si>
    <t>k448</t>
  </si>
  <si>
    <t>New LADWP8</t>
  </si>
  <si>
    <t>k100</t>
  </si>
  <si>
    <t>k434</t>
  </si>
  <si>
    <t>k103</t>
  </si>
  <si>
    <t>k102</t>
  </si>
  <si>
    <t>k98</t>
  </si>
  <si>
    <t>k425</t>
  </si>
  <si>
    <t>New LADWP5</t>
  </si>
  <si>
    <t>New LADWP4</t>
  </si>
  <si>
    <t>k431</t>
  </si>
  <si>
    <t>New LADWP6</t>
  </si>
  <si>
    <t>k323</t>
  </si>
  <si>
    <t>k422</t>
  </si>
  <si>
    <t>k124</t>
  </si>
  <si>
    <t>Green Acres Reclamation Project</t>
  </si>
  <si>
    <t>k123</t>
  </si>
  <si>
    <t>k159</t>
  </si>
  <si>
    <t>k135</t>
  </si>
  <si>
    <t>k161</t>
  </si>
  <si>
    <t>k164</t>
  </si>
  <si>
    <t>SJC Capistrano Valley Non-Domestic Water System Expansion</t>
  </si>
  <si>
    <t>k162</t>
  </si>
  <si>
    <t>SMWD Chiquita Reclamation Project</t>
  </si>
  <si>
    <t>k158</t>
  </si>
  <si>
    <t>SMWD Oso Reclamation Expansion Project</t>
  </si>
  <si>
    <t>Santa Margarita Water District Water Reclamation Expansion Project</t>
  </si>
  <si>
    <t>k157</t>
  </si>
  <si>
    <t>IRWD Michelson &amp; LAWRP Reclamation Upgrades</t>
  </si>
  <si>
    <t>k160</t>
  </si>
  <si>
    <t>MNWD Moulton Niguel Water Reclamation Project</t>
  </si>
  <si>
    <t>k156</t>
  </si>
  <si>
    <t>Irvine Ranch Reclamation Project</t>
  </si>
  <si>
    <t>Irvine Reclamation Project</t>
  </si>
  <si>
    <t>k325</t>
  </si>
  <si>
    <t>k328</t>
  </si>
  <si>
    <t>k169</t>
  </si>
  <si>
    <t>LRPx</t>
  </si>
  <si>
    <t>k172</t>
  </si>
  <si>
    <t>k144</t>
  </si>
  <si>
    <t>k167</t>
  </si>
  <si>
    <t>k177</t>
  </si>
  <si>
    <t>k173</t>
  </si>
  <si>
    <t>k174</t>
  </si>
  <si>
    <t>k178</t>
  </si>
  <si>
    <t>k175</t>
  </si>
  <si>
    <t>k176</t>
  </si>
  <si>
    <t>k171</t>
  </si>
  <si>
    <t>k142</t>
  </si>
  <si>
    <t>k165</t>
  </si>
  <si>
    <t>k170</t>
  </si>
  <si>
    <t>k134</t>
  </si>
  <si>
    <t>k133</t>
  </si>
  <si>
    <t>k132</t>
  </si>
  <si>
    <t>SOCWA J.B. Latham AWT Joint project</t>
  </si>
  <si>
    <t>k136</t>
  </si>
  <si>
    <t>k140</t>
  </si>
  <si>
    <t>New MWDOC1</t>
  </si>
  <si>
    <t>MI - PDR</t>
  </si>
  <si>
    <t>k122</t>
  </si>
  <si>
    <t>South Laguna Reclamation Expansion Project</t>
  </si>
  <si>
    <t>k121</t>
  </si>
  <si>
    <t>South Laguna Reclamation Project</t>
  </si>
  <si>
    <t>k329</t>
  </si>
  <si>
    <t>Non-Project Specific</t>
  </si>
  <si>
    <t>Non-Project Specific Recycling</t>
  </si>
  <si>
    <t>k148</t>
  </si>
  <si>
    <t>South Coast WD Capistrano Beach Desalter</t>
  </si>
  <si>
    <t>k308</t>
  </si>
  <si>
    <t>Arlington Basin Groundwater Desalter Project</t>
  </si>
  <si>
    <t>k149</t>
  </si>
  <si>
    <t>Tustin Desalter 17th St.</t>
  </si>
  <si>
    <t>k146</t>
  </si>
  <si>
    <t>SJC San Juan Desalter Project</t>
  </si>
  <si>
    <t>k126</t>
  </si>
  <si>
    <t>k147</t>
  </si>
  <si>
    <t>IRWD Irvine Desalter Project</t>
  </si>
  <si>
    <t>k145</t>
  </si>
  <si>
    <t>Mesa Colored Water Treatment Facility</t>
  </si>
  <si>
    <t>k153</t>
  </si>
  <si>
    <t>k154</t>
  </si>
  <si>
    <t>k155</t>
  </si>
  <si>
    <t>k127</t>
  </si>
  <si>
    <t>k191</t>
  </si>
  <si>
    <t>k450</t>
  </si>
  <si>
    <t>New MWDOC2</t>
  </si>
  <si>
    <t>k125</t>
  </si>
  <si>
    <t>k128</t>
  </si>
  <si>
    <t>k320</t>
  </si>
  <si>
    <t>SWD</t>
  </si>
  <si>
    <t>k200</t>
  </si>
  <si>
    <t>SDP</t>
  </si>
  <si>
    <t>New Pas1</t>
  </si>
  <si>
    <t>k255</t>
  </si>
  <si>
    <t>k256</t>
  </si>
  <si>
    <t>k254</t>
  </si>
  <si>
    <t>Santa Monica Urban Runoff Recycling Facility (SMURRF)</t>
  </si>
  <si>
    <t>k253</t>
  </si>
  <si>
    <t>Santa Monica Groundwater Treatment Project</t>
  </si>
  <si>
    <t>k232</t>
  </si>
  <si>
    <t>k247</t>
  </si>
  <si>
    <t>Ramona MWD - San Vicente Water Pollution Control Facility</t>
  </si>
  <si>
    <t>San Vincente Water Recycling Project</t>
  </si>
  <si>
    <t>k236</t>
  </si>
  <si>
    <t>Ramona MWD - Santa Maria Water Reclamation Project</t>
  </si>
  <si>
    <t>k226</t>
  </si>
  <si>
    <t>k227</t>
  </si>
  <si>
    <t>Rincon del Diablo MWD Recycled Water Program</t>
  </si>
  <si>
    <t>Rincon del Diablo Recycled Water Program</t>
  </si>
  <si>
    <t>k223</t>
  </si>
  <si>
    <t>k224</t>
  </si>
  <si>
    <t>Padre Dam Reclaimed Water System</t>
  </si>
  <si>
    <t>k225</t>
  </si>
  <si>
    <t>k221</t>
  </si>
  <si>
    <t>Fallbrook Reclamation Project</t>
  </si>
  <si>
    <t>k234</t>
  </si>
  <si>
    <t>Olivenhain Recycled Project - SE Quadrant</t>
  </si>
  <si>
    <t>k235</t>
  </si>
  <si>
    <t>Carlsbad MWD Encina Basin Water Reclamation Program - Phases I and II</t>
  </si>
  <si>
    <t>k233</t>
  </si>
  <si>
    <t>Otay Recycled Water System</t>
  </si>
  <si>
    <t>k222</t>
  </si>
  <si>
    <t>k252</t>
  </si>
  <si>
    <t>k251</t>
  </si>
  <si>
    <t>k250</t>
  </si>
  <si>
    <t>k436</t>
  </si>
  <si>
    <t>k211</t>
  </si>
  <si>
    <t>Olivenhain Northwest Quadrant Recycled Water Project</t>
  </si>
  <si>
    <t>k196</t>
  </si>
  <si>
    <t>k248</t>
  </si>
  <si>
    <t>k449</t>
  </si>
  <si>
    <t>k475</t>
  </si>
  <si>
    <t>k246</t>
  </si>
  <si>
    <t>k249</t>
  </si>
  <si>
    <t>k241</t>
  </si>
  <si>
    <t>k237</t>
  </si>
  <si>
    <t>k245</t>
  </si>
  <si>
    <t>k238</t>
  </si>
  <si>
    <t>Valley Center MWD - Lower Moosa Canyon WRF</t>
  </si>
  <si>
    <t>k242</t>
  </si>
  <si>
    <t>k244</t>
  </si>
  <si>
    <t>k243</t>
  </si>
  <si>
    <t>k212</t>
  </si>
  <si>
    <t>k446</t>
  </si>
  <si>
    <t>Valley Center MWD - Wood Valley Water Recycling Facility</t>
  </si>
  <si>
    <t>New SD9</t>
  </si>
  <si>
    <t>k492</t>
  </si>
  <si>
    <t>Carlsbad MWD Water Reclamation Program - Phase III</t>
  </si>
  <si>
    <t>New SD6</t>
  </si>
  <si>
    <t>New SD4</t>
  </si>
  <si>
    <t>New SD5</t>
  </si>
  <si>
    <t>New SD12</t>
  </si>
  <si>
    <t>New SD13</t>
  </si>
  <si>
    <t>New SD1</t>
  </si>
  <si>
    <t>k218</t>
  </si>
  <si>
    <t>k214</t>
  </si>
  <si>
    <t>New SD14</t>
  </si>
  <si>
    <t>New SD15</t>
  </si>
  <si>
    <t>New SD16</t>
  </si>
  <si>
    <t>k333</t>
  </si>
  <si>
    <t>k197</t>
  </si>
  <si>
    <t>New SD3</t>
  </si>
  <si>
    <t>New SD7</t>
  </si>
  <si>
    <t>New SD8</t>
  </si>
  <si>
    <t>New SD10</t>
  </si>
  <si>
    <t>New SD11</t>
  </si>
  <si>
    <t>k207</t>
  </si>
  <si>
    <t>New SD2</t>
  </si>
  <si>
    <t>k201</t>
  </si>
  <si>
    <t>Valley Center - Welk WRF</t>
  </si>
  <si>
    <t>k217</t>
  </si>
  <si>
    <t>k215</t>
  </si>
  <si>
    <t>Valley Center MWD - Lower Moosa Canyon</t>
  </si>
  <si>
    <t>k447</t>
  </si>
  <si>
    <t>k219</t>
  </si>
  <si>
    <t>Lower Sweetwater Desalter</t>
  </si>
  <si>
    <t>k220</t>
  </si>
  <si>
    <t>Oceanside Mission Basin Desalter</t>
  </si>
  <si>
    <t>k152</t>
  </si>
  <si>
    <t>k289</t>
  </si>
  <si>
    <t>San Vicente and El Capitan Municipal Supply Wells (City of San Diego)</t>
  </si>
  <si>
    <t>k189</t>
  </si>
  <si>
    <t>Rancho del Rey Well Desalination (Otay WD)</t>
  </si>
  <si>
    <t>k186</t>
  </si>
  <si>
    <t>k187</t>
  </si>
  <si>
    <t>k68</t>
  </si>
  <si>
    <t>k188</t>
  </si>
  <si>
    <t>k23</t>
  </si>
  <si>
    <t>San Diego Formation Well Field and Treatment Facility (City of San Diego)</t>
  </si>
  <si>
    <t>k190</t>
  </si>
  <si>
    <t>k335</t>
  </si>
  <si>
    <t>k338</t>
  </si>
  <si>
    <t>San Dieguito River Basin Brackish GW Recovery and Treatment (Olivenhain MWD)</t>
  </si>
  <si>
    <t>k318</t>
  </si>
  <si>
    <t>k321</t>
  </si>
  <si>
    <t>k322</t>
  </si>
  <si>
    <t>k229</t>
  </si>
  <si>
    <t>Encina Water Pollution Control Facility Reclamation Project</t>
  </si>
  <si>
    <t>k228</t>
  </si>
  <si>
    <t>Shadowridge Reclaimed Water System</t>
  </si>
  <si>
    <t>Shadowridge Water Reclamation Project</t>
  </si>
  <si>
    <t>k231</t>
  </si>
  <si>
    <t>San Pasqual Reclamation Plant</t>
  </si>
  <si>
    <t>k230</t>
  </si>
  <si>
    <t>k330</t>
  </si>
  <si>
    <t>k239</t>
  </si>
  <si>
    <t>Skyline Ranch</t>
  </si>
  <si>
    <t>k257</t>
  </si>
  <si>
    <t>City of Industry Regional Recycled Water System</t>
  </si>
  <si>
    <t>k263</t>
  </si>
  <si>
    <t>Walnut Valley Water Reclamation Expansion Project</t>
  </si>
  <si>
    <t>k259</t>
  </si>
  <si>
    <t>k264</t>
  </si>
  <si>
    <t>k267</t>
  </si>
  <si>
    <t>k331</t>
  </si>
  <si>
    <t>k266</t>
  </si>
  <si>
    <t>k324</t>
  </si>
  <si>
    <t>k265</t>
  </si>
  <si>
    <t>k479</t>
  </si>
  <si>
    <t>k261</t>
  </si>
  <si>
    <t>k262</t>
  </si>
  <si>
    <t>k474</t>
  </si>
  <si>
    <t>k271</t>
  </si>
  <si>
    <t>West Basin Water Reclamation Program</t>
  </si>
  <si>
    <t>k181</t>
  </si>
  <si>
    <t>k270</t>
  </si>
  <si>
    <t>Madrona Desalter (Goldsworthy)</t>
  </si>
  <si>
    <t>k269</t>
  </si>
  <si>
    <t>k279</t>
  </si>
  <si>
    <t>Direct Reuse</t>
  </si>
  <si>
    <t>k272</t>
  </si>
  <si>
    <t>k281</t>
  </si>
  <si>
    <t>k275</t>
  </si>
  <si>
    <t>k418</t>
  </si>
  <si>
    <t>k419</t>
  </si>
  <si>
    <t>k420</t>
  </si>
  <si>
    <t>k280</t>
  </si>
  <si>
    <t>k282</t>
  </si>
  <si>
    <t>k415</t>
  </si>
  <si>
    <t>k416</t>
  </si>
  <si>
    <t>k493</t>
  </si>
  <si>
    <t>New USG1</t>
  </si>
  <si>
    <t>k417</t>
  </si>
  <si>
    <t>k284</t>
  </si>
  <si>
    <t>k294</t>
  </si>
  <si>
    <t>k293</t>
  </si>
  <si>
    <t>k412</t>
  </si>
  <si>
    <t>k292</t>
  </si>
  <si>
    <t>West Basin C. Marvin Brewer Desalter No. 1</t>
  </si>
  <si>
    <t>West Basin Desalter Project (C. Marvin Brewer Desalter Project)</t>
  </si>
  <si>
    <t>k319</t>
  </si>
  <si>
    <t>Mi</t>
  </si>
  <si>
    <t>k305</t>
  </si>
  <si>
    <t>Elsinore Valley/Wildomar</t>
  </si>
  <si>
    <t>k476</t>
  </si>
  <si>
    <t>k317</t>
  </si>
  <si>
    <t>k314</t>
  </si>
  <si>
    <t>Elsinore Valley/Railroad Canyon Reclamation</t>
  </si>
  <si>
    <t>k315</t>
  </si>
  <si>
    <t>March Air Force Base Reclamation Project</t>
  </si>
  <si>
    <t>k313</t>
  </si>
  <si>
    <t>k306</t>
  </si>
  <si>
    <t>k304</t>
  </si>
  <si>
    <t xml:space="preserve">Elsinore Valley/Tuscany (Phase 1A) </t>
  </si>
  <si>
    <t>k303</t>
  </si>
  <si>
    <t>k299</t>
  </si>
  <si>
    <t>k302</t>
  </si>
  <si>
    <t>k301</t>
  </si>
  <si>
    <t>k300</t>
  </si>
  <si>
    <t>k307</t>
  </si>
  <si>
    <t>k310</t>
  </si>
  <si>
    <t>k309</t>
  </si>
  <si>
    <t>k472</t>
  </si>
  <si>
    <t>k295</t>
  </si>
  <si>
    <t>k296</t>
  </si>
  <si>
    <t>k297</t>
  </si>
  <si>
    <t>k316</t>
  </si>
  <si>
    <t>Indian Hills Reclamation Project</t>
  </si>
  <si>
    <t>k332</t>
  </si>
  <si>
    <t>LRP Projection by Agency 2015 - USED IN SALES MODEL 25d1 FINAL IRP BASE CASE.xlsm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</si>
</sst>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">
    <xf numFmtId="0" fontId="0" fillId="0" borderId="0" xfId="0"/>
    <xf numFmtId="3" fontId="0" fillId="0" borderId="0" xfId="0" applyNumberFormat="1"/>
    <xf numFmtId="0" fontId="0" fillId="2" borderId="0" xfId="0" applyFont="1" applyFill="1" applyAlignment="1">
      <alignment horizontal="center"/>
    </xf>
    <xf numFmtId="0" fontId="3" fillId="0" borderId="0" xfId="0" applyFont="1"/>
    <xf numFmtId="0" fontId="1" fillId="3" borderId="0" xfId="0" applyFont="1" applyFill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0" fillId="0" borderId="0" xfId="0" applyFill="1"/>
    <xf numFmtId="3" fontId="0" fillId="0" borderId="0" xfId="0" applyNumberFormat="1" applyFill="1"/>
  </cellXfs>
  <cellStyles count="2">
    <cellStyle name="Normal" xfId="0" builtinId="0"/>
    <cellStyle name="Normal 5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Local%20Project%20Projections/2015%20Projections%20(IRP%20Update)/LRP%20Projection%20by%20Agency%202015%20-%20USED%20IN%20SALES%20MODEL%2025d1%20FINAL%20IRP%20BASE%20C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Summary(old)"/>
      <sheetName val="SalesMode(Old)"/>
      <sheetName val="SalesModelInput"/>
      <sheetName val="LRPTotal"/>
      <sheetName val="LRPList"/>
      <sheetName val="TotalByStatus"/>
      <sheetName val="ProjCount"/>
      <sheetName val="AppendixTable"/>
      <sheetName val="AppendixRecycled"/>
      <sheetName val="AppendixGWRecovery"/>
      <sheetName val="AppendixSeawaterDesal"/>
      <sheetName val="AppendixTable (old)"/>
      <sheetName val="Merged"/>
      <sheetName val="AgencyTotal"/>
      <sheetName val="Anaheim"/>
      <sheetName val="BeverlyHills"/>
      <sheetName val="Burbank"/>
      <sheetName val="Calleguas"/>
      <sheetName val="CentralBasin"/>
      <sheetName val="Compton"/>
      <sheetName val="Eastern"/>
      <sheetName val="Foothill"/>
      <sheetName val="Fullerton"/>
      <sheetName val="Glendale"/>
      <sheetName val="InlandEmpire"/>
      <sheetName val="LasVirgenes"/>
      <sheetName val="LongBeach"/>
      <sheetName val="LosAngeles"/>
      <sheetName val="MWDOC"/>
      <sheetName val="Pasadena"/>
      <sheetName val="SanFernando"/>
      <sheetName val="SanMarino"/>
      <sheetName val="SantaAna"/>
      <sheetName val="SantaMonica"/>
      <sheetName val="SDCWA"/>
      <sheetName val="ThreeValleys"/>
      <sheetName val="Torrance"/>
      <sheetName val="UpperSanGabrielValley"/>
      <sheetName val="WestBasin"/>
      <sheetName val="Western"/>
      <sheetName val="TotalOfAllAgencies"/>
    </sheetNames>
    <definedNames>
      <definedName name="combine_all_project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C7" t="str">
            <v>REC</v>
          </cell>
          <cell r="I7" t="str">
            <v>Existing</v>
          </cell>
          <cell r="R7">
            <v>8</v>
          </cell>
          <cell r="S7">
            <v>12.430866582199808</v>
          </cell>
          <cell r="T7">
            <v>76.993184276827563</v>
          </cell>
          <cell r="U7">
            <v>78.059474098624804</v>
          </cell>
          <cell r="V7">
            <v>79.013302846875092</v>
          </cell>
          <cell r="W7">
            <v>79.87614590464365</v>
          </cell>
          <cell r="X7">
            <v>80.663859900530767</v>
          </cell>
          <cell r="Y7">
            <v>81.388486533099297</v>
          </cell>
          <cell r="Z7">
            <v>82.059386005006942</v>
          </cell>
          <cell r="AA7">
            <v>82.68397847057831</v>
          </cell>
          <cell r="AB7">
            <v>83.268245702436744</v>
          </cell>
          <cell r="AC7">
            <v>83.817080403740931</v>
          </cell>
          <cell r="AD7">
            <v>84.334535524233985</v>
          </cell>
          <cell r="AE7">
            <v>84.824006078393793</v>
          </cell>
          <cell r="AF7">
            <v>85.288364272484287</v>
          </cell>
          <cell r="AG7">
            <v>85.730061628710146</v>
          </cell>
          <cell r="AH7">
            <v>86.151207330252831</v>
          </cell>
          <cell r="AI7">
            <v>86.553629136806592</v>
          </cell>
          <cell r="AJ7">
            <v>86.938921326139948</v>
          </cell>
          <cell r="AK7">
            <v>87.308482842531816</v>
          </cell>
          <cell r="AL7">
            <v>87.663547958708477</v>
          </cell>
          <cell r="AM7">
            <v>88.005211147937189</v>
          </cell>
          <cell r="AN7">
            <v>88.334447430616123</v>
          </cell>
          <cell r="AO7">
            <v>88.652129148867559</v>
          </cell>
          <cell r="AP7">
            <v>88.959039896187491</v>
          </cell>
          <cell r="AQ7">
            <v>89.255886162204035</v>
          </cell>
          <cell r="AR7">
            <v>89.543307128045925</v>
          </cell>
          <cell r="AS7">
            <v>89.821882953956049</v>
          </cell>
          <cell r="AT7">
            <v>90.092141829350112</v>
          </cell>
          <cell r="AU7">
            <v>90.354566000663667</v>
          </cell>
          <cell r="AV7">
            <v>90.609596949843166</v>
          </cell>
          <cell r="AW7">
            <v>90.85763986316816</v>
          </cell>
          <cell r="AX7">
            <v>91.099067504002974</v>
          </cell>
          <cell r="AY7">
            <v>91.334223582411695</v>
          </cell>
        </row>
        <row r="8">
          <cell r="C8" t="str">
            <v>REC</v>
          </cell>
          <cell r="I8" t="str">
            <v>Existing</v>
          </cell>
          <cell r="P8">
            <v>50.340000192324318</v>
          </cell>
          <cell r="Q8">
            <v>51.880000193913773</v>
          </cell>
          <cell r="R8">
            <v>53.420000195503228</v>
          </cell>
          <cell r="S8">
            <v>54.960000197092683</v>
          </cell>
          <cell r="T8">
            <v>56.500000198682137</v>
          </cell>
          <cell r="U8">
            <v>58.040000200271592</v>
          </cell>
          <cell r="V8">
            <v>59.580000201861047</v>
          </cell>
          <cell r="W8">
            <v>61.120000203450502</v>
          </cell>
          <cell r="X8">
            <v>62.660000205039957</v>
          </cell>
          <cell r="Y8">
            <v>64.200000206629412</v>
          </cell>
          <cell r="Z8">
            <v>65.740000208218873</v>
          </cell>
          <cell r="AA8">
            <v>67.280000209808335</v>
          </cell>
          <cell r="AB8">
            <v>68.820000211397797</v>
          </cell>
          <cell r="AC8">
            <v>70.360000212987259</v>
          </cell>
          <cell r="AD8">
            <v>71.900000214576721</v>
          </cell>
          <cell r="AE8">
            <v>73.440000216166183</v>
          </cell>
          <cell r="AF8">
            <v>74.980000217755645</v>
          </cell>
          <cell r="AG8">
            <v>76.520000219345107</v>
          </cell>
          <cell r="AH8">
            <v>78.060000220934569</v>
          </cell>
          <cell r="AI8">
            <v>79.600000222524031</v>
          </cell>
          <cell r="AJ8">
            <v>81.140000224113493</v>
          </cell>
          <cell r="AK8">
            <v>82.680000225702955</v>
          </cell>
          <cell r="AL8">
            <v>84.220000227292417</v>
          </cell>
          <cell r="AM8">
            <v>85.760000228881879</v>
          </cell>
          <cell r="AN8">
            <v>87.300000230471341</v>
          </cell>
          <cell r="AO8">
            <v>88.840000232060802</v>
          </cell>
          <cell r="AP8">
            <v>90.380000233650264</v>
          </cell>
          <cell r="AQ8">
            <v>91.920000235239726</v>
          </cell>
          <cell r="AR8">
            <v>93.460000236829188</v>
          </cell>
          <cell r="AS8">
            <v>95.00000023841865</v>
          </cell>
          <cell r="AT8">
            <v>96.540000240008112</v>
          </cell>
          <cell r="AU8">
            <v>98.080000241597574</v>
          </cell>
          <cell r="AV8">
            <v>99.620000243187036</v>
          </cell>
          <cell r="AW8">
            <v>101.1600002447765</v>
          </cell>
          <cell r="AX8">
            <v>102.70000024636596</v>
          </cell>
          <cell r="AY8">
            <v>104.24000024795542</v>
          </cell>
        </row>
        <row r="9">
          <cell r="C9" t="str">
            <v>REC</v>
          </cell>
          <cell r="I9" t="str">
            <v>Existing</v>
          </cell>
          <cell r="P9">
            <v>6.646198889848451</v>
          </cell>
          <cell r="Q9">
            <v>8.0426207221729697</v>
          </cell>
          <cell r="R9">
            <v>9.0333977796969034</v>
          </cell>
          <cell r="S9">
            <v>9.8019041704230414</v>
          </cell>
          <cell r="T9">
            <v>10</v>
          </cell>
          <cell r="U9">
            <v>10</v>
          </cell>
          <cell r="V9">
            <v>10</v>
          </cell>
          <cell r="W9">
            <v>10</v>
          </cell>
          <cell r="X9">
            <v>10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10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10</v>
          </cell>
          <cell r="AI9">
            <v>10</v>
          </cell>
          <cell r="AJ9">
            <v>10</v>
          </cell>
          <cell r="AK9">
            <v>10</v>
          </cell>
          <cell r="AL9">
            <v>10</v>
          </cell>
          <cell r="AM9">
            <v>10</v>
          </cell>
          <cell r="AN9">
            <v>10</v>
          </cell>
          <cell r="AO9">
            <v>10</v>
          </cell>
          <cell r="AP9">
            <v>10</v>
          </cell>
          <cell r="AQ9">
            <v>10</v>
          </cell>
          <cell r="AR9">
            <v>10</v>
          </cell>
          <cell r="AS9">
            <v>10</v>
          </cell>
          <cell r="AT9">
            <v>10</v>
          </cell>
          <cell r="AU9">
            <v>10</v>
          </cell>
          <cell r="AV9">
            <v>10</v>
          </cell>
          <cell r="AW9">
            <v>10</v>
          </cell>
          <cell r="AX9">
            <v>10</v>
          </cell>
          <cell r="AY9">
            <v>10</v>
          </cell>
        </row>
        <row r="10">
          <cell r="C10" t="str">
            <v>REC</v>
          </cell>
          <cell r="I10" t="str">
            <v>Feasibility</v>
          </cell>
          <cell r="P10">
            <v>0</v>
          </cell>
          <cell r="Q10">
            <v>0</v>
          </cell>
          <cell r="R10">
            <v>394.02000000000004</v>
          </cell>
          <cell r="S10">
            <v>485.05795069474323</v>
          </cell>
          <cell r="T10">
            <v>538.31173799366957</v>
          </cell>
          <cell r="U10">
            <v>576.09590138948647</v>
          </cell>
          <cell r="V10">
            <v>605.40357541909475</v>
          </cell>
          <cell r="W10">
            <v>629.3496886884127</v>
          </cell>
          <cell r="X10">
            <v>649.59583897692482</v>
          </cell>
          <cell r="Y10">
            <v>667.1338520842296</v>
          </cell>
          <cell r="Z10">
            <v>682.60347598733904</v>
          </cell>
          <cell r="AA10">
            <v>696.44152611383799</v>
          </cell>
          <cell r="AB10">
            <v>708.9595651293381</v>
          </cell>
          <cell r="AC10">
            <v>720.38763938315594</v>
          </cell>
          <cell r="AD10">
            <v>730.90044860899832</v>
          </cell>
          <cell r="AE10">
            <v>740.63378967166807</v>
          </cell>
          <cell r="AF10">
            <v>749.69531341276434</v>
          </cell>
          <cell r="AG10">
            <v>758.17180277897285</v>
          </cell>
          <cell r="AH10">
            <v>766.13424060834348</v>
          </cell>
          <cell r="AI10">
            <v>773.64142668208228</v>
          </cell>
          <cell r="AJ10">
            <v>780.74261552372025</v>
          </cell>
          <cell r="AK10">
            <v>787.47947680858124</v>
          </cell>
          <cell r="AL10">
            <v>793.88757697059441</v>
          </cell>
          <cell r="AM10">
            <v>799.99751582408135</v>
          </cell>
          <cell r="AN10">
            <v>805.83581032013456</v>
          </cell>
          <cell r="AO10">
            <v>811.42559007789919</v>
          </cell>
          <cell r="AP10">
            <v>816.78715083818952</v>
          </cell>
          <cell r="AQ10">
            <v>821.93839930374156</v>
          </cell>
          <cell r="AR10">
            <v>826.89521398100862</v>
          </cell>
          <cell r="AS10">
            <v>831.67174036641131</v>
          </cell>
          <cell r="AT10">
            <v>836.28063431042358</v>
          </cell>
          <cell r="AU10">
            <v>840.73326410750758</v>
          </cell>
          <cell r="AV10">
            <v>845.03987943707921</v>
          </cell>
          <cell r="AW10">
            <v>849.20975347371609</v>
          </cell>
          <cell r="AX10">
            <v>853.25130312300757</v>
          </cell>
          <cell r="AY10">
            <v>857.17219130308672</v>
          </cell>
        </row>
        <row r="11">
          <cell r="C11" t="str">
            <v>GWR</v>
          </cell>
          <cell r="I11" t="str">
            <v>Existing</v>
          </cell>
          <cell r="P11">
            <v>1149.4095701961069</v>
          </cell>
          <cell r="Q11">
            <v>1416.8085004283835</v>
          </cell>
          <cell r="R11">
            <v>700</v>
          </cell>
          <cell r="S11">
            <v>700</v>
          </cell>
          <cell r="T11">
            <v>1463.2313297086368</v>
          </cell>
          <cell r="U11">
            <v>1509.6541589888902</v>
          </cell>
          <cell r="V11">
            <v>1556.0769882691436</v>
          </cell>
          <cell r="W11">
            <v>1602.499817549397</v>
          </cell>
          <cell r="X11">
            <v>1648.9226468296504</v>
          </cell>
          <cell r="Y11">
            <v>1695.3454761099038</v>
          </cell>
          <cell r="Z11">
            <v>1741.7683053901571</v>
          </cell>
          <cell r="AA11">
            <v>1788.1911346704105</v>
          </cell>
          <cell r="AB11">
            <v>1834.6139639506639</v>
          </cell>
          <cell r="AC11">
            <v>1881.0367932309173</v>
          </cell>
          <cell r="AD11">
            <v>1927.4596225111707</v>
          </cell>
          <cell r="AE11">
            <v>1973.882451791424</v>
          </cell>
          <cell r="AF11">
            <v>2020.3052810716774</v>
          </cell>
          <cell r="AG11">
            <v>2066.7281103519308</v>
          </cell>
          <cell r="AH11">
            <v>2113.150939632184</v>
          </cell>
          <cell r="AI11">
            <v>2159.5737689124371</v>
          </cell>
          <cell r="AJ11">
            <v>2205.9965981926903</v>
          </cell>
          <cell r="AK11">
            <v>2252.4194274729434</v>
          </cell>
          <cell r="AL11">
            <v>2298.8422567531966</v>
          </cell>
          <cell r="AM11">
            <v>2345.2650860334497</v>
          </cell>
          <cell r="AN11">
            <v>2391.6879153137029</v>
          </cell>
          <cell r="AO11">
            <v>2438.110744593956</v>
          </cell>
          <cell r="AP11">
            <v>2484.5335738742092</v>
          </cell>
          <cell r="AQ11">
            <v>2530.9564031544624</v>
          </cell>
          <cell r="AR11">
            <v>2577.3792324347155</v>
          </cell>
          <cell r="AS11">
            <v>2623.8020617149687</v>
          </cell>
          <cell r="AT11">
            <v>2670.2248909952218</v>
          </cell>
          <cell r="AU11">
            <v>2716.647720275475</v>
          </cell>
          <cell r="AV11">
            <v>2763.0705495557281</v>
          </cell>
          <cell r="AW11">
            <v>2809.4933788359813</v>
          </cell>
          <cell r="AX11">
            <v>2855.9162081162344</v>
          </cell>
          <cell r="AY11">
            <v>2902.3390373964876</v>
          </cell>
        </row>
        <row r="12">
          <cell r="C12" t="str">
            <v>GWR</v>
          </cell>
          <cell r="I12" t="str">
            <v>Feasibility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939</v>
          </cell>
          <cell r="Y12">
            <v>1167.738569584782</v>
          </cell>
          <cell r="Z12">
            <v>1301.5420552604762</v>
          </cell>
          <cell r="AA12">
            <v>1396.4771391695638</v>
          </cell>
          <cell r="AB12">
            <v>1470.1145111032529</v>
          </cell>
          <cell r="AC12">
            <v>1530.280624845258</v>
          </cell>
          <cell r="AD12">
            <v>1581.1503491882534</v>
          </cell>
          <cell r="AE12">
            <v>1625.2157087543458</v>
          </cell>
          <cell r="AF12">
            <v>1664.0841105209524</v>
          </cell>
          <cell r="AG12">
            <v>1698.8530806880351</v>
          </cell>
          <cell r="AH12">
            <v>1730.3054400234623</v>
          </cell>
          <cell r="AI12">
            <v>1759.0191944300402</v>
          </cell>
          <cell r="AJ12">
            <v>1785.4332879623071</v>
          </cell>
          <cell r="AK12">
            <v>1809.8889187730354</v>
          </cell>
          <cell r="AL12">
            <v>1832.6565663637293</v>
          </cell>
          <cell r="AM12">
            <v>1853.9542783391278</v>
          </cell>
          <cell r="AN12">
            <v>1873.9604035385514</v>
          </cell>
          <cell r="AO12">
            <v>1892.8226801057342</v>
          </cell>
          <cell r="AP12">
            <v>1910.6648631249252</v>
          </cell>
          <cell r="AQ12">
            <v>1927.5916502728169</v>
          </cell>
          <cell r="AR12">
            <v>1943.6924044487296</v>
          </cell>
          <cell r="AS12">
            <v>1959.0440096082441</v>
          </cell>
          <cell r="AT12">
            <v>1973.7130912566195</v>
          </cell>
          <cell r="AU12">
            <v>1987.757764014822</v>
          </cell>
          <cell r="AV12">
            <v>2000</v>
          </cell>
          <cell r="AW12">
            <v>2000</v>
          </cell>
          <cell r="AX12">
            <v>2000</v>
          </cell>
          <cell r="AY12">
            <v>2000</v>
          </cell>
        </row>
        <row r="13">
          <cell r="C13" t="str">
            <v>GWR</v>
          </cell>
          <cell r="I13" t="str">
            <v>Conceptual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234.75</v>
          </cell>
          <cell r="V13">
            <v>291.9346423961955</v>
          </cell>
          <cell r="W13">
            <v>325.38551381511905</v>
          </cell>
          <cell r="X13">
            <v>349.11928479239094</v>
          </cell>
          <cell r="Y13">
            <v>367.52862777581322</v>
          </cell>
          <cell r="Z13">
            <v>382.5701562113145</v>
          </cell>
          <cell r="AA13">
            <v>395.28758729706334</v>
          </cell>
          <cell r="AB13">
            <v>406.30392718858644</v>
          </cell>
          <cell r="AC13">
            <v>416.02102763023811</v>
          </cell>
          <cell r="AD13">
            <v>424.71327017200878</v>
          </cell>
          <cell r="AE13">
            <v>432.57636000586558</v>
          </cell>
          <cell r="AF13">
            <v>439.75479860751005</v>
          </cell>
          <cell r="AG13">
            <v>446.35832199057677</v>
          </cell>
          <cell r="AH13">
            <v>452.47222969325884</v>
          </cell>
          <cell r="AI13">
            <v>458.16414159093233</v>
          </cell>
          <cell r="AJ13">
            <v>463.48856958478194</v>
          </cell>
          <cell r="AK13">
            <v>468.49010088463785</v>
          </cell>
          <cell r="AL13">
            <v>473.20567002643355</v>
          </cell>
          <cell r="AM13">
            <v>477.6662157812313</v>
          </cell>
          <cell r="AN13">
            <v>481.89791256820422</v>
          </cell>
          <cell r="AO13">
            <v>485.92310111218239</v>
          </cell>
          <cell r="AP13">
            <v>489.76100240206102</v>
          </cell>
          <cell r="AQ13">
            <v>493.42827281415487</v>
          </cell>
          <cell r="AR13">
            <v>496.9394410037055</v>
          </cell>
          <cell r="AS13">
            <v>500</v>
          </cell>
          <cell r="AT13">
            <v>500</v>
          </cell>
          <cell r="AU13">
            <v>500</v>
          </cell>
          <cell r="AV13">
            <v>500</v>
          </cell>
          <cell r="AW13">
            <v>500</v>
          </cell>
          <cell r="AX13">
            <v>500</v>
          </cell>
          <cell r="AY13">
            <v>500</v>
          </cell>
        </row>
        <row r="14">
          <cell r="C14" t="str">
            <v>REC</v>
          </cell>
          <cell r="I14" t="str">
            <v>Existing</v>
          </cell>
          <cell r="P14">
            <v>114.05737962314305</v>
          </cell>
          <cell r="Q14">
            <v>151.77069955537797</v>
          </cell>
          <cell r="R14">
            <v>700</v>
          </cell>
          <cell r="S14">
            <v>800</v>
          </cell>
          <cell r="T14">
            <v>877.09333330268657</v>
          </cell>
          <cell r="U14">
            <v>954.18666660537315</v>
          </cell>
          <cell r="V14">
            <v>960</v>
          </cell>
          <cell r="W14">
            <v>960</v>
          </cell>
          <cell r="X14">
            <v>960</v>
          </cell>
          <cell r="Y14">
            <v>960</v>
          </cell>
          <cell r="Z14">
            <v>960</v>
          </cell>
          <cell r="AA14">
            <v>960</v>
          </cell>
          <cell r="AB14">
            <v>960</v>
          </cell>
          <cell r="AC14">
            <v>960</v>
          </cell>
          <cell r="AD14">
            <v>960</v>
          </cell>
          <cell r="AE14">
            <v>960</v>
          </cell>
          <cell r="AF14">
            <v>960</v>
          </cell>
          <cell r="AG14">
            <v>960</v>
          </cell>
          <cell r="AH14">
            <v>960</v>
          </cell>
          <cell r="AI14">
            <v>960</v>
          </cell>
          <cell r="AJ14">
            <v>960</v>
          </cell>
          <cell r="AK14">
            <v>960</v>
          </cell>
          <cell r="AL14">
            <v>960</v>
          </cell>
          <cell r="AM14">
            <v>960</v>
          </cell>
          <cell r="AN14">
            <v>960</v>
          </cell>
          <cell r="AO14">
            <v>960</v>
          </cell>
          <cell r="AP14">
            <v>960</v>
          </cell>
          <cell r="AQ14">
            <v>960</v>
          </cell>
          <cell r="AR14">
            <v>960</v>
          </cell>
          <cell r="AS14">
            <v>960</v>
          </cell>
          <cell r="AT14">
            <v>960</v>
          </cell>
          <cell r="AU14">
            <v>960</v>
          </cell>
          <cell r="AV14">
            <v>960</v>
          </cell>
          <cell r="AW14">
            <v>960</v>
          </cell>
          <cell r="AX14">
            <v>960</v>
          </cell>
          <cell r="AY14">
            <v>960</v>
          </cell>
        </row>
        <row r="15">
          <cell r="C15" t="str">
            <v>REC</v>
          </cell>
          <cell r="I15" t="str">
            <v>Existing</v>
          </cell>
          <cell r="P15">
            <v>850</v>
          </cell>
          <cell r="Q15">
            <v>850</v>
          </cell>
          <cell r="R15">
            <v>850</v>
          </cell>
          <cell r="S15">
            <v>850</v>
          </cell>
          <cell r="T15">
            <v>850</v>
          </cell>
          <cell r="U15">
            <v>850</v>
          </cell>
          <cell r="V15">
            <v>850</v>
          </cell>
          <cell r="W15">
            <v>850</v>
          </cell>
          <cell r="X15">
            <v>850</v>
          </cell>
          <cell r="Y15">
            <v>850</v>
          </cell>
          <cell r="Z15">
            <v>850</v>
          </cell>
          <cell r="AA15">
            <v>850</v>
          </cell>
          <cell r="AB15">
            <v>850</v>
          </cell>
          <cell r="AC15">
            <v>850</v>
          </cell>
          <cell r="AD15">
            <v>850</v>
          </cell>
          <cell r="AE15">
            <v>850</v>
          </cell>
          <cell r="AF15">
            <v>850</v>
          </cell>
          <cell r="AG15">
            <v>850</v>
          </cell>
          <cell r="AH15">
            <v>850</v>
          </cell>
          <cell r="AI15">
            <v>850</v>
          </cell>
          <cell r="AJ15">
            <v>850</v>
          </cell>
          <cell r="AK15">
            <v>850</v>
          </cell>
          <cell r="AL15">
            <v>850</v>
          </cell>
          <cell r="AM15">
            <v>850</v>
          </cell>
          <cell r="AN15">
            <v>850</v>
          </cell>
          <cell r="AO15">
            <v>850</v>
          </cell>
          <cell r="AP15">
            <v>850</v>
          </cell>
          <cell r="AQ15">
            <v>850</v>
          </cell>
          <cell r="AR15">
            <v>850</v>
          </cell>
          <cell r="AS15">
            <v>850</v>
          </cell>
          <cell r="AT15">
            <v>850</v>
          </cell>
          <cell r="AU15">
            <v>850</v>
          </cell>
          <cell r="AV15">
            <v>850</v>
          </cell>
          <cell r="AW15">
            <v>850</v>
          </cell>
          <cell r="AX15">
            <v>850</v>
          </cell>
          <cell r="AY15">
            <v>850</v>
          </cell>
        </row>
        <row r="16">
          <cell r="C16" t="str">
            <v>GWR</v>
          </cell>
          <cell r="I16" t="str">
            <v>Existing</v>
          </cell>
          <cell r="P16">
            <v>10793.443848191646</v>
          </cell>
          <cell r="Q16">
            <v>11000</v>
          </cell>
          <cell r="R16">
            <v>11000</v>
          </cell>
          <cell r="S16">
            <v>11000</v>
          </cell>
          <cell r="T16">
            <v>11000</v>
          </cell>
          <cell r="U16">
            <v>11000</v>
          </cell>
          <cell r="V16">
            <v>11000</v>
          </cell>
          <cell r="W16">
            <v>11000</v>
          </cell>
          <cell r="X16">
            <v>11000</v>
          </cell>
          <cell r="Y16">
            <v>11000</v>
          </cell>
          <cell r="Z16">
            <v>11000</v>
          </cell>
          <cell r="AA16">
            <v>11000</v>
          </cell>
          <cell r="AB16">
            <v>11000</v>
          </cell>
          <cell r="AC16">
            <v>11000</v>
          </cell>
          <cell r="AD16">
            <v>11000</v>
          </cell>
          <cell r="AE16">
            <v>11000</v>
          </cell>
          <cell r="AF16">
            <v>11000</v>
          </cell>
          <cell r="AG16">
            <v>11000</v>
          </cell>
          <cell r="AH16">
            <v>11000</v>
          </cell>
          <cell r="AI16">
            <v>11000</v>
          </cell>
          <cell r="AJ16">
            <v>11000</v>
          </cell>
          <cell r="AK16">
            <v>11000</v>
          </cell>
          <cell r="AL16">
            <v>11000</v>
          </cell>
          <cell r="AM16">
            <v>11000</v>
          </cell>
          <cell r="AN16">
            <v>11000</v>
          </cell>
          <cell r="AO16">
            <v>11000</v>
          </cell>
          <cell r="AP16">
            <v>11000</v>
          </cell>
          <cell r="AQ16">
            <v>11000</v>
          </cell>
          <cell r="AR16">
            <v>11000</v>
          </cell>
          <cell r="AS16">
            <v>11000</v>
          </cell>
          <cell r="AT16">
            <v>11000</v>
          </cell>
          <cell r="AU16">
            <v>11000</v>
          </cell>
          <cell r="AV16">
            <v>11000</v>
          </cell>
          <cell r="AW16">
            <v>11000</v>
          </cell>
          <cell r="AX16">
            <v>11000</v>
          </cell>
          <cell r="AY16">
            <v>11000</v>
          </cell>
        </row>
        <row r="17">
          <cell r="C17" t="str">
            <v>REC</v>
          </cell>
          <cell r="I17" t="str">
            <v>Existing</v>
          </cell>
          <cell r="P17">
            <v>1222.5316255986691</v>
          </cell>
          <cell r="Q17">
            <v>1259.8944737315178</v>
          </cell>
          <cell r="R17">
            <v>1297.2573218643665</v>
          </cell>
          <cell r="S17">
            <v>1334.6201699972153</v>
          </cell>
          <cell r="T17">
            <v>1371.983018130064</v>
          </cell>
          <cell r="U17">
            <v>1409.3458662629128</v>
          </cell>
          <cell r="V17">
            <v>1446.7087143957615</v>
          </cell>
          <cell r="W17">
            <v>1484.0715625286102</v>
          </cell>
          <cell r="X17">
            <v>1500</v>
          </cell>
          <cell r="Y17">
            <v>1500</v>
          </cell>
          <cell r="Z17">
            <v>1500</v>
          </cell>
          <cell r="AA17">
            <v>1500</v>
          </cell>
          <cell r="AB17">
            <v>1500</v>
          </cell>
          <cell r="AC17">
            <v>1500</v>
          </cell>
          <cell r="AD17">
            <v>1500</v>
          </cell>
          <cell r="AE17">
            <v>1500</v>
          </cell>
          <cell r="AF17">
            <v>1500</v>
          </cell>
          <cell r="AG17">
            <v>1500</v>
          </cell>
          <cell r="AH17">
            <v>1500</v>
          </cell>
          <cell r="AI17">
            <v>1500</v>
          </cell>
          <cell r="AJ17">
            <v>1500</v>
          </cell>
          <cell r="AK17">
            <v>1500</v>
          </cell>
          <cell r="AL17">
            <v>1500</v>
          </cell>
          <cell r="AM17">
            <v>1500</v>
          </cell>
          <cell r="AN17">
            <v>1500</v>
          </cell>
          <cell r="AO17">
            <v>1500</v>
          </cell>
          <cell r="AP17">
            <v>1500</v>
          </cell>
          <cell r="AQ17">
            <v>1500</v>
          </cell>
          <cell r="AR17">
            <v>1500</v>
          </cell>
          <cell r="AS17">
            <v>1500</v>
          </cell>
          <cell r="AT17">
            <v>1500</v>
          </cell>
          <cell r="AU17">
            <v>1500</v>
          </cell>
          <cell r="AV17">
            <v>1500</v>
          </cell>
          <cell r="AW17">
            <v>1500</v>
          </cell>
          <cell r="AX17">
            <v>1500</v>
          </cell>
          <cell r="AY17">
            <v>1500</v>
          </cell>
        </row>
        <row r="18">
          <cell r="C18" t="str">
            <v>REC</v>
          </cell>
          <cell r="I18" t="str">
            <v>Conceptual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1432.8000000000002</v>
          </cell>
          <cell r="AA18">
            <v>1763.84709343543</v>
          </cell>
          <cell r="AB18">
            <v>1957.4972290678893</v>
          </cell>
          <cell r="AC18">
            <v>2094.8941868708598</v>
          </cell>
          <cell r="AD18">
            <v>2201.4675469785266</v>
          </cell>
          <cell r="AE18">
            <v>2288.5443225033191</v>
          </cell>
          <cell r="AF18">
            <v>2362.1666871888178</v>
          </cell>
          <cell r="AG18">
            <v>2425.9412803062896</v>
          </cell>
          <cell r="AH18">
            <v>2482.1944581357784</v>
          </cell>
          <cell r="AI18">
            <v>2532.5146404139564</v>
          </cell>
          <cell r="AJ18">
            <v>2578.0347822885024</v>
          </cell>
          <cell r="AK18">
            <v>2619.5914159387489</v>
          </cell>
          <cell r="AL18">
            <v>2657.81981312363</v>
          </cell>
          <cell r="AM18">
            <v>2693.2137806242476</v>
          </cell>
          <cell r="AN18">
            <v>2726.1647760464157</v>
          </cell>
          <cell r="AO18">
            <v>2756.9883737417194</v>
          </cell>
          <cell r="AP18">
            <v>2785.9426931212492</v>
          </cell>
          <cell r="AQ18">
            <v>2813.2415515712082</v>
          </cell>
          <cell r="AR18">
            <v>2839.0640564498917</v>
          </cell>
          <cell r="AS18">
            <v>2863.5617338493862</v>
          </cell>
          <cell r="AT18">
            <v>2886.8639162567069</v>
          </cell>
          <cell r="AU18">
            <v>2909.0818757239322</v>
          </cell>
          <cell r="AV18">
            <v>2930.3120375277622</v>
          </cell>
          <cell r="AW18">
            <v>2950.6385093741787</v>
          </cell>
          <cell r="AX18">
            <v>2970.135093957053</v>
          </cell>
          <cell r="AY18">
            <v>2988.8669065590602</v>
          </cell>
        </row>
        <row r="19">
          <cell r="C19" t="str">
            <v>GWR</v>
          </cell>
          <cell r="I19" t="str">
            <v>History - Not Existing</v>
          </cell>
        </row>
        <row r="20">
          <cell r="C20" t="str">
            <v>REC</v>
          </cell>
          <cell r="I20" t="str">
            <v>History - Not Existing</v>
          </cell>
        </row>
        <row r="21">
          <cell r="C21" t="str">
            <v>REC</v>
          </cell>
          <cell r="I21" t="str">
            <v>Expired LRP</v>
          </cell>
          <cell r="P21">
            <v>1565.4603176116943</v>
          </cell>
          <cell r="Q21">
            <v>1725.8580169677734</v>
          </cell>
          <cell r="R21">
            <v>1886.2557163238525</v>
          </cell>
          <cell r="S21">
            <v>2046.6534156799316</v>
          </cell>
          <cell r="T21">
            <v>2207.0511150360107</v>
          </cell>
          <cell r="U21">
            <v>2367.4488143920898</v>
          </cell>
          <cell r="V21">
            <v>2527.8465137481689</v>
          </cell>
          <cell r="W21">
            <v>2688.244213104248</v>
          </cell>
          <cell r="X21">
            <v>2848.6419124603271</v>
          </cell>
          <cell r="Y21">
            <v>3009.0396118164062</v>
          </cell>
          <cell r="Z21">
            <v>3169.4373111724854</v>
          </cell>
          <cell r="AA21">
            <v>3329.8350105285645</v>
          </cell>
          <cell r="AB21">
            <v>3490.2327098846436</v>
          </cell>
          <cell r="AC21">
            <v>3650.6304092407227</v>
          </cell>
          <cell r="AD21">
            <v>3811.0281085968018</v>
          </cell>
          <cell r="AE21">
            <v>3971.4258079528809</v>
          </cell>
          <cell r="AF21">
            <v>4131.82350730896</v>
          </cell>
          <cell r="AG21">
            <v>4292.2212066650391</v>
          </cell>
          <cell r="AH21">
            <v>4452.6189060211182</v>
          </cell>
          <cell r="AI21">
            <v>4613.0166053771973</v>
          </cell>
          <cell r="AJ21">
            <v>4773.4143047332764</v>
          </cell>
          <cell r="AK21">
            <v>4933.8120040893555</v>
          </cell>
          <cell r="AL21">
            <v>5094.2097034454346</v>
          </cell>
          <cell r="AM21">
            <v>5254.6074028015137</v>
          </cell>
          <cell r="AN21">
            <v>5415.0051021575928</v>
          </cell>
          <cell r="AO21">
            <v>5575.4028015136719</v>
          </cell>
          <cell r="AP21">
            <v>5735.800500869751</v>
          </cell>
          <cell r="AQ21">
            <v>5896.1982002258301</v>
          </cell>
          <cell r="AR21">
            <v>6056.5958995819092</v>
          </cell>
          <cell r="AS21">
            <v>6216.9935989379883</v>
          </cell>
          <cell r="AT21">
            <v>6377.3912982940674</v>
          </cell>
          <cell r="AU21">
            <v>6537.7889976501465</v>
          </cell>
          <cell r="AV21">
            <v>6698.1866970062256</v>
          </cell>
          <cell r="AW21">
            <v>6858.5843963623047</v>
          </cell>
          <cell r="AX21">
            <v>7018.9820957183838</v>
          </cell>
          <cell r="AY21">
            <v>7179.3797950744629</v>
          </cell>
        </row>
        <row r="22">
          <cell r="C22" t="str">
            <v>REC</v>
          </cell>
          <cell r="I22" t="str">
            <v>Existing</v>
          </cell>
          <cell r="P22">
            <v>56.229049101944597</v>
          </cell>
          <cell r="Q22">
            <v>151.66980624217135</v>
          </cell>
          <cell r="R22">
            <v>158.24409911309797</v>
          </cell>
          <cell r="S22">
            <v>264.17609879886413</v>
          </cell>
          <cell r="T22">
            <v>199.39018481228473</v>
          </cell>
          <cell r="U22">
            <v>247.11056338239811</v>
          </cell>
          <cell r="V22">
            <v>294.83094195251147</v>
          </cell>
          <cell r="W22">
            <v>342.55132052262485</v>
          </cell>
          <cell r="X22">
            <v>390.27169909273823</v>
          </cell>
          <cell r="Y22">
            <v>437.99207766285161</v>
          </cell>
          <cell r="Z22">
            <v>485.712456232965</v>
          </cell>
          <cell r="AA22">
            <v>533.43283480307832</v>
          </cell>
          <cell r="AB22">
            <v>581.15321337319165</v>
          </cell>
          <cell r="AC22">
            <v>628.87359194330497</v>
          </cell>
          <cell r="AD22">
            <v>676.5939705134183</v>
          </cell>
          <cell r="AE22">
            <v>724.31434908353162</v>
          </cell>
          <cell r="AF22">
            <v>772.03472765364495</v>
          </cell>
          <cell r="AG22">
            <v>819.75510622375828</v>
          </cell>
          <cell r="AH22">
            <v>867.4754847938716</v>
          </cell>
          <cell r="AI22">
            <v>915.19586336398493</v>
          </cell>
          <cell r="AJ22">
            <v>962.91624193409825</v>
          </cell>
          <cell r="AK22">
            <v>1010.6366205042116</v>
          </cell>
          <cell r="AL22">
            <v>1058.3569990743249</v>
          </cell>
          <cell r="AM22">
            <v>1106.0773776444382</v>
          </cell>
          <cell r="AN22">
            <v>1153.7977562145516</v>
          </cell>
          <cell r="AO22">
            <v>1249.2385133547782</v>
          </cell>
          <cell r="AP22">
            <v>1249.2385133547782</v>
          </cell>
          <cell r="AQ22">
            <v>1296.9588919248915</v>
          </cell>
          <cell r="AR22">
            <v>1344.6792704950049</v>
          </cell>
          <cell r="AS22">
            <v>1392.3996490651182</v>
          </cell>
          <cell r="AT22">
            <v>1440.1200276352315</v>
          </cell>
          <cell r="AU22">
            <v>1487.8404062053448</v>
          </cell>
          <cell r="AV22">
            <v>1535.5607847754582</v>
          </cell>
          <cell r="AW22">
            <v>1583.2811633455715</v>
          </cell>
          <cell r="AX22">
            <v>1631.0015419156848</v>
          </cell>
          <cell r="AY22">
            <v>1678.7219204857981</v>
          </cell>
        </row>
        <row r="23">
          <cell r="C23" t="str">
            <v>REC</v>
          </cell>
          <cell r="I23" t="str">
            <v>Expired LRP</v>
          </cell>
          <cell r="P23">
            <v>1300</v>
          </cell>
          <cell r="Q23">
            <v>1300</v>
          </cell>
          <cell r="R23">
            <v>1300</v>
          </cell>
          <cell r="S23">
            <v>1300</v>
          </cell>
          <cell r="T23">
            <v>1300</v>
          </cell>
          <cell r="U23">
            <v>1300</v>
          </cell>
          <cell r="V23">
            <v>1300</v>
          </cell>
          <cell r="W23">
            <v>1300</v>
          </cell>
          <cell r="X23">
            <v>1300</v>
          </cell>
          <cell r="Y23">
            <v>1300</v>
          </cell>
          <cell r="Z23">
            <v>1300</v>
          </cell>
          <cell r="AA23">
            <v>1300</v>
          </cell>
          <cell r="AB23">
            <v>1300</v>
          </cell>
          <cell r="AC23">
            <v>1300</v>
          </cell>
          <cell r="AD23">
            <v>1300</v>
          </cell>
          <cell r="AE23">
            <v>1300</v>
          </cell>
          <cell r="AF23">
            <v>1300</v>
          </cell>
          <cell r="AG23">
            <v>1300</v>
          </cell>
          <cell r="AH23">
            <v>1300</v>
          </cell>
          <cell r="AI23">
            <v>1300</v>
          </cell>
          <cell r="AJ23">
            <v>1300</v>
          </cell>
          <cell r="AK23">
            <v>1300</v>
          </cell>
          <cell r="AL23">
            <v>1300</v>
          </cell>
          <cell r="AM23">
            <v>1300</v>
          </cell>
          <cell r="AN23">
            <v>1300</v>
          </cell>
          <cell r="AO23">
            <v>1300</v>
          </cell>
          <cell r="AP23">
            <v>1300</v>
          </cell>
          <cell r="AQ23">
            <v>1300</v>
          </cell>
          <cell r="AR23">
            <v>1300</v>
          </cell>
          <cell r="AS23">
            <v>1300</v>
          </cell>
          <cell r="AT23">
            <v>1300</v>
          </cell>
          <cell r="AU23">
            <v>1300</v>
          </cell>
          <cell r="AV23">
            <v>1300</v>
          </cell>
          <cell r="AW23">
            <v>1300</v>
          </cell>
          <cell r="AX23">
            <v>1300</v>
          </cell>
          <cell r="AY23">
            <v>1300</v>
          </cell>
        </row>
        <row r="24">
          <cell r="C24" t="str">
            <v>REC</v>
          </cell>
          <cell r="I24" t="str">
            <v>Existing</v>
          </cell>
          <cell r="P24">
            <v>1230</v>
          </cell>
          <cell r="Q24">
            <v>1230</v>
          </cell>
          <cell r="R24">
            <v>1230</v>
          </cell>
          <cell r="S24">
            <v>1230</v>
          </cell>
          <cell r="T24">
            <v>1230</v>
          </cell>
          <cell r="U24">
            <v>1230</v>
          </cell>
          <cell r="V24">
            <v>1230</v>
          </cell>
          <cell r="W24">
            <v>1230</v>
          </cell>
          <cell r="X24">
            <v>1230</v>
          </cell>
          <cell r="Y24">
            <v>1230</v>
          </cell>
          <cell r="Z24">
            <v>1230</v>
          </cell>
          <cell r="AA24">
            <v>1230</v>
          </cell>
          <cell r="AB24">
            <v>1230</v>
          </cell>
          <cell r="AC24">
            <v>1230</v>
          </cell>
          <cell r="AD24">
            <v>1230</v>
          </cell>
          <cell r="AE24">
            <v>1230</v>
          </cell>
          <cell r="AF24">
            <v>1230</v>
          </cell>
          <cell r="AG24">
            <v>1230</v>
          </cell>
          <cell r="AH24">
            <v>1230</v>
          </cell>
          <cell r="AI24">
            <v>1230</v>
          </cell>
          <cell r="AJ24">
            <v>1230</v>
          </cell>
          <cell r="AK24">
            <v>1230</v>
          </cell>
          <cell r="AL24">
            <v>1230</v>
          </cell>
          <cell r="AM24">
            <v>1230</v>
          </cell>
          <cell r="AN24">
            <v>1230</v>
          </cell>
          <cell r="AO24">
            <v>1230</v>
          </cell>
          <cell r="AP24">
            <v>1230</v>
          </cell>
          <cell r="AQ24">
            <v>1230</v>
          </cell>
          <cell r="AR24">
            <v>1230</v>
          </cell>
          <cell r="AS24">
            <v>1230</v>
          </cell>
          <cell r="AT24">
            <v>1230</v>
          </cell>
          <cell r="AU24">
            <v>1230</v>
          </cell>
          <cell r="AV24">
            <v>1230</v>
          </cell>
          <cell r="AW24">
            <v>1230</v>
          </cell>
          <cell r="AX24">
            <v>1230</v>
          </cell>
          <cell r="AY24">
            <v>1230</v>
          </cell>
        </row>
        <row r="25">
          <cell r="C25" t="str">
            <v>REC</v>
          </cell>
          <cell r="I25" t="str">
            <v>Existing</v>
          </cell>
          <cell r="P25">
            <v>245.79992505391439</v>
          </cell>
          <cell r="Q25">
            <v>247.89602701822918</v>
          </cell>
          <cell r="R25">
            <v>249.99212898254396</v>
          </cell>
          <cell r="S25">
            <v>252.08823094685874</v>
          </cell>
          <cell r="T25">
            <v>254.18433291117353</v>
          </cell>
          <cell r="U25">
            <v>256.28043487548831</v>
          </cell>
          <cell r="V25">
            <v>258.37653683980307</v>
          </cell>
          <cell r="W25">
            <v>260.47263880411782</v>
          </cell>
          <cell r="X25">
            <v>262.56874076843258</v>
          </cell>
          <cell r="Y25">
            <v>264.66484273274733</v>
          </cell>
          <cell r="Z25">
            <v>266.76094469706209</v>
          </cell>
          <cell r="AA25">
            <v>268.85704666137684</v>
          </cell>
          <cell r="AB25">
            <v>270.9531486256916</v>
          </cell>
          <cell r="AC25">
            <v>273.04925059000635</v>
          </cell>
          <cell r="AD25">
            <v>275.14535255432111</v>
          </cell>
          <cell r="AE25">
            <v>277.24145451863586</v>
          </cell>
          <cell r="AF25">
            <v>279.33755648295062</v>
          </cell>
          <cell r="AG25">
            <v>281.43365844726537</v>
          </cell>
          <cell r="AH25">
            <v>283.52976041158013</v>
          </cell>
          <cell r="AI25">
            <v>285.62586237589488</v>
          </cell>
          <cell r="AJ25">
            <v>287.72196434020964</v>
          </cell>
          <cell r="AK25">
            <v>289.81806630452439</v>
          </cell>
          <cell r="AL25">
            <v>291.91416826883915</v>
          </cell>
          <cell r="AM25">
            <v>294.0102702331539</v>
          </cell>
          <cell r="AN25">
            <v>296.10637219746866</v>
          </cell>
          <cell r="AO25">
            <v>298.20247416178341</v>
          </cell>
          <cell r="AP25">
            <v>300.29857612609817</v>
          </cell>
          <cell r="AQ25">
            <v>302.39467809041292</v>
          </cell>
          <cell r="AR25">
            <v>304.49078005472768</v>
          </cell>
          <cell r="AS25">
            <v>306.58688201904243</v>
          </cell>
          <cell r="AT25">
            <v>308.68298398335719</v>
          </cell>
          <cell r="AU25">
            <v>310.77908594767194</v>
          </cell>
          <cell r="AV25">
            <v>312.8751879119867</v>
          </cell>
          <cell r="AW25">
            <v>314.97128987630146</v>
          </cell>
          <cell r="AX25">
            <v>317.06739184061621</v>
          </cell>
          <cell r="AY25">
            <v>319.16349380493097</v>
          </cell>
        </row>
        <row r="26">
          <cell r="C26" t="str">
            <v>REC</v>
          </cell>
          <cell r="I26" t="str">
            <v>Existing</v>
          </cell>
          <cell r="P26">
            <v>400</v>
          </cell>
          <cell r="Q26">
            <v>400</v>
          </cell>
          <cell r="R26">
            <v>400</v>
          </cell>
          <cell r="S26">
            <v>400</v>
          </cell>
          <cell r="T26">
            <v>400</v>
          </cell>
          <cell r="U26">
            <v>400</v>
          </cell>
          <cell r="V26">
            <v>400</v>
          </cell>
          <cell r="W26">
            <v>400</v>
          </cell>
          <cell r="X26">
            <v>400</v>
          </cell>
          <cell r="Y26">
            <v>400</v>
          </cell>
          <cell r="Z26">
            <v>400</v>
          </cell>
          <cell r="AA26">
            <v>400</v>
          </cell>
          <cell r="AB26">
            <v>400</v>
          </cell>
          <cell r="AC26">
            <v>400</v>
          </cell>
          <cell r="AD26">
            <v>400</v>
          </cell>
          <cell r="AE26">
            <v>400</v>
          </cell>
          <cell r="AF26">
            <v>400</v>
          </cell>
          <cell r="AG26">
            <v>400</v>
          </cell>
          <cell r="AH26">
            <v>400</v>
          </cell>
          <cell r="AI26">
            <v>400</v>
          </cell>
          <cell r="AJ26">
            <v>400</v>
          </cell>
          <cell r="AK26">
            <v>400</v>
          </cell>
          <cell r="AL26">
            <v>400</v>
          </cell>
          <cell r="AM26">
            <v>400</v>
          </cell>
          <cell r="AN26">
            <v>400</v>
          </cell>
          <cell r="AO26">
            <v>400</v>
          </cell>
          <cell r="AP26">
            <v>400</v>
          </cell>
          <cell r="AQ26">
            <v>400</v>
          </cell>
          <cell r="AR26">
            <v>400</v>
          </cell>
          <cell r="AS26">
            <v>400</v>
          </cell>
          <cell r="AT26">
            <v>400</v>
          </cell>
          <cell r="AU26">
            <v>400</v>
          </cell>
          <cell r="AV26">
            <v>400</v>
          </cell>
          <cell r="AW26">
            <v>400</v>
          </cell>
          <cell r="AX26">
            <v>400</v>
          </cell>
          <cell r="AY26">
            <v>400</v>
          </cell>
        </row>
        <row r="27">
          <cell r="C27" t="str">
            <v>REC</v>
          </cell>
          <cell r="I27" t="str">
            <v>Existing</v>
          </cell>
          <cell r="P27">
            <v>513.59751815597212</v>
          </cell>
          <cell r="Q27">
            <v>531.86280002196622</v>
          </cell>
          <cell r="R27">
            <v>550.12808188796032</v>
          </cell>
          <cell r="S27">
            <v>568.39336375395442</v>
          </cell>
          <cell r="T27">
            <v>586.65864561994852</v>
          </cell>
          <cell r="U27">
            <v>604.92392748594261</v>
          </cell>
          <cell r="V27">
            <v>623.18920935193671</v>
          </cell>
          <cell r="W27">
            <v>641.45449121793081</v>
          </cell>
          <cell r="X27">
            <v>659.71977308392491</v>
          </cell>
          <cell r="Y27">
            <v>677.985054949919</v>
          </cell>
          <cell r="Z27">
            <v>696.2503368159131</v>
          </cell>
          <cell r="AA27">
            <v>714.5156186819072</v>
          </cell>
          <cell r="AB27">
            <v>732.7809005479013</v>
          </cell>
          <cell r="AC27">
            <v>751.04618241389539</v>
          </cell>
          <cell r="AD27">
            <v>769.31146427988949</v>
          </cell>
          <cell r="AE27">
            <v>787.57674614588359</v>
          </cell>
          <cell r="AF27">
            <v>805.84202801187769</v>
          </cell>
          <cell r="AG27">
            <v>824.10730987787178</v>
          </cell>
          <cell r="AH27">
            <v>842.37259174386588</v>
          </cell>
          <cell r="AI27">
            <v>860.63787360985998</v>
          </cell>
          <cell r="AJ27">
            <v>878.90315547585408</v>
          </cell>
          <cell r="AK27">
            <v>897.16843734184818</v>
          </cell>
          <cell r="AL27">
            <v>915.43371920784227</v>
          </cell>
          <cell r="AM27">
            <v>933.69900107383637</v>
          </cell>
          <cell r="AN27">
            <v>951.96428293983047</v>
          </cell>
          <cell r="AO27">
            <v>970.22956480582457</v>
          </cell>
          <cell r="AP27">
            <v>988.49484667181866</v>
          </cell>
          <cell r="AQ27">
            <v>1006.7601285378128</v>
          </cell>
          <cell r="AR27">
            <v>1025.025410403807</v>
          </cell>
          <cell r="AS27">
            <v>1043.2906922698012</v>
          </cell>
          <cell r="AT27">
            <v>1061.5559741357954</v>
          </cell>
          <cell r="AU27">
            <v>1079.8212560017896</v>
          </cell>
          <cell r="AV27">
            <v>1098.0865378677838</v>
          </cell>
          <cell r="AW27">
            <v>1116.351819733778</v>
          </cell>
          <cell r="AX27">
            <v>1134.6171015997722</v>
          </cell>
          <cell r="AY27">
            <v>1152.8823834657665</v>
          </cell>
        </row>
        <row r="28">
          <cell r="C28" t="str">
            <v>REC</v>
          </cell>
          <cell r="I28" t="str">
            <v>Existing</v>
          </cell>
          <cell r="P28">
            <v>80.833333606521293</v>
          </cell>
          <cell r="Q28">
            <v>84.933333625396102</v>
          </cell>
          <cell r="R28">
            <v>89.033333644270911</v>
          </cell>
          <cell r="S28">
            <v>93.13333366314572</v>
          </cell>
          <cell r="T28">
            <v>97.233333682020529</v>
          </cell>
          <cell r="U28">
            <v>101.33333370089534</v>
          </cell>
          <cell r="V28">
            <v>105.43333371977015</v>
          </cell>
          <cell r="W28">
            <v>109.53333373864496</v>
          </cell>
          <cell r="X28">
            <v>113.63333375751976</v>
          </cell>
          <cell r="Y28">
            <v>117.73333377639457</v>
          </cell>
          <cell r="Z28">
            <v>121.83333379526938</v>
          </cell>
          <cell r="AA28">
            <v>125.93333381414419</v>
          </cell>
          <cell r="AB28">
            <v>130.03333383301899</v>
          </cell>
          <cell r="AC28">
            <v>134.13333385189378</v>
          </cell>
          <cell r="AD28">
            <v>138.23333387076858</v>
          </cell>
          <cell r="AE28">
            <v>142.33333388964337</v>
          </cell>
          <cell r="AF28">
            <v>146.43333390851816</v>
          </cell>
          <cell r="AG28">
            <v>150.53333392739296</v>
          </cell>
          <cell r="AH28">
            <v>154.63333394626775</v>
          </cell>
          <cell r="AI28">
            <v>158.73333396514255</v>
          </cell>
          <cell r="AJ28">
            <v>162.83333398401734</v>
          </cell>
          <cell r="AK28">
            <v>166.93333400289214</v>
          </cell>
          <cell r="AL28">
            <v>171.03333402176693</v>
          </cell>
          <cell r="AM28">
            <v>175.13333404064173</v>
          </cell>
          <cell r="AN28">
            <v>179.23333405951652</v>
          </cell>
          <cell r="AO28">
            <v>183.33333407839132</v>
          </cell>
          <cell r="AP28">
            <v>187.43333409726611</v>
          </cell>
          <cell r="AQ28">
            <v>191.53333411614091</v>
          </cell>
          <cell r="AR28">
            <v>195.6333341350157</v>
          </cell>
          <cell r="AS28">
            <v>199.7333341538905</v>
          </cell>
          <cell r="AT28">
            <v>203.83333417276529</v>
          </cell>
          <cell r="AU28">
            <v>207.93333419164009</v>
          </cell>
          <cell r="AV28">
            <v>212.03333421051488</v>
          </cell>
          <cell r="AW28">
            <v>216.13333422938967</v>
          </cell>
          <cell r="AX28">
            <v>220.23333424826447</v>
          </cell>
          <cell r="AY28">
            <v>224.33333426713926</v>
          </cell>
        </row>
        <row r="29">
          <cell r="C29" t="str">
            <v>REC</v>
          </cell>
          <cell r="I29" t="str">
            <v>Advanced Planning (EIR/EIS Certified)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447.75</v>
          </cell>
          <cell r="V29">
            <v>551.20221669857187</v>
          </cell>
          <cell r="W29">
            <v>611.71788408371538</v>
          </cell>
          <cell r="X29">
            <v>654.65443339714363</v>
          </cell>
          <cell r="Y29">
            <v>687.95860843078958</v>
          </cell>
          <cell r="Z29">
            <v>715.17010078228725</v>
          </cell>
          <cell r="AA29">
            <v>738.17708974650554</v>
          </cell>
          <cell r="AB29">
            <v>758.10665009571551</v>
          </cell>
          <cell r="AC29">
            <v>775.68576816743075</v>
          </cell>
          <cell r="AD29">
            <v>791.41082512936134</v>
          </cell>
          <cell r="AE29">
            <v>805.63586946515693</v>
          </cell>
          <cell r="AF29">
            <v>818.62231748085901</v>
          </cell>
          <cell r="AG29">
            <v>830.56869160113445</v>
          </cell>
          <cell r="AH29">
            <v>841.6293064450773</v>
          </cell>
          <cell r="AI29">
            <v>851.92649251450496</v>
          </cell>
          <cell r="AJ29">
            <v>861.55886679428738</v>
          </cell>
          <cell r="AK29">
            <v>870.60709160039039</v>
          </cell>
          <cell r="AL29">
            <v>879.13798486600263</v>
          </cell>
          <cell r="AM29">
            <v>887.20751764059116</v>
          </cell>
          <cell r="AN29">
            <v>894.86304182793322</v>
          </cell>
          <cell r="AO29">
            <v>902.14497383022092</v>
          </cell>
          <cell r="AP29">
            <v>909.0880861637288</v>
          </cell>
          <cell r="AQ29">
            <v>915.72251172742563</v>
          </cell>
          <cell r="AR29">
            <v>922.07453417943088</v>
          </cell>
          <cell r="AS29">
            <v>928.16721686157894</v>
          </cell>
          <cell r="AT29">
            <v>934.02090829970632</v>
          </cell>
          <cell r="AU29">
            <v>939.65365225114613</v>
          </cell>
          <cell r="AV29">
            <v>945.08152314364918</v>
          </cell>
          <cell r="AW29">
            <v>950.31890262548131</v>
          </cell>
          <cell r="AX29">
            <v>955.37870921307683</v>
          </cell>
          <cell r="AY29">
            <v>960.27259026940817</v>
          </cell>
        </row>
        <row r="30">
          <cell r="C30" t="str">
            <v>REC</v>
          </cell>
          <cell r="I30" t="str">
            <v>Feasibility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1791</v>
          </cell>
          <cell r="V30">
            <v>2204.8088667942875</v>
          </cell>
          <cell r="W30">
            <v>2446.8715363348615</v>
          </cell>
          <cell r="X30">
            <v>2618.6177335885745</v>
          </cell>
          <cell r="Y30">
            <v>2751.8344337231583</v>
          </cell>
          <cell r="Z30">
            <v>2860.680403129149</v>
          </cell>
          <cell r="AA30">
            <v>2952.7083589860222</v>
          </cell>
          <cell r="AB30">
            <v>3032.426600382862</v>
          </cell>
          <cell r="AC30">
            <v>3102.743072669723</v>
          </cell>
          <cell r="AD30">
            <v>3165.6433005174454</v>
          </cell>
          <cell r="AE30">
            <v>3222.5434778606277</v>
          </cell>
          <cell r="AF30">
            <v>3274.489269923436</v>
          </cell>
          <cell r="AG30">
            <v>3322.2747664045378</v>
          </cell>
          <cell r="AH30">
            <v>3366.5172257803092</v>
          </cell>
          <cell r="AI30">
            <v>3407.7059700580198</v>
          </cell>
          <cell r="AJ30">
            <v>3446.2354671771495</v>
          </cell>
          <cell r="AK30">
            <v>3482.4283664015616</v>
          </cell>
          <cell r="AL30">
            <v>3516.5519394640105</v>
          </cell>
          <cell r="AM30">
            <v>3548.8300705623647</v>
          </cell>
          <cell r="AN30">
            <v>3579.4521673117329</v>
          </cell>
          <cell r="AO30">
            <v>3608.5798953208837</v>
          </cell>
          <cell r="AP30">
            <v>3636.3523446549152</v>
          </cell>
          <cell r="AQ30">
            <v>3662.8900469097025</v>
          </cell>
          <cell r="AR30">
            <v>3688.2981367177235</v>
          </cell>
          <cell r="AS30">
            <v>3712.6688674463157</v>
          </cell>
          <cell r="AT30">
            <v>3736.0836331988253</v>
          </cell>
          <cell r="AU30">
            <v>3758.6146090045845</v>
          </cell>
          <cell r="AV30">
            <v>3780.3260925745967</v>
          </cell>
          <cell r="AW30">
            <v>3801.2756105019253</v>
          </cell>
          <cell r="AX30">
            <v>3821.5148368523073</v>
          </cell>
          <cell r="AY30">
            <v>3841.0903610776327</v>
          </cell>
        </row>
        <row r="31">
          <cell r="C31" t="str">
            <v>GWR</v>
          </cell>
          <cell r="I31" t="str">
            <v>Existing</v>
          </cell>
          <cell r="P31">
            <v>14.409144906590589</v>
          </cell>
          <cell r="Q31">
            <v>48.683159395623044</v>
          </cell>
          <cell r="R31">
            <v>800</v>
          </cell>
          <cell r="S31">
            <v>800</v>
          </cell>
          <cell r="T31">
            <v>955.28717972451068</v>
          </cell>
          <cell r="U31">
            <v>1000</v>
          </cell>
          <cell r="V31">
            <v>1000</v>
          </cell>
          <cell r="W31">
            <v>1000</v>
          </cell>
          <cell r="X31">
            <v>1000</v>
          </cell>
          <cell r="Y31">
            <v>1000</v>
          </cell>
          <cell r="Z31">
            <v>1000</v>
          </cell>
          <cell r="AA31">
            <v>1000</v>
          </cell>
          <cell r="AB31">
            <v>1000</v>
          </cell>
          <cell r="AC31">
            <v>1000</v>
          </cell>
          <cell r="AD31">
            <v>1000</v>
          </cell>
          <cell r="AE31">
            <v>1000</v>
          </cell>
          <cell r="AF31">
            <v>1000</v>
          </cell>
          <cell r="AG31">
            <v>1000</v>
          </cell>
          <cell r="AH31">
            <v>1000</v>
          </cell>
          <cell r="AI31">
            <v>1000</v>
          </cell>
          <cell r="AJ31">
            <v>1000</v>
          </cell>
          <cell r="AK31">
            <v>1000</v>
          </cell>
          <cell r="AL31">
            <v>1000</v>
          </cell>
          <cell r="AM31">
            <v>1000</v>
          </cell>
          <cell r="AN31">
            <v>1000</v>
          </cell>
          <cell r="AO31">
            <v>1000</v>
          </cell>
          <cell r="AP31">
            <v>1000</v>
          </cell>
          <cell r="AQ31">
            <v>1000</v>
          </cell>
          <cell r="AR31">
            <v>1000</v>
          </cell>
          <cell r="AS31">
            <v>1000</v>
          </cell>
          <cell r="AT31">
            <v>1000</v>
          </cell>
          <cell r="AU31">
            <v>1000</v>
          </cell>
          <cell r="AV31">
            <v>1000</v>
          </cell>
          <cell r="AW31">
            <v>1000</v>
          </cell>
          <cell r="AX31">
            <v>1000</v>
          </cell>
          <cell r="AY31">
            <v>1000</v>
          </cell>
        </row>
        <row r="32">
          <cell r="C32" t="str">
            <v>GWR</v>
          </cell>
          <cell r="I32" t="str">
            <v>Existing</v>
          </cell>
          <cell r="P32">
            <v>233.2729806673286</v>
          </cell>
          <cell r="Q32">
            <v>415.59646767763786</v>
          </cell>
          <cell r="R32">
            <v>472.257867817521</v>
          </cell>
          <cell r="S32">
            <v>528.91926795740414</v>
          </cell>
          <cell r="T32">
            <v>585.58066809728734</v>
          </cell>
          <cell r="U32">
            <v>642.24206823717054</v>
          </cell>
          <cell r="V32">
            <v>698.90346837705374</v>
          </cell>
          <cell r="W32">
            <v>755.56486851693694</v>
          </cell>
          <cell r="X32">
            <v>812.22626865682014</v>
          </cell>
          <cell r="Y32">
            <v>868.88766879670334</v>
          </cell>
          <cell r="Z32">
            <v>925.54906893658654</v>
          </cell>
          <cell r="AA32">
            <v>982.21046907646974</v>
          </cell>
          <cell r="AB32">
            <v>1038.8718692163529</v>
          </cell>
          <cell r="AC32">
            <v>1095.5332693562361</v>
          </cell>
          <cell r="AD32">
            <v>1152.1946694961193</v>
          </cell>
          <cell r="AE32">
            <v>1208.8560696360025</v>
          </cell>
          <cell r="AF32">
            <v>1265.5174697758857</v>
          </cell>
          <cell r="AG32">
            <v>1322.1788699157689</v>
          </cell>
          <cell r="AH32">
            <v>1378.8402700556521</v>
          </cell>
          <cell r="AI32">
            <v>1435.5016701955353</v>
          </cell>
          <cell r="AJ32">
            <v>1445</v>
          </cell>
          <cell r="AK32">
            <v>1445</v>
          </cell>
          <cell r="AL32">
            <v>1445</v>
          </cell>
          <cell r="AM32">
            <v>1445</v>
          </cell>
          <cell r="AN32">
            <v>1445</v>
          </cell>
          <cell r="AO32">
            <v>1445</v>
          </cell>
          <cell r="AP32">
            <v>1445</v>
          </cell>
          <cell r="AQ32">
            <v>1445</v>
          </cell>
          <cell r="AR32">
            <v>1445</v>
          </cell>
          <cell r="AS32">
            <v>1445</v>
          </cell>
          <cell r="AT32">
            <v>1445</v>
          </cell>
          <cell r="AU32">
            <v>1445</v>
          </cell>
          <cell r="AV32">
            <v>1445</v>
          </cell>
          <cell r="AW32">
            <v>1445</v>
          </cell>
          <cell r="AX32">
            <v>1445</v>
          </cell>
          <cell r="AY32">
            <v>1445</v>
          </cell>
        </row>
        <row r="33">
          <cell r="C33" t="str">
            <v>GWR</v>
          </cell>
          <cell r="I33" t="str">
            <v>Advanced Planning (EIR/EIS Certified)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3427.35</v>
          </cell>
          <cell r="V33">
            <v>4262.2457789844539</v>
          </cell>
          <cell r="W33">
            <v>4750.6285017007376</v>
          </cell>
          <cell r="X33">
            <v>5097.1415579689083</v>
          </cell>
          <cell r="Y33">
            <v>5365.9179655268736</v>
          </cell>
          <cell r="Z33">
            <v>5585.524280685192</v>
          </cell>
          <cell r="AA33">
            <v>5771.1987745371243</v>
          </cell>
          <cell r="AB33">
            <v>5932.0373369533618</v>
          </cell>
          <cell r="AC33">
            <v>6073.9070034014767</v>
          </cell>
          <cell r="AD33">
            <v>6200.813744511328</v>
          </cell>
          <cell r="AE33">
            <v>6315.6148560856373</v>
          </cell>
          <cell r="AF33">
            <v>6420.4200596696464</v>
          </cell>
          <cell r="AG33">
            <v>6516.831501062421</v>
          </cell>
          <cell r="AH33">
            <v>6606.0945535215787</v>
          </cell>
          <cell r="AI33">
            <v>6689.1964672276117</v>
          </cell>
          <cell r="AJ33">
            <v>6766.9331159378171</v>
          </cell>
          <cell r="AK33">
            <v>6839.9554729157126</v>
          </cell>
          <cell r="AL33">
            <v>6908.8027823859302</v>
          </cell>
          <cell r="AM33">
            <v>6973.9267504059771</v>
          </cell>
          <cell r="AN33">
            <v>7035.7095234957824</v>
          </cell>
          <cell r="AO33">
            <v>7094.4772762378634</v>
          </cell>
          <cell r="AP33">
            <v>7150.5106350700917</v>
          </cell>
          <cell r="AQ33">
            <v>7204.0527830866613</v>
          </cell>
          <cell r="AR33">
            <v>7255.3158386541008</v>
          </cell>
          <cell r="AS33">
            <v>7300</v>
          </cell>
          <cell r="AT33">
            <v>7300</v>
          </cell>
          <cell r="AU33">
            <v>7300</v>
          </cell>
          <cell r="AV33">
            <v>7300</v>
          </cell>
          <cell r="AW33">
            <v>7300</v>
          </cell>
          <cell r="AX33">
            <v>7300</v>
          </cell>
          <cell r="AY33">
            <v>7300</v>
          </cell>
        </row>
        <row r="34">
          <cell r="C34" t="str">
            <v>GWR</v>
          </cell>
          <cell r="I34" t="str">
            <v>Feasibility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2347.5</v>
          </cell>
          <cell r="V34">
            <v>2919.3464239619548</v>
          </cell>
          <cell r="W34">
            <v>3253.8551381511902</v>
          </cell>
          <cell r="X34">
            <v>3491.1928479239095</v>
          </cell>
          <cell r="Y34">
            <v>3675.2862777581327</v>
          </cell>
          <cell r="Z34">
            <v>3825.701562113145</v>
          </cell>
          <cell r="AA34">
            <v>3952.8758729706333</v>
          </cell>
          <cell r="AB34">
            <v>4063.0392718858643</v>
          </cell>
          <cell r="AC34">
            <v>4160.2102763023813</v>
          </cell>
          <cell r="AD34">
            <v>4247.1327017200874</v>
          </cell>
          <cell r="AE34">
            <v>4325.7636000586554</v>
          </cell>
          <cell r="AF34">
            <v>4397.5479860751002</v>
          </cell>
          <cell r="AG34">
            <v>4463.5832199057677</v>
          </cell>
          <cell r="AH34">
            <v>4524.7222969325885</v>
          </cell>
          <cell r="AI34">
            <v>4581.6414159093229</v>
          </cell>
          <cell r="AJ34">
            <v>4634.88569584782</v>
          </cell>
          <cell r="AK34">
            <v>4684.9010088463783</v>
          </cell>
          <cell r="AL34">
            <v>4732.0567002643356</v>
          </cell>
          <cell r="AM34">
            <v>4776.6621578123131</v>
          </cell>
          <cell r="AN34">
            <v>4818.9791256820426</v>
          </cell>
          <cell r="AO34">
            <v>4859.2310111218239</v>
          </cell>
          <cell r="AP34">
            <v>4897.6100240206106</v>
          </cell>
          <cell r="AQ34">
            <v>4934.2827281415484</v>
          </cell>
          <cell r="AR34">
            <v>4969.3944100370554</v>
          </cell>
          <cell r="AS34">
            <v>5000</v>
          </cell>
          <cell r="AT34">
            <v>5000</v>
          </cell>
          <cell r="AU34">
            <v>5000</v>
          </cell>
          <cell r="AV34">
            <v>5000</v>
          </cell>
          <cell r="AW34">
            <v>5000</v>
          </cell>
          <cell r="AX34">
            <v>5000</v>
          </cell>
          <cell r="AY34">
            <v>5000</v>
          </cell>
        </row>
        <row r="35">
          <cell r="C35" t="str">
            <v>GWR</v>
          </cell>
          <cell r="I35" t="str">
            <v>Feasibility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1314.6</v>
          </cell>
          <cell r="AA35">
            <v>1634.8339974186947</v>
          </cell>
          <cell r="AB35">
            <v>1822.1588773646668</v>
          </cell>
          <cell r="AC35">
            <v>1955.0679948373893</v>
          </cell>
          <cell r="AD35">
            <v>2058.1603155445541</v>
          </cell>
          <cell r="AE35">
            <v>2142.3928747833611</v>
          </cell>
          <cell r="AF35">
            <v>2213.6104888635546</v>
          </cell>
          <cell r="AG35">
            <v>2275.3019922560838</v>
          </cell>
          <cell r="AH35">
            <v>2329.7177547293336</v>
          </cell>
          <cell r="AI35">
            <v>2378.3943129632489</v>
          </cell>
          <cell r="AJ35">
            <v>2422.4276160328473</v>
          </cell>
          <cell r="AK35">
            <v>2462.6268722020563</v>
          </cell>
          <cell r="AL35">
            <v>2499.6066031472301</v>
          </cell>
          <cell r="AM35">
            <v>2533.8444862822494</v>
          </cell>
          <cell r="AN35">
            <v>2565.719192909221</v>
          </cell>
          <cell r="AO35">
            <v>2595.5359896747791</v>
          </cell>
          <cell r="AP35">
            <v>2623.544564953972</v>
          </cell>
          <cell r="AQ35">
            <v>2649.9517521480279</v>
          </cell>
          <cell r="AR35">
            <v>2674.9308083748952</v>
          </cell>
          <cell r="AS35">
            <v>2698.6283103819437</v>
          </cell>
          <cell r="AT35">
            <v>2721.1693662282214</v>
          </cell>
          <cell r="AU35">
            <v>2742.6616134515421</v>
          </cell>
          <cell r="AV35">
            <v>2763.1983277592672</v>
          </cell>
          <cell r="AW35">
            <v>2782.8608696207507</v>
          </cell>
          <cell r="AX35">
            <v>2800</v>
          </cell>
          <cell r="AY35">
            <v>2800</v>
          </cell>
        </row>
        <row r="36">
          <cell r="C36" t="str">
            <v>GWR</v>
          </cell>
          <cell r="I36" t="str">
            <v>Conceptual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469.5</v>
          </cell>
          <cell r="X36">
            <v>583.869284792391</v>
          </cell>
          <cell r="Y36">
            <v>650.77102763023811</v>
          </cell>
          <cell r="Z36">
            <v>698.23856958478189</v>
          </cell>
          <cell r="AA36">
            <v>735.05725555162644</v>
          </cell>
          <cell r="AB36">
            <v>765.14031242262899</v>
          </cell>
          <cell r="AC36">
            <v>790.57517459412668</v>
          </cell>
          <cell r="AD36">
            <v>812.60785437717288</v>
          </cell>
          <cell r="AE36">
            <v>832.04205526047622</v>
          </cell>
          <cell r="AF36">
            <v>849.42654034401755</v>
          </cell>
          <cell r="AG36">
            <v>865.15272001173116</v>
          </cell>
          <cell r="AH36">
            <v>879.50959721502011</v>
          </cell>
          <cell r="AI36">
            <v>892.71664398115354</v>
          </cell>
          <cell r="AJ36">
            <v>904.94445938651768</v>
          </cell>
          <cell r="AK36">
            <v>916.32828318186466</v>
          </cell>
          <cell r="AL36">
            <v>926.97713916956388</v>
          </cell>
          <cell r="AM36">
            <v>936.98020176927571</v>
          </cell>
          <cell r="AN36">
            <v>946.4113400528671</v>
          </cell>
          <cell r="AO36">
            <v>955.3324315624626</v>
          </cell>
          <cell r="AP36">
            <v>963.79582513640844</v>
          </cell>
          <cell r="AQ36">
            <v>971.84620222436479</v>
          </cell>
          <cell r="AR36">
            <v>979.52200480412205</v>
          </cell>
          <cell r="AS36">
            <v>986.85654562830973</v>
          </cell>
          <cell r="AT36">
            <v>993.87888200741099</v>
          </cell>
          <cell r="AU36">
            <v>1000</v>
          </cell>
          <cell r="AV36">
            <v>1000</v>
          </cell>
          <cell r="AW36">
            <v>1000</v>
          </cell>
          <cell r="AX36">
            <v>1000</v>
          </cell>
          <cell r="AY36">
            <v>1000</v>
          </cell>
        </row>
        <row r="37">
          <cell r="C37" t="str">
            <v>REC</v>
          </cell>
          <cell r="I37" t="str">
            <v>Existing</v>
          </cell>
          <cell r="P37">
            <v>5500</v>
          </cell>
          <cell r="Q37">
            <v>5700</v>
          </cell>
          <cell r="R37">
            <v>5700</v>
          </cell>
          <cell r="S37">
            <v>5700</v>
          </cell>
          <cell r="T37">
            <v>5884.2119999504093</v>
          </cell>
          <cell r="U37">
            <v>6068.4239999008187</v>
          </cell>
          <cell r="V37">
            <v>6252.635999851228</v>
          </cell>
          <cell r="W37">
            <v>6436.8479998016373</v>
          </cell>
          <cell r="X37">
            <v>6621.0599997520467</v>
          </cell>
          <cell r="Y37">
            <v>6805.271999702456</v>
          </cell>
          <cell r="Z37">
            <v>6989.4839996528654</v>
          </cell>
          <cell r="AA37">
            <v>7173.6959996032747</v>
          </cell>
          <cell r="AB37">
            <v>7357.907999553684</v>
          </cell>
          <cell r="AC37">
            <v>7542.1199995040934</v>
          </cell>
          <cell r="AD37">
            <v>7726.3319994545027</v>
          </cell>
          <cell r="AE37">
            <v>7910.543999404912</v>
          </cell>
          <cell r="AF37">
            <v>8094.7559993553214</v>
          </cell>
          <cell r="AG37">
            <v>8278.9679993057307</v>
          </cell>
          <cell r="AH37">
            <v>8463.1799992561391</v>
          </cell>
          <cell r="AI37">
            <v>8647.3919992065476</v>
          </cell>
          <cell r="AJ37">
            <v>8831.603999156956</v>
          </cell>
          <cell r="AK37">
            <v>9015.8159991073644</v>
          </cell>
          <cell r="AL37">
            <v>9200.0279990577728</v>
          </cell>
          <cell r="AM37">
            <v>9384.2399990081813</v>
          </cell>
          <cell r="AN37">
            <v>9568.4519989585897</v>
          </cell>
          <cell r="AO37">
            <v>9752.6639989089981</v>
          </cell>
          <cell r="AP37">
            <v>9936.8759988594065</v>
          </cell>
          <cell r="AQ37">
            <v>10121.087998809815</v>
          </cell>
          <cell r="AR37">
            <v>10305.299998760223</v>
          </cell>
          <cell r="AS37">
            <v>10489.511998710632</v>
          </cell>
          <cell r="AT37">
            <v>10500</v>
          </cell>
          <cell r="AU37">
            <v>10500</v>
          </cell>
          <cell r="AV37">
            <v>10500</v>
          </cell>
          <cell r="AW37">
            <v>10500</v>
          </cell>
          <cell r="AX37">
            <v>10500</v>
          </cell>
          <cell r="AY37">
            <v>10500</v>
          </cell>
        </row>
        <row r="38">
          <cell r="C38" t="str">
            <v>REC</v>
          </cell>
          <cell r="I38" t="str">
            <v>Expired LRP</v>
          </cell>
          <cell r="P38">
            <v>440</v>
          </cell>
          <cell r="Q38">
            <v>440</v>
          </cell>
          <cell r="R38">
            <v>440</v>
          </cell>
          <cell r="S38">
            <v>440</v>
          </cell>
          <cell r="T38">
            <v>440</v>
          </cell>
          <cell r="U38">
            <v>440</v>
          </cell>
          <cell r="V38">
            <v>440</v>
          </cell>
          <cell r="W38">
            <v>440</v>
          </cell>
          <cell r="X38">
            <v>440</v>
          </cell>
          <cell r="Y38">
            <v>440</v>
          </cell>
          <cell r="Z38">
            <v>440</v>
          </cell>
          <cell r="AA38">
            <v>440</v>
          </cell>
          <cell r="AB38">
            <v>440</v>
          </cell>
          <cell r="AC38">
            <v>440</v>
          </cell>
          <cell r="AD38">
            <v>440</v>
          </cell>
          <cell r="AE38">
            <v>440</v>
          </cell>
          <cell r="AF38">
            <v>440</v>
          </cell>
          <cell r="AG38">
            <v>440</v>
          </cell>
          <cell r="AH38">
            <v>440</v>
          </cell>
          <cell r="AI38">
            <v>440</v>
          </cell>
          <cell r="AJ38">
            <v>440</v>
          </cell>
          <cell r="AK38">
            <v>440</v>
          </cell>
          <cell r="AL38">
            <v>440</v>
          </cell>
          <cell r="AM38">
            <v>440</v>
          </cell>
          <cell r="AN38">
            <v>440</v>
          </cell>
          <cell r="AO38">
            <v>440</v>
          </cell>
          <cell r="AP38">
            <v>440</v>
          </cell>
          <cell r="AQ38">
            <v>440</v>
          </cell>
          <cell r="AR38">
            <v>440</v>
          </cell>
          <cell r="AS38">
            <v>440</v>
          </cell>
          <cell r="AT38">
            <v>440</v>
          </cell>
          <cell r="AU38">
            <v>440</v>
          </cell>
          <cell r="AV38">
            <v>440</v>
          </cell>
          <cell r="AW38">
            <v>440</v>
          </cell>
          <cell r="AX38">
            <v>440</v>
          </cell>
          <cell r="AY38">
            <v>440</v>
          </cell>
        </row>
        <row r="39">
          <cell r="C39" t="str">
            <v>REC</v>
          </cell>
          <cell r="I39" t="str">
            <v>Existing</v>
          </cell>
          <cell r="P39">
            <v>41959.36825276693</v>
          </cell>
          <cell r="Q39">
            <v>42562.72088053386</v>
          </cell>
          <cell r="R39">
            <v>43166.073508300789</v>
          </cell>
          <cell r="S39">
            <v>43769.426136067719</v>
          </cell>
          <cell r="T39">
            <v>44372.778763834649</v>
          </cell>
          <cell r="U39">
            <v>44976.131391601579</v>
          </cell>
          <cell r="V39">
            <v>45579.484019368509</v>
          </cell>
          <cell r="W39">
            <v>46182.836647135438</v>
          </cell>
          <cell r="X39">
            <v>46786.189274902368</v>
          </cell>
          <cell r="Y39">
            <v>47389.541902669298</v>
          </cell>
          <cell r="Z39">
            <v>47992.894530436228</v>
          </cell>
          <cell r="AA39">
            <v>48596.247158203158</v>
          </cell>
          <cell r="AB39">
            <v>49199.599785970087</v>
          </cell>
          <cell r="AC39">
            <v>49802.952413737017</v>
          </cell>
          <cell r="AD39">
            <v>50000</v>
          </cell>
          <cell r="AE39">
            <v>50000</v>
          </cell>
          <cell r="AF39">
            <v>50000</v>
          </cell>
          <cell r="AG39">
            <v>50000</v>
          </cell>
          <cell r="AH39">
            <v>50000</v>
          </cell>
          <cell r="AI39">
            <v>50000</v>
          </cell>
          <cell r="AJ39">
            <v>50000</v>
          </cell>
          <cell r="AK39">
            <v>50000</v>
          </cell>
          <cell r="AL39">
            <v>50000</v>
          </cell>
          <cell r="AM39">
            <v>50000</v>
          </cell>
          <cell r="AN39">
            <v>50000</v>
          </cell>
          <cell r="AO39">
            <v>50000</v>
          </cell>
          <cell r="AP39">
            <v>50000</v>
          </cell>
          <cell r="AQ39">
            <v>50000</v>
          </cell>
          <cell r="AR39">
            <v>50000</v>
          </cell>
          <cell r="AS39">
            <v>50000</v>
          </cell>
          <cell r="AT39">
            <v>50000</v>
          </cell>
          <cell r="AU39">
            <v>50000</v>
          </cell>
          <cell r="AV39">
            <v>50000</v>
          </cell>
          <cell r="AW39">
            <v>50000</v>
          </cell>
          <cell r="AX39">
            <v>50000</v>
          </cell>
          <cell r="AY39">
            <v>50000</v>
          </cell>
        </row>
        <row r="40">
          <cell r="C40" t="str">
            <v>REC</v>
          </cell>
          <cell r="I40" t="str">
            <v>Existing</v>
          </cell>
          <cell r="P40">
            <v>2102.2571947733563</v>
          </cell>
          <cell r="Q40">
            <v>2166.9106526692713</v>
          </cell>
          <cell r="R40">
            <v>2231.5641105651862</v>
          </cell>
          <cell r="S40">
            <v>2296.2175684611011</v>
          </cell>
          <cell r="T40">
            <v>2360.871026357016</v>
          </cell>
          <cell r="U40">
            <v>2425.524484252931</v>
          </cell>
          <cell r="V40">
            <v>2490.1779421488459</v>
          </cell>
          <cell r="W40">
            <v>2554.8314000447608</v>
          </cell>
          <cell r="X40">
            <v>2619.4848579406757</v>
          </cell>
          <cell r="Y40">
            <v>2684.1383158365907</v>
          </cell>
          <cell r="Z40">
            <v>2748.7917737325056</v>
          </cell>
          <cell r="AA40">
            <v>2813.4452316284205</v>
          </cell>
          <cell r="AB40">
            <v>2878.0986895243354</v>
          </cell>
          <cell r="AC40">
            <v>2942.7521474202504</v>
          </cell>
          <cell r="AD40">
            <v>3007.4056053161653</v>
          </cell>
          <cell r="AE40">
            <v>3072.0590632120802</v>
          </cell>
          <cell r="AF40">
            <v>3136.7125211079951</v>
          </cell>
          <cell r="AG40">
            <v>3201.3659790039101</v>
          </cell>
          <cell r="AH40">
            <v>3266.019436899825</v>
          </cell>
          <cell r="AI40">
            <v>3330.6728947957399</v>
          </cell>
          <cell r="AJ40">
            <v>3395.3263526916548</v>
          </cell>
          <cell r="AK40">
            <v>3459.9798105875698</v>
          </cell>
          <cell r="AL40">
            <v>3524.6332684834847</v>
          </cell>
          <cell r="AM40">
            <v>3589.2867263793996</v>
          </cell>
          <cell r="AN40">
            <v>3653.9401842753146</v>
          </cell>
          <cell r="AO40">
            <v>3718.5936421712295</v>
          </cell>
          <cell r="AP40">
            <v>3783.2471000671444</v>
          </cell>
          <cell r="AQ40">
            <v>3847.9005579630593</v>
          </cell>
          <cell r="AR40">
            <v>3912.5540158589743</v>
          </cell>
          <cell r="AS40">
            <v>3977.2074737548892</v>
          </cell>
          <cell r="AT40">
            <v>4000</v>
          </cell>
          <cell r="AU40">
            <v>4000</v>
          </cell>
          <cell r="AV40">
            <v>4000</v>
          </cell>
          <cell r="AW40">
            <v>4000</v>
          </cell>
          <cell r="AX40">
            <v>4000</v>
          </cell>
          <cell r="AY40">
            <v>4000</v>
          </cell>
        </row>
        <row r="41">
          <cell r="C41" t="str">
            <v>REC</v>
          </cell>
          <cell r="I41" t="str">
            <v>Advanced Planning (EIR/EIS Certified)</v>
          </cell>
          <cell r="P41">
            <v>0</v>
          </cell>
          <cell r="Q41">
            <v>0</v>
          </cell>
          <cell r="R41">
            <v>0</v>
          </cell>
          <cell r="S41">
            <v>264.40000000000003</v>
          </cell>
          <cell r="T41">
            <v>292.92300648004175</v>
          </cell>
          <cell r="U41">
            <v>309.60789567869273</v>
          </cell>
          <cell r="V41">
            <v>321.44601296008352</v>
          </cell>
          <cell r="W41">
            <v>330.62837009666322</v>
          </cell>
          <cell r="X41">
            <v>338.1309021587345</v>
          </cell>
          <cell r="Y41">
            <v>344.47420263362613</v>
          </cell>
          <cell r="Z41">
            <v>349.96901944012524</v>
          </cell>
          <cell r="AA41">
            <v>354.81579135738542</v>
          </cell>
          <cell r="AB41">
            <v>359.15137657670499</v>
          </cell>
          <cell r="AC41">
            <v>363.07339047565296</v>
          </cell>
          <cell r="AD41">
            <v>366.65390863877622</v>
          </cell>
          <cell r="AE41">
            <v>369.94766605954226</v>
          </cell>
          <cell r="AF41">
            <v>372.99720911366791</v>
          </cell>
          <cell r="AG41">
            <v>375.83626577535597</v>
          </cell>
          <cell r="AH41">
            <v>378.49202592016701</v>
          </cell>
          <cell r="AI41">
            <v>380.98672910791333</v>
          </cell>
          <cell r="AJ41">
            <v>383.33879783742719</v>
          </cell>
          <cell r="AK41">
            <v>385.56366399269905</v>
          </cell>
          <cell r="AL41">
            <v>387.67438305674671</v>
          </cell>
          <cell r="AM41">
            <v>389.68209831231889</v>
          </cell>
          <cell r="AN41">
            <v>391.59639695569473</v>
          </cell>
          <cell r="AO41">
            <v>393.42558698548453</v>
          </cell>
          <cell r="AP41">
            <v>395.17691511881799</v>
          </cell>
          <cell r="AQ41">
            <v>396.85674019332646</v>
          </cell>
          <cell r="AR41">
            <v>398.47067253958403</v>
          </cell>
          <cell r="AS41">
            <v>400.02368703607817</v>
          </cell>
          <cell r="AT41">
            <v>401.52021559370962</v>
          </cell>
          <cell r="AU41">
            <v>402.96422340394344</v>
          </cell>
          <cell r="AV41">
            <v>404.35927225539768</v>
          </cell>
          <cell r="AW41">
            <v>405.70857346456381</v>
          </cell>
          <cell r="AX41">
            <v>407.01503240020878</v>
          </cell>
          <cell r="AY41">
            <v>408.28128615434565</v>
          </cell>
        </row>
        <row r="42">
          <cell r="C42" t="str">
            <v>REC</v>
          </cell>
          <cell r="I42" t="str">
            <v>Advanced Planning (EIR/EIS Certified)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528.80000000000007</v>
          </cell>
          <cell r="W42">
            <v>585.8460129600835</v>
          </cell>
          <cell r="X42">
            <v>619.21579135738546</v>
          </cell>
          <cell r="Y42">
            <v>642.89202592016704</v>
          </cell>
          <cell r="Z42">
            <v>661.25674019332644</v>
          </cell>
          <cell r="AA42">
            <v>676.261804317469</v>
          </cell>
          <cell r="AB42">
            <v>688.94840526725227</v>
          </cell>
          <cell r="AC42">
            <v>699.93803888025047</v>
          </cell>
          <cell r="AD42">
            <v>709.63158271477084</v>
          </cell>
          <cell r="AE42">
            <v>718.30275315340998</v>
          </cell>
          <cell r="AF42">
            <v>726.14678095130591</v>
          </cell>
          <cell r="AG42">
            <v>733.30781727755243</v>
          </cell>
          <cell r="AH42">
            <v>739.89533211908451</v>
          </cell>
          <cell r="AI42">
            <v>745.99441822733581</v>
          </cell>
          <cell r="AJ42">
            <v>751.67253155071194</v>
          </cell>
          <cell r="AK42">
            <v>756.98405184033402</v>
          </cell>
          <cell r="AL42">
            <v>761.97345821582667</v>
          </cell>
          <cell r="AM42">
            <v>766.67759567485439</v>
          </cell>
          <cell r="AN42">
            <v>771.1273279853981</v>
          </cell>
          <cell r="AO42">
            <v>775.34876611349341</v>
          </cell>
          <cell r="AP42">
            <v>779.36419662463777</v>
          </cell>
          <cell r="AQ42">
            <v>783.19279391138946</v>
          </cell>
          <cell r="AR42">
            <v>786.85117397096906</v>
          </cell>
          <cell r="AS42">
            <v>790.35383023763598</v>
          </cell>
          <cell r="AT42">
            <v>793.71348038665292</v>
          </cell>
          <cell r="AU42">
            <v>796.94134507916806</v>
          </cell>
          <cell r="AV42">
            <v>800.04737407215634</v>
          </cell>
          <cell r="AW42">
            <v>803.04043118741924</v>
          </cell>
          <cell r="AX42">
            <v>805.92844680788687</v>
          </cell>
          <cell r="AY42">
            <v>808.71854451079537</v>
          </cell>
        </row>
        <row r="43">
          <cell r="C43" t="str">
            <v>GWR</v>
          </cell>
          <cell r="I43" t="str">
            <v>Existing</v>
          </cell>
          <cell r="P43">
            <v>3422.7081717288856</v>
          </cell>
          <cell r="Q43">
            <v>3537.1437299323807</v>
          </cell>
          <cell r="R43">
            <v>3651.5792881358757</v>
          </cell>
          <cell r="S43">
            <v>3766.0148463393707</v>
          </cell>
          <cell r="T43">
            <v>3880.4504045428657</v>
          </cell>
          <cell r="U43">
            <v>3994.8859627463607</v>
          </cell>
          <cell r="V43">
            <v>4109.3215209498558</v>
          </cell>
          <cell r="W43">
            <v>4223.7570791533508</v>
          </cell>
          <cell r="X43">
            <v>4338.1926373568458</v>
          </cell>
          <cell r="Y43">
            <v>4452.6281955603408</v>
          </cell>
          <cell r="Z43">
            <v>4567.0637537638358</v>
          </cell>
          <cell r="AA43">
            <v>4681.4993119673309</v>
          </cell>
          <cell r="AB43">
            <v>4795.9348701708259</v>
          </cell>
          <cell r="AC43">
            <v>4910.3704283743209</v>
          </cell>
          <cell r="AD43">
            <v>5024.8059865778159</v>
          </cell>
          <cell r="AE43">
            <v>5139.2415447813109</v>
          </cell>
          <cell r="AF43">
            <v>5253.677102984806</v>
          </cell>
          <cell r="AG43">
            <v>5368.112661188301</v>
          </cell>
          <cell r="AH43">
            <v>5482.548219391796</v>
          </cell>
          <cell r="AI43">
            <v>5596.983777595291</v>
          </cell>
          <cell r="AJ43">
            <v>5711.4193357987861</v>
          </cell>
          <cell r="AK43">
            <v>5807</v>
          </cell>
          <cell r="AL43">
            <v>5807</v>
          </cell>
          <cell r="AM43">
            <v>5807</v>
          </cell>
          <cell r="AN43">
            <v>5807</v>
          </cell>
          <cell r="AO43">
            <v>5807</v>
          </cell>
          <cell r="AP43">
            <v>5807</v>
          </cell>
          <cell r="AQ43">
            <v>5807</v>
          </cell>
          <cell r="AR43">
            <v>5807</v>
          </cell>
          <cell r="AS43">
            <v>5807</v>
          </cell>
          <cell r="AT43">
            <v>5807</v>
          </cell>
          <cell r="AU43">
            <v>5807</v>
          </cell>
          <cell r="AV43">
            <v>5807</v>
          </cell>
          <cell r="AW43">
            <v>5807</v>
          </cell>
          <cell r="AX43">
            <v>5807</v>
          </cell>
          <cell r="AY43">
            <v>5807</v>
          </cell>
        </row>
        <row r="44">
          <cell r="C44" t="str">
            <v>GWR</v>
          </cell>
          <cell r="I44" t="str">
            <v>History - Not Existing</v>
          </cell>
        </row>
        <row r="45">
          <cell r="C45" t="str">
            <v>REC</v>
          </cell>
          <cell r="I45" t="str">
            <v>History - Not Existing</v>
          </cell>
        </row>
        <row r="46">
          <cell r="C46" t="str">
            <v>REC</v>
          </cell>
          <cell r="I46" t="str">
            <v>Existing</v>
          </cell>
          <cell r="P46">
            <v>1700</v>
          </cell>
          <cell r="Q46">
            <v>1700</v>
          </cell>
          <cell r="R46">
            <v>1700</v>
          </cell>
          <cell r="S46">
            <v>1700</v>
          </cell>
          <cell r="T46">
            <v>1700</v>
          </cell>
          <cell r="U46">
            <v>1700</v>
          </cell>
          <cell r="V46">
            <v>1700</v>
          </cell>
          <cell r="W46">
            <v>1700</v>
          </cell>
          <cell r="X46">
            <v>1700</v>
          </cell>
          <cell r="Y46">
            <v>1700</v>
          </cell>
          <cell r="Z46">
            <v>1700</v>
          </cell>
          <cell r="AA46">
            <v>1700</v>
          </cell>
          <cell r="AB46">
            <v>1700</v>
          </cell>
          <cell r="AC46">
            <v>1700</v>
          </cell>
          <cell r="AD46">
            <v>1700</v>
          </cell>
          <cell r="AE46">
            <v>1700</v>
          </cell>
          <cell r="AF46">
            <v>1700</v>
          </cell>
          <cell r="AG46">
            <v>1700</v>
          </cell>
          <cell r="AH46">
            <v>1700</v>
          </cell>
          <cell r="AI46">
            <v>1700</v>
          </cell>
          <cell r="AJ46">
            <v>1700</v>
          </cell>
          <cell r="AK46">
            <v>1700</v>
          </cell>
          <cell r="AL46">
            <v>1700</v>
          </cell>
          <cell r="AM46">
            <v>1700</v>
          </cell>
          <cell r="AN46">
            <v>1700</v>
          </cell>
          <cell r="AO46">
            <v>1700</v>
          </cell>
          <cell r="AP46">
            <v>1700</v>
          </cell>
          <cell r="AQ46">
            <v>1700</v>
          </cell>
          <cell r="AR46">
            <v>1700</v>
          </cell>
          <cell r="AS46">
            <v>1700</v>
          </cell>
          <cell r="AT46">
            <v>1700</v>
          </cell>
          <cell r="AU46">
            <v>1700</v>
          </cell>
          <cell r="AV46">
            <v>1700</v>
          </cell>
          <cell r="AW46">
            <v>1700</v>
          </cell>
          <cell r="AX46">
            <v>1700</v>
          </cell>
          <cell r="AY46">
            <v>1700</v>
          </cell>
        </row>
        <row r="47">
          <cell r="C47" t="str">
            <v>REC</v>
          </cell>
          <cell r="I47" t="str">
            <v>Existing</v>
          </cell>
          <cell r="P47">
            <v>2284.3799999999997</v>
          </cell>
          <cell r="Q47">
            <v>2739.66</v>
          </cell>
          <cell r="R47">
            <v>3025.42</v>
          </cell>
          <cell r="S47">
            <v>3295.44</v>
          </cell>
          <cell r="T47">
            <v>3111.0703397607804</v>
          </cell>
          <cell r="U47">
            <v>3482.4806795215609</v>
          </cell>
          <cell r="V47">
            <v>3853.8910192823414</v>
          </cell>
          <cell r="W47">
            <v>4225.3013590431219</v>
          </cell>
          <cell r="X47">
            <v>4596.7116988039024</v>
          </cell>
          <cell r="Y47">
            <v>4830</v>
          </cell>
          <cell r="Z47">
            <v>4830</v>
          </cell>
          <cell r="AA47">
            <v>4830</v>
          </cell>
          <cell r="AB47">
            <v>4830</v>
          </cell>
          <cell r="AC47">
            <v>4830</v>
          </cell>
          <cell r="AD47">
            <v>4830</v>
          </cell>
          <cell r="AE47">
            <v>4830</v>
          </cell>
          <cell r="AF47">
            <v>4830</v>
          </cell>
          <cell r="AG47">
            <v>4830</v>
          </cell>
          <cell r="AH47">
            <v>4830</v>
          </cell>
          <cell r="AI47">
            <v>4830</v>
          </cell>
          <cell r="AJ47">
            <v>4830</v>
          </cell>
          <cell r="AK47">
            <v>4830</v>
          </cell>
          <cell r="AL47">
            <v>4830</v>
          </cell>
          <cell r="AM47">
            <v>4830</v>
          </cell>
          <cell r="AN47">
            <v>4830</v>
          </cell>
          <cell r="AO47">
            <v>4830</v>
          </cell>
          <cell r="AP47">
            <v>4830</v>
          </cell>
          <cell r="AQ47">
            <v>4830</v>
          </cell>
          <cell r="AR47">
            <v>4830</v>
          </cell>
          <cell r="AS47">
            <v>4830</v>
          </cell>
          <cell r="AT47">
            <v>4830</v>
          </cell>
          <cell r="AU47">
            <v>4830</v>
          </cell>
          <cell r="AV47">
            <v>4830</v>
          </cell>
          <cell r="AW47">
            <v>4830</v>
          </cell>
          <cell r="AX47">
            <v>4830</v>
          </cell>
          <cell r="AY47">
            <v>4830</v>
          </cell>
        </row>
        <row r="48">
          <cell r="C48" t="str">
            <v>REC</v>
          </cell>
          <cell r="I48" t="str">
            <v>Existing</v>
          </cell>
          <cell r="P48">
            <v>240.10789848905756</v>
          </cell>
          <cell r="Q48">
            <v>417.08962390080382</v>
          </cell>
          <cell r="R48">
            <v>1580</v>
          </cell>
          <cell r="S48">
            <v>1980</v>
          </cell>
          <cell r="T48">
            <v>1847.2574482430737</v>
          </cell>
          <cell r="U48">
            <v>2114.5148964861473</v>
          </cell>
          <cell r="V48">
            <v>2381.772344729221</v>
          </cell>
          <cell r="W48">
            <v>2649.0297929722947</v>
          </cell>
          <cell r="X48">
            <v>2916.2872412153683</v>
          </cell>
          <cell r="Y48">
            <v>3183.544689458442</v>
          </cell>
          <cell r="Z48">
            <v>3450.8021377015157</v>
          </cell>
          <cell r="AA48">
            <v>3718.0595859445893</v>
          </cell>
          <cell r="AB48">
            <v>3985.317034187663</v>
          </cell>
          <cell r="AC48">
            <v>4252.5744824307367</v>
          </cell>
          <cell r="AD48">
            <v>4519.8319306738103</v>
          </cell>
          <cell r="AE48">
            <v>4787.089378916884</v>
          </cell>
          <cell r="AF48">
            <v>5000</v>
          </cell>
          <cell r="AG48">
            <v>5000</v>
          </cell>
          <cell r="AH48">
            <v>5000</v>
          </cell>
          <cell r="AI48">
            <v>5000</v>
          </cell>
          <cell r="AJ48">
            <v>5000</v>
          </cell>
          <cell r="AK48">
            <v>5000</v>
          </cell>
          <cell r="AL48">
            <v>5000</v>
          </cell>
          <cell r="AM48">
            <v>5000</v>
          </cell>
          <cell r="AN48">
            <v>5000</v>
          </cell>
          <cell r="AO48">
            <v>5000</v>
          </cell>
          <cell r="AP48">
            <v>5000</v>
          </cell>
          <cell r="AQ48">
            <v>5000</v>
          </cell>
          <cell r="AR48">
            <v>5000</v>
          </cell>
          <cell r="AS48">
            <v>5000</v>
          </cell>
          <cell r="AT48">
            <v>5000</v>
          </cell>
          <cell r="AU48">
            <v>5000</v>
          </cell>
          <cell r="AV48">
            <v>5000</v>
          </cell>
          <cell r="AW48">
            <v>5000</v>
          </cell>
          <cell r="AX48">
            <v>5000</v>
          </cell>
          <cell r="AY48">
            <v>5000</v>
          </cell>
        </row>
        <row r="49">
          <cell r="C49" t="str">
            <v>REC</v>
          </cell>
          <cell r="I49" t="str">
            <v>Existing</v>
          </cell>
          <cell r="P49">
            <v>350.24445470817045</v>
          </cell>
          <cell r="Q49">
            <v>336.22859717050852</v>
          </cell>
          <cell r="R49">
            <v>371.5683152066199</v>
          </cell>
          <cell r="S49">
            <v>365.75418499179841</v>
          </cell>
          <cell r="T49">
            <v>339.58655894577532</v>
          </cell>
          <cell r="U49">
            <v>342.94452072104212</v>
          </cell>
          <cell r="V49">
            <v>346.30248249630893</v>
          </cell>
          <cell r="W49">
            <v>349.66044427157573</v>
          </cell>
          <cell r="X49">
            <v>353.01840604684253</v>
          </cell>
          <cell r="Y49">
            <v>356.37636782210933</v>
          </cell>
          <cell r="Z49">
            <v>359.73432959737613</v>
          </cell>
          <cell r="AA49">
            <v>363.09229137264293</v>
          </cell>
          <cell r="AB49">
            <v>366.45025314790973</v>
          </cell>
          <cell r="AC49">
            <v>369.80821492317654</v>
          </cell>
          <cell r="AD49">
            <v>373.16617669844334</v>
          </cell>
          <cell r="AE49">
            <v>376.52413847371014</v>
          </cell>
          <cell r="AF49">
            <v>379.88210024897694</v>
          </cell>
          <cell r="AG49">
            <v>383.24006202424374</v>
          </cell>
          <cell r="AH49">
            <v>386.59802379951054</v>
          </cell>
          <cell r="AI49">
            <v>389.95598557477734</v>
          </cell>
          <cell r="AJ49">
            <v>393.31394735004415</v>
          </cell>
          <cell r="AK49">
            <v>396.67190912531095</v>
          </cell>
          <cell r="AL49">
            <v>400.02987090057775</v>
          </cell>
          <cell r="AM49">
            <v>403.38783267584455</v>
          </cell>
          <cell r="AN49">
            <v>406.74579445111135</v>
          </cell>
          <cell r="AO49">
            <v>410.10375622637815</v>
          </cell>
          <cell r="AP49">
            <v>413.46171800164495</v>
          </cell>
          <cell r="AQ49">
            <v>416.81967977691176</v>
          </cell>
          <cell r="AR49">
            <v>420.17764155217856</v>
          </cell>
          <cell r="AS49">
            <v>423.53560332744536</v>
          </cell>
          <cell r="AT49">
            <v>426.89356510271216</v>
          </cell>
          <cell r="AU49">
            <v>430.25152687797896</v>
          </cell>
          <cell r="AV49">
            <v>433.60948865324576</v>
          </cell>
          <cell r="AW49">
            <v>436.96745042851256</v>
          </cell>
          <cell r="AX49">
            <v>440.32541220377936</v>
          </cell>
          <cell r="AY49">
            <v>443.68337397904617</v>
          </cell>
        </row>
        <row r="50">
          <cell r="C50" t="str">
            <v>REC</v>
          </cell>
          <cell r="I50" t="str">
            <v>Existing</v>
          </cell>
          <cell r="P50">
            <v>3876</v>
          </cell>
          <cell r="Q50">
            <v>3954</v>
          </cell>
          <cell r="R50">
            <v>3259.3</v>
          </cell>
          <cell r="S50">
            <v>3719.4749999999999</v>
          </cell>
          <cell r="T50">
            <v>4071.2097221414247</v>
          </cell>
          <cell r="U50">
            <v>4188.4194442828493</v>
          </cell>
          <cell r="V50">
            <v>4305.6291664242744</v>
          </cell>
          <cell r="W50">
            <v>4422.8388885656996</v>
          </cell>
          <cell r="X50">
            <v>4540.0486107071247</v>
          </cell>
          <cell r="Y50">
            <v>4657.2583328485498</v>
          </cell>
          <cell r="Z50">
            <v>4774.4680549899749</v>
          </cell>
          <cell r="AA50">
            <v>4891.6777771314</v>
          </cell>
          <cell r="AB50">
            <v>5008.8874992728252</v>
          </cell>
          <cell r="AC50">
            <v>5126.0972214142503</v>
          </cell>
          <cell r="AD50">
            <v>5243.3069435556754</v>
          </cell>
          <cell r="AE50">
            <v>5360.5166656971005</v>
          </cell>
          <cell r="AF50">
            <v>5477.7263878385256</v>
          </cell>
          <cell r="AG50">
            <v>5594.9361099799507</v>
          </cell>
          <cell r="AH50">
            <v>5712.1458321213759</v>
          </cell>
          <cell r="AI50">
            <v>5829.355554262801</v>
          </cell>
          <cell r="AJ50">
            <v>5946.5652764042261</v>
          </cell>
          <cell r="AK50">
            <v>6000</v>
          </cell>
          <cell r="AL50">
            <v>6000</v>
          </cell>
          <cell r="AM50">
            <v>6000</v>
          </cell>
          <cell r="AN50">
            <v>6000</v>
          </cell>
          <cell r="AO50">
            <v>6000</v>
          </cell>
          <cell r="AP50">
            <v>6000</v>
          </cell>
          <cell r="AQ50">
            <v>6000</v>
          </cell>
          <cell r="AR50">
            <v>6000</v>
          </cell>
          <cell r="AS50">
            <v>6000</v>
          </cell>
          <cell r="AT50">
            <v>6000</v>
          </cell>
          <cell r="AU50">
            <v>6000</v>
          </cell>
          <cell r="AV50">
            <v>6000</v>
          </cell>
          <cell r="AW50">
            <v>6000</v>
          </cell>
          <cell r="AX50">
            <v>6000</v>
          </cell>
          <cell r="AY50">
            <v>6000</v>
          </cell>
        </row>
        <row r="51">
          <cell r="C51" t="str">
            <v>REC</v>
          </cell>
          <cell r="I51" t="str">
            <v>Existing</v>
          </cell>
          <cell r="P51">
            <v>2449.5927052674469</v>
          </cell>
          <cell r="Q51">
            <v>2499.5680742617005</v>
          </cell>
          <cell r="R51">
            <v>2549.5434432559541</v>
          </cell>
          <cell r="S51">
            <v>2599.5188122502077</v>
          </cell>
          <cell r="T51">
            <v>2649.4941812444613</v>
          </cell>
          <cell r="U51">
            <v>2699.4695502387149</v>
          </cell>
          <cell r="V51">
            <v>2749.4449192329685</v>
          </cell>
          <cell r="W51">
            <v>2799.420288227222</v>
          </cell>
          <cell r="X51">
            <v>2849.3956572214756</v>
          </cell>
          <cell r="Y51">
            <v>2899.3710262157292</v>
          </cell>
          <cell r="Z51">
            <v>2949.3463952099828</v>
          </cell>
          <cell r="AA51">
            <v>2999.3217642042364</v>
          </cell>
          <cell r="AB51">
            <v>3049.29713319849</v>
          </cell>
          <cell r="AC51">
            <v>3099.2725021927436</v>
          </cell>
          <cell r="AD51">
            <v>3149.2478711869971</v>
          </cell>
          <cell r="AE51">
            <v>3199.2232401812507</v>
          </cell>
          <cell r="AF51">
            <v>3249.1986091755043</v>
          </cell>
          <cell r="AG51">
            <v>3299.1739781697579</v>
          </cell>
          <cell r="AH51">
            <v>3349.1493471640115</v>
          </cell>
          <cell r="AI51">
            <v>3399.1247161582651</v>
          </cell>
          <cell r="AJ51">
            <v>3449.1000851525187</v>
          </cell>
          <cell r="AK51">
            <v>3499.0754541467722</v>
          </cell>
          <cell r="AL51">
            <v>3549.0508231410258</v>
          </cell>
          <cell r="AM51">
            <v>3599.0261921352794</v>
          </cell>
          <cell r="AN51">
            <v>3649.001561129533</v>
          </cell>
          <cell r="AO51">
            <v>3698.9769301237866</v>
          </cell>
          <cell r="AP51">
            <v>3748.9522991180402</v>
          </cell>
          <cell r="AQ51">
            <v>3798.9276681122938</v>
          </cell>
          <cell r="AR51">
            <v>3848.9030371065473</v>
          </cell>
          <cell r="AS51">
            <v>3898.8784061008009</v>
          </cell>
          <cell r="AT51">
            <v>3948.8537750950545</v>
          </cell>
          <cell r="AU51">
            <v>3998.8291440893081</v>
          </cell>
          <cell r="AV51">
            <v>4048.8045130835617</v>
          </cell>
          <cell r="AW51">
            <v>4098.7798820778153</v>
          </cell>
          <cell r="AX51">
            <v>4148.7552510720689</v>
          </cell>
          <cell r="AY51">
            <v>4198.7306200663224</v>
          </cell>
        </row>
        <row r="52">
          <cell r="C52" t="str">
            <v>REC</v>
          </cell>
          <cell r="I52" t="str">
            <v>Existing</v>
          </cell>
          <cell r="P52">
            <v>5471.5108659450825</v>
          </cell>
          <cell r="Q52">
            <v>5652.4742312798135</v>
          </cell>
          <cell r="R52">
            <v>5833.4375966145444</v>
          </cell>
          <cell r="S52">
            <v>6014.4009619492754</v>
          </cell>
          <cell r="T52">
            <v>6195.3643272840063</v>
          </cell>
          <cell r="U52">
            <v>6376.3276926187373</v>
          </cell>
          <cell r="V52">
            <v>6557.2910579534682</v>
          </cell>
          <cell r="W52">
            <v>6738.2544232881992</v>
          </cell>
          <cell r="X52">
            <v>6919.2177886229301</v>
          </cell>
          <cell r="Y52">
            <v>7100.1811539576611</v>
          </cell>
          <cell r="Z52">
            <v>7281.144519292392</v>
          </cell>
          <cell r="AA52">
            <v>7462.107884627123</v>
          </cell>
          <cell r="AB52">
            <v>7643.0712499618539</v>
          </cell>
          <cell r="AC52">
            <v>7824.0346152965849</v>
          </cell>
          <cell r="AD52">
            <v>8004.9979806313158</v>
          </cell>
          <cell r="AE52">
            <v>8185.9613459660468</v>
          </cell>
          <cell r="AF52">
            <v>8366.9247113007768</v>
          </cell>
          <cell r="AG52">
            <v>8547.8880766355069</v>
          </cell>
          <cell r="AH52">
            <v>8728.8514419702369</v>
          </cell>
          <cell r="AI52">
            <v>8909.814807304967</v>
          </cell>
          <cell r="AJ52">
            <v>9090.778172639697</v>
          </cell>
          <cell r="AK52">
            <v>9271.741537974427</v>
          </cell>
          <cell r="AL52">
            <v>9452.7049033091571</v>
          </cell>
          <cell r="AM52">
            <v>9633.6682686438871</v>
          </cell>
          <cell r="AN52">
            <v>9814.6316339786172</v>
          </cell>
          <cell r="AO52">
            <v>9995.5949993133472</v>
          </cell>
          <cell r="AP52">
            <v>10176.558364648077</v>
          </cell>
          <cell r="AQ52">
            <v>10357.521729982807</v>
          </cell>
          <cell r="AR52">
            <v>10538.485095317537</v>
          </cell>
          <cell r="AS52">
            <v>10719.448460652267</v>
          </cell>
          <cell r="AT52">
            <v>10900.411825986997</v>
          </cell>
          <cell r="AU52">
            <v>11081.375191321727</v>
          </cell>
          <cell r="AV52">
            <v>11262.338556656458</v>
          </cell>
          <cell r="AW52">
            <v>11443.301921991188</v>
          </cell>
          <cell r="AX52">
            <v>11624.265287325918</v>
          </cell>
          <cell r="AY52">
            <v>11805.228652660648</v>
          </cell>
        </row>
        <row r="53">
          <cell r="C53" t="str">
            <v>REC</v>
          </cell>
          <cell r="I53" t="str">
            <v>Existing</v>
          </cell>
          <cell r="P53">
            <v>22197.849218241372</v>
          </cell>
          <cell r="Q53">
            <v>22400</v>
          </cell>
          <cell r="R53">
            <v>22400</v>
          </cell>
          <cell r="S53">
            <v>22400</v>
          </cell>
          <cell r="T53">
            <v>22400</v>
          </cell>
          <cell r="U53">
            <v>22400</v>
          </cell>
          <cell r="V53">
            <v>22400</v>
          </cell>
          <cell r="W53">
            <v>22400</v>
          </cell>
          <cell r="X53">
            <v>22400</v>
          </cell>
          <cell r="Y53">
            <v>22400</v>
          </cell>
          <cell r="Z53">
            <v>22400</v>
          </cell>
          <cell r="AA53">
            <v>22400</v>
          </cell>
          <cell r="AB53">
            <v>22400</v>
          </cell>
          <cell r="AC53">
            <v>22400</v>
          </cell>
          <cell r="AD53">
            <v>22400</v>
          </cell>
          <cell r="AE53">
            <v>22400</v>
          </cell>
          <cell r="AF53">
            <v>22400</v>
          </cell>
          <cell r="AG53">
            <v>22400</v>
          </cell>
          <cell r="AH53">
            <v>22400</v>
          </cell>
          <cell r="AI53">
            <v>22400</v>
          </cell>
          <cell r="AJ53">
            <v>22400</v>
          </cell>
          <cell r="AK53">
            <v>22400</v>
          </cell>
          <cell r="AL53">
            <v>22400</v>
          </cell>
          <cell r="AM53">
            <v>22400</v>
          </cell>
          <cell r="AN53">
            <v>22400</v>
          </cell>
          <cell r="AO53">
            <v>22400</v>
          </cell>
          <cell r="AP53">
            <v>22400</v>
          </cell>
          <cell r="AQ53">
            <v>22400</v>
          </cell>
          <cell r="AR53">
            <v>22400</v>
          </cell>
          <cell r="AS53">
            <v>22400</v>
          </cell>
          <cell r="AT53">
            <v>22400</v>
          </cell>
          <cell r="AU53">
            <v>22400</v>
          </cell>
          <cell r="AV53">
            <v>22400</v>
          </cell>
          <cell r="AW53">
            <v>22400</v>
          </cell>
          <cell r="AX53">
            <v>22400</v>
          </cell>
          <cell r="AY53">
            <v>22400</v>
          </cell>
        </row>
        <row r="54">
          <cell r="C54" t="str">
            <v>REC</v>
          </cell>
          <cell r="I54" t="str">
            <v>Feasibility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6388.5</v>
          </cell>
          <cell r="V54">
            <v>9969.2983347726768</v>
          </cell>
          <cell r="W54">
            <v>12063.931083259455</v>
          </cell>
          <cell r="X54">
            <v>13550.096669545355</v>
          </cell>
          <cell r="Y54">
            <v>14702.856255634562</v>
          </cell>
          <cell r="Z54">
            <v>15000</v>
          </cell>
          <cell r="AA54">
            <v>15000</v>
          </cell>
          <cell r="AB54">
            <v>15000</v>
          </cell>
          <cell r="AC54">
            <v>15000</v>
          </cell>
          <cell r="AD54">
            <v>15000</v>
          </cell>
          <cell r="AE54">
            <v>15000</v>
          </cell>
          <cell r="AF54">
            <v>15000</v>
          </cell>
          <cell r="AG54">
            <v>15000</v>
          </cell>
          <cell r="AH54">
            <v>15000</v>
          </cell>
          <cell r="AI54">
            <v>15000</v>
          </cell>
          <cell r="AJ54">
            <v>15000</v>
          </cell>
          <cell r="AK54">
            <v>15000</v>
          </cell>
          <cell r="AL54">
            <v>15000</v>
          </cell>
          <cell r="AM54">
            <v>15000</v>
          </cell>
          <cell r="AN54">
            <v>15000</v>
          </cell>
          <cell r="AO54">
            <v>15000</v>
          </cell>
          <cell r="AP54">
            <v>15000</v>
          </cell>
          <cell r="AQ54">
            <v>15000</v>
          </cell>
          <cell r="AR54">
            <v>15000</v>
          </cell>
          <cell r="AS54">
            <v>15000</v>
          </cell>
          <cell r="AT54">
            <v>15000</v>
          </cell>
          <cell r="AU54">
            <v>15000</v>
          </cell>
          <cell r="AV54">
            <v>15000</v>
          </cell>
          <cell r="AW54">
            <v>15000</v>
          </cell>
          <cell r="AX54">
            <v>15000</v>
          </cell>
          <cell r="AY54">
            <v>15000</v>
          </cell>
        </row>
        <row r="55">
          <cell r="C55" t="str">
            <v>REC</v>
          </cell>
          <cell r="I55" t="str">
            <v>Feasibility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342.846</v>
          </cell>
          <cell r="V55">
            <v>549.64200000000005</v>
          </cell>
          <cell r="W55">
            <v>756.43799999999999</v>
          </cell>
          <cell r="X55">
            <v>963.23400000000004</v>
          </cell>
          <cell r="Y55">
            <v>1170.03</v>
          </cell>
          <cell r="Z55">
            <v>1376.826</v>
          </cell>
          <cell r="AA55">
            <v>1583.6220000000003</v>
          </cell>
          <cell r="AB55">
            <v>1790.4180000000001</v>
          </cell>
          <cell r="AC55">
            <v>1997.2140000000002</v>
          </cell>
          <cell r="AD55">
            <v>2204.0099999999998</v>
          </cell>
          <cell r="AE55">
            <v>2410.8060000000005</v>
          </cell>
          <cell r="AF55">
            <v>2617.6020000000003</v>
          </cell>
          <cell r="AG55">
            <v>2824.3980000000001</v>
          </cell>
          <cell r="AH55">
            <v>3031.1940000000004</v>
          </cell>
          <cell r="AI55">
            <v>3237.9900000000002</v>
          </cell>
          <cell r="AJ55">
            <v>3444.7860000000001</v>
          </cell>
          <cell r="AK55">
            <v>3651.5820000000003</v>
          </cell>
          <cell r="AL55">
            <v>3858.3780000000002</v>
          </cell>
          <cell r="AM55">
            <v>4065.1740000000004</v>
          </cell>
          <cell r="AN55">
            <v>4271.97</v>
          </cell>
          <cell r="AO55">
            <v>4478.7660000000005</v>
          </cell>
          <cell r="AP55">
            <v>4685.5620000000008</v>
          </cell>
          <cell r="AQ55">
            <v>4892.3580000000002</v>
          </cell>
          <cell r="AR55">
            <v>5099.1540000000005</v>
          </cell>
          <cell r="AS55">
            <v>5305.9500000000007</v>
          </cell>
          <cell r="AT55">
            <v>5512.7460000000001</v>
          </cell>
          <cell r="AU55">
            <v>5719.5420000000004</v>
          </cell>
          <cell r="AV55">
            <v>5926.3380000000006</v>
          </cell>
          <cell r="AW55">
            <v>6133.134</v>
          </cell>
          <cell r="AX55">
            <v>6339.93</v>
          </cell>
          <cell r="AY55">
            <v>6546.7259999999997</v>
          </cell>
        </row>
        <row r="56">
          <cell r="C56" t="str">
            <v>GWR</v>
          </cell>
          <cell r="I56" t="str">
            <v>Existing</v>
          </cell>
          <cell r="P56">
            <v>2900</v>
          </cell>
          <cell r="Q56">
            <v>2900</v>
          </cell>
          <cell r="R56">
            <v>3000</v>
          </cell>
          <cell r="S56">
            <v>3300</v>
          </cell>
          <cell r="T56">
            <v>3062.6993750954666</v>
          </cell>
          <cell r="U56">
            <v>3225.3987501909332</v>
          </cell>
          <cell r="V56">
            <v>3388.0981252863999</v>
          </cell>
          <cell r="W56">
            <v>3550.7975003818665</v>
          </cell>
          <cell r="X56">
            <v>3713.4968754773331</v>
          </cell>
          <cell r="Y56">
            <v>3876.1962505727997</v>
          </cell>
          <cell r="Z56">
            <v>4032</v>
          </cell>
          <cell r="AA56">
            <v>4032</v>
          </cell>
          <cell r="AB56">
            <v>4032</v>
          </cell>
          <cell r="AC56">
            <v>4032</v>
          </cell>
          <cell r="AD56">
            <v>4032</v>
          </cell>
          <cell r="AE56">
            <v>4032</v>
          </cell>
          <cell r="AF56">
            <v>4032</v>
          </cell>
          <cell r="AG56">
            <v>4032</v>
          </cell>
          <cell r="AH56">
            <v>4032</v>
          </cell>
          <cell r="AI56">
            <v>4032</v>
          </cell>
          <cell r="AJ56">
            <v>4032</v>
          </cell>
          <cell r="AK56">
            <v>4032</v>
          </cell>
          <cell r="AL56">
            <v>4032</v>
          </cell>
          <cell r="AM56">
            <v>4032</v>
          </cell>
          <cell r="AN56">
            <v>4032</v>
          </cell>
          <cell r="AO56">
            <v>4032</v>
          </cell>
          <cell r="AP56">
            <v>4032</v>
          </cell>
          <cell r="AQ56">
            <v>4032</v>
          </cell>
          <cell r="AR56">
            <v>4032</v>
          </cell>
          <cell r="AS56">
            <v>4032</v>
          </cell>
          <cell r="AT56">
            <v>4032</v>
          </cell>
          <cell r="AU56">
            <v>4032</v>
          </cell>
          <cell r="AV56">
            <v>4032</v>
          </cell>
          <cell r="AW56">
            <v>4032</v>
          </cell>
          <cell r="AX56">
            <v>4032</v>
          </cell>
          <cell r="AY56">
            <v>4032</v>
          </cell>
        </row>
        <row r="57">
          <cell r="C57" t="str">
            <v>GWR</v>
          </cell>
          <cell r="I57" t="str">
            <v>Existing</v>
          </cell>
          <cell r="P57">
            <v>3422.8004016916234</v>
          </cell>
          <cell r="Q57">
            <v>3584.8467750629343</v>
          </cell>
          <cell r="R57">
            <v>3746.8931484342452</v>
          </cell>
          <cell r="S57">
            <v>3908.9395218055561</v>
          </cell>
          <cell r="T57">
            <v>4070.985895176867</v>
          </cell>
          <cell r="U57">
            <v>4233.0322685481779</v>
          </cell>
          <cell r="V57">
            <v>4395.0786419194883</v>
          </cell>
          <cell r="W57">
            <v>4500</v>
          </cell>
          <cell r="X57">
            <v>4500</v>
          </cell>
          <cell r="Y57">
            <v>4500</v>
          </cell>
          <cell r="Z57">
            <v>4500</v>
          </cell>
          <cell r="AA57">
            <v>4500</v>
          </cell>
          <cell r="AB57">
            <v>4500</v>
          </cell>
          <cell r="AC57">
            <v>4500</v>
          </cell>
          <cell r="AD57">
            <v>4500</v>
          </cell>
          <cell r="AE57">
            <v>4500</v>
          </cell>
          <cell r="AF57">
            <v>4500</v>
          </cell>
          <cell r="AG57">
            <v>4500</v>
          </cell>
          <cell r="AH57">
            <v>4500</v>
          </cell>
          <cell r="AI57">
            <v>4500</v>
          </cell>
          <cell r="AJ57">
            <v>4500</v>
          </cell>
          <cell r="AK57">
            <v>4500</v>
          </cell>
          <cell r="AL57">
            <v>4500</v>
          </cell>
          <cell r="AM57">
            <v>4500</v>
          </cell>
          <cell r="AN57">
            <v>4500</v>
          </cell>
          <cell r="AO57">
            <v>4500</v>
          </cell>
          <cell r="AP57">
            <v>4500</v>
          </cell>
          <cell r="AQ57">
            <v>4500</v>
          </cell>
          <cell r="AR57">
            <v>4500</v>
          </cell>
          <cell r="AS57">
            <v>4500</v>
          </cell>
          <cell r="AT57">
            <v>4500</v>
          </cell>
          <cell r="AU57">
            <v>4500</v>
          </cell>
          <cell r="AV57">
            <v>4500</v>
          </cell>
          <cell r="AW57">
            <v>4500</v>
          </cell>
          <cell r="AX57">
            <v>4500</v>
          </cell>
          <cell r="AY57">
            <v>4500</v>
          </cell>
        </row>
        <row r="58">
          <cell r="C58" t="str">
            <v>GWR</v>
          </cell>
          <cell r="I58" t="str">
            <v>Under Construction</v>
          </cell>
          <cell r="P58">
            <v>0</v>
          </cell>
          <cell r="Q58">
            <v>0</v>
          </cell>
          <cell r="R58">
            <v>0</v>
          </cell>
          <cell r="S58">
            <v>939</v>
          </cell>
          <cell r="T58">
            <v>1167.738569584782</v>
          </cell>
          <cell r="U58">
            <v>1301.5420552604762</v>
          </cell>
          <cell r="V58">
            <v>1396.4771391695638</v>
          </cell>
          <cell r="W58">
            <v>1470.1145111032529</v>
          </cell>
          <cell r="X58">
            <v>1530.280624845258</v>
          </cell>
          <cell r="Y58">
            <v>1581.1503491882534</v>
          </cell>
          <cell r="Z58">
            <v>1625.2157087543458</v>
          </cell>
          <cell r="AA58">
            <v>1664.0841105209524</v>
          </cell>
          <cell r="AB58">
            <v>1698.8530806880351</v>
          </cell>
          <cell r="AC58">
            <v>1730.3054400234623</v>
          </cell>
          <cell r="AD58">
            <v>1759.0191944300402</v>
          </cell>
          <cell r="AE58">
            <v>1785.4332879623071</v>
          </cell>
          <cell r="AF58">
            <v>1809.8889187730354</v>
          </cell>
          <cell r="AG58">
            <v>1832.6565663637293</v>
          </cell>
          <cell r="AH58">
            <v>1853.9542783391278</v>
          </cell>
          <cell r="AI58">
            <v>1873.9604035385514</v>
          </cell>
          <cell r="AJ58">
            <v>1892.8226801057342</v>
          </cell>
          <cell r="AK58">
            <v>1910.6648631249252</v>
          </cell>
          <cell r="AL58">
            <v>1927.5916502728169</v>
          </cell>
          <cell r="AM58">
            <v>1943.6924044487296</v>
          </cell>
          <cell r="AN58">
            <v>1959.0440096082441</v>
          </cell>
          <cell r="AO58">
            <v>1973.7130912566195</v>
          </cell>
          <cell r="AP58">
            <v>1987.757764014822</v>
          </cell>
          <cell r="AQ58">
            <v>2000</v>
          </cell>
          <cell r="AR58">
            <v>2000</v>
          </cell>
          <cell r="AS58">
            <v>2000</v>
          </cell>
          <cell r="AT58">
            <v>2000</v>
          </cell>
          <cell r="AU58">
            <v>2000</v>
          </cell>
          <cell r="AV58">
            <v>2000</v>
          </cell>
          <cell r="AW58">
            <v>2000</v>
          </cell>
          <cell r="AX58">
            <v>2000</v>
          </cell>
          <cell r="AY58">
            <v>2000</v>
          </cell>
        </row>
        <row r="59">
          <cell r="C59" t="str">
            <v>GWR</v>
          </cell>
          <cell r="I59" t="str">
            <v>Full Design &amp; Appropriated Funds</v>
          </cell>
          <cell r="P59">
            <v>0</v>
          </cell>
          <cell r="Q59">
            <v>0</v>
          </cell>
          <cell r="R59">
            <v>0</v>
          </cell>
          <cell r="S59">
            <v>1056.375</v>
          </cell>
          <cell r="T59">
            <v>1313.7058907828798</v>
          </cell>
          <cell r="U59">
            <v>1464.2348121680357</v>
          </cell>
          <cell r="V59">
            <v>1571.0367815657594</v>
          </cell>
          <cell r="W59">
            <v>1653.8788249911595</v>
          </cell>
          <cell r="X59">
            <v>1721.5657029509152</v>
          </cell>
          <cell r="Y59">
            <v>1778.7941428367849</v>
          </cell>
          <cell r="Z59">
            <v>1828.367672348639</v>
          </cell>
          <cell r="AA59">
            <v>1872.0946243360715</v>
          </cell>
          <cell r="AB59">
            <v>1911.2097157740395</v>
          </cell>
          <cell r="AC59">
            <v>1946.593620026395</v>
          </cell>
          <cell r="AD59">
            <v>1978.8965937337953</v>
          </cell>
          <cell r="AE59">
            <v>2008.6124489575955</v>
          </cell>
          <cell r="AF59">
            <v>2036.1250336196647</v>
          </cell>
          <cell r="AG59">
            <v>2061.7386371591956</v>
          </cell>
          <cell r="AH59">
            <v>2085.6985631315188</v>
          </cell>
          <cell r="AI59">
            <v>2108.2054539808701</v>
          </cell>
          <cell r="AJ59">
            <v>2129.4255151189509</v>
          </cell>
          <cell r="AK59">
            <v>2149.4979710155408</v>
          </cell>
          <cell r="AL59">
            <v>2168.5406065569191</v>
          </cell>
          <cell r="AM59">
            <v>2186.653955004821</v>
          </cell>
          <cell r="AN59">
            <v>2203.9245108092746</v>
          </cell>
          <cell r="AO59">
            <v>2220.4272276636971</v>
          </cell>
          <cell r="AP59">
            <v>2236.2274845166748</v>
          </cell>
          <cell r="AQ59">
            <v>2250</v>
          </cell>
          <cell r="AR59">
            <v>2250</v>
          </cell>
          <cell r="AS59">
            <v>2250</v>
          </cell>
          <cell r="AT59">
            <v>2250</v>
          </cell>
          <cell r="AU59">
            <v>2250</v>
          </cell>
          <cell r="AV59">
            <v>2250</v>
          </cell>
          <cell r="AW59">
            <v>2250</v>
          </cell>
          <cell r="AX59">
            <v>2250</v>
          </cell>
          <cell r="AY59">
            <v>2250</v>
          </cell>
        </row>
        <row r="60">
          <cell r="C60" t="str">
            <v>GWR</v>
          </cell>
          <cell r="I60" t="str">
            <v>Full Design &amp; Appropriated Funds</v>
          </cell>
          <cell r="R60">
            <v>0</v>
          </cell>
          <cell r="S60">
            <v>0</v>
          </cell>
          <cell r="T60">
            <v>0</v>
          </cell>
          <cell r="U60">
            <v>1878</v>
          </cell>
          <cell r="V60">
            <v>2335.477139169564</v>
          </cell>
          <cell r="W60">
            <v>2603.0841105209524</v>
          </cell>
          <cell r="X60">
            <v>2792.9542783391275</v>
          </cell>
          <cell r="Y60">
            <v>2940.2290222065058</v>
          </cell>
          <cell r="Z60">
            <v>3060.561249690516</v>
          </cell>
          <cell r="AA60">
            <v>3162.3006983765067</v>
          </cell>
          <cell r="AB60">
            <v>3250.4314175086915</v>
          </cell>
          <cell r="AC60">
            <v>3328.1682210419049</v>
          </cell>
          <cell r="AD60">
            <v>3397.7061613760702</v>
          </cell>
          <cell r="AE60">
            <v>3460.6108800469246</v>
          </cell>
          <cell r="AF60">
            <v>3518.0383888600804</v>
          </cell>
          <cell r="AG60">
            <v>3570.8665759246142</v>
          </cell>
          <cell r="AH60">
            <v>3619.7778375460707</v>
          </cell>
          <cell r="AI60">
            <v>3665.3131327274587</v>
          </cell>
          <cell r="AJ60">
            <v>3707.9085566782555</v>
          </cell>
          <cell r="AK60">
            <v>3747.9208070771028</v>
          </cell>
          <cell r="AL60">
            <v>3785.6453602114684</v>
          </cell>
          <cell r="AM60">
            <v>3821.3297262498504</v>
          </cell>
          <cell r="AN60">
            <v>3855.1833005456338</v>
          </cell>
          <cell r="AO60">
            <v>3887.3848088974592</v>
          </cell>
          <cell r="AP60">
            <v>3918.0880192164882</v>
          </cell>
          <cell r="AQ60">
            <v>3947.4261825132389</v>
          </cell>
          <cell r="AR60">
            <v>3975.515528029644</v>
          </cell>
          <cell r="AS60">
            <v>4000</v>
          </cell>
          <cell r="AT60">
            <v>4000</v>
          </cell>
          <cell r="AU60">
            <v>4000</v>
          </cell>
          <cell r="AV60">
            <v>4000</v>
          </cell>
          <cell r="AW60">
            <v>4000</v>
          </cell>
          <cell r="AX60">
            <v>4000</v>
          </cell>
          <cell r="AY60">
            <v>4000</v>
          </cell>
        </row>
        <row r="61">
          <cell r="C61" t="str">
            <v>GWR</v>
          </cell>
          <cell r="I61" t="str">
            <v>Feasibility</v>
          </cell>
          <cell r="P61">
            <v>0</v>
          </cell>
          <cell r="Q61">
            <v>0</v>
          </cell>
          <cell r="R61">
            <v>0</v>
          </cell>
          <cell r="S61">
            <v>469.5</v>
          </cell>
          <cell r="T61">
            <v>583.869284792391</v>
          </cell>
          <cell r="U61">
            <v>650.77102763023811</v>
          </cell>
          <cell r="V61">
            <v>698.23856958478189</v>
          </cell>
          <cell r="W61">
            <v>735.05725555162644</v>
          </cell>
          <cell r="X61">
            <v>765.14031242262899</v>
          </cell>
          <cell r="Y61">
            <v>790.57517459412668</v>
          </cell>
          <cell r="Z61">
            <v>812.60785437717288</v>
          </cell>
          <cell r="AA61">
            <v>832.04205526047622</v>
          </cell>
          <cell r="AB61">
            <v>849.42654034401755</v>
          </cell>
          <cell r="AC61">
            <v>865.15272001173116</v>
          </cell>
          <cell r="AD61">
            <v>879.50959721502011</v>
          </cell>
          <cell r="AE61">
            <v>892.71664398115354</v>
          </cell>
          <cell r="AF61">
            <v>904.94445938651768</v>
          </cell>
          <cell r="AG61">
            <v>916.32828318186466</v>
          </cell>
          <cell r="AH61">
            <v>926.97713916956388</v>
          </cell>
          <cell r="AI61">
            <v>936.98020176927571</v>
          </cell>
          <cell r="AJ61">
            <v>946.4113400528671</v>
          </cell>
          <cell r="AK61">
            <v>955.3324315624626</v>
          </cell>
          <cell r="AL61">
            <v>963.79582513640844</v>
          </cell>
          <cell r="AM61">
            <v>971.84620222436479</v>
          </cell>
          <cell r="AN61">
            <v>979.52200480412205</v>
          </cell>
          <cell r="AO61">
            <v>986.85654562830973</v>
          </cell>
          <cell r="AP61">
            <v>993.87888200741099</v>
          </cell>
          <cell r="AQ61">
            <v>1000</v>
          </cell>
          <cell r="AR61">
            <v>1000</v>
          </cell>
          <cell r="AS61">
            <v>1000</v>
          </cell>
          <cell r="AT61">
            <v>1000</v>
          </cell>
          <cell r="AU61">
            <v>1000</v>
          </cell>
          <cell r="AV61">
            <v>1000</v>
          </cell>
          <cell r="AW61">
            <v>1000</v>
          </cell>
          <cell r="AX61">
            <v>1000</v>
          </cell>
          <cell r="AY61">
            <v>1000</v>
          </cell>
        </row>
        <row r="62">
          <cell r="C62" t="str">
            <v>REC</v>
          </cell>
          <cell r="I62" t="str">
            <v>Existing</v>
          </cell>
          <cell r="P62">
            <v>90</v>
          </cell>
          <cell r="Q62">
            <v>90</v>
          </cell>
          <cell r="R62">
            <v>90</v>
          </cell>
          <cell r="S62">
            <v>90</v>
          </cell>
          <cell r="T62">
            <v>90</v>
          </cell>
          <cell r="U62">
            <v>90</v>
          </cell>
          <cell r="V62">
            <v>90</v>
          </cell>
          <cell r="W62">
            <v>90</v>
          </cell>
          <cell r="X62">
            <v>90</v>
          </cell>
          <cell r="Y62">
            <v>90</v>
          </cell>
          <cell r="Z62">
            <v>90</v>
          </cell>
          <cell r="AA62">
            <v>90</v>
          </cell>
          <cell r="AB62">
            <v>90</v>
          </cell>
          <cell r="AC62">
            <v>90</v>
          </cell>
          <cell r="AD62">
            <v>90</v>
          </cell>
          <cell r="AE62">
            <v>90</v>
          </cell>
          <cell r="AF62">
            <v>90</v>
          </cell>
          <cell r="AG62">
            <v>90</v>
          </cell>
          <cell r="AH62">
            <v>90</v>
          </cell>
          <cell r="AI62">
            <v>90</v>
          </cell>
          <cell r="AJ62">
            <v>90</v>
          </cell>
          <cell r="AK62">
            <v>90</v>
          </cell>
          <cell r="AL62">
            <v>90</v>
          </cell>
          <cell r="AM62">
            <v>90</v>
          </cell>
          <cell r="AN62">
            <v>90</v>
          </cell>
          <cell r="AO62">
            <v>90</v>
          </cell>
          <cell r="AP62">
            <v>90</v>
          </cell>
          <cell r="AQ62">
            <v>90</v>
          </cell>
          <cell r="AR62">
            <v>90</v>
          </cell>
          <cell r="AS62">
            <v>90</v>
          </cell>
          <cell r="AT62">
            <v>90</v>
          </cell>
          <cell r="AU62">
            <v>90</v>
          </cell>
          <cell r="AV62">
            <v>90</v>
          </cell>
          <cell r="AW62">
            <v>90</v>
          </cell>
          <cell r="AX62">
            <v>90</v>
          </cell>
          <cell r="AY62">
            <v>90</v>
          </cell>
        </row>
        <row r="63">
          <cell r="C63" t="str">
            <v>REC</v>
          </cell>
          <cell r="I63" t="str">
            <v>Advanced Planning (EIR/EIS Certified)</v>
          </cell>
          <cell r="P63">
            <v>0</v>
          </cell>
          <cell r="Q63">
            <v>0</v>
          </cell>
          <cell r="R63">
            <v>0</v>
          </cell>
          <cell r="S63">
            <v>158.64000000000001</v>
          </cell>
          <cell r="T63">
            <v>175.75380388802506</v>
          </cell>
          <cell r="U63">
            <v>185.76473740721565</v>
          </cell>
          <cell r="V63">
            <v>192.86760777605011</v>
          </cell>
          <cell r="W63">
            <v>198.37702205799795</v>
          </cell>
          <cell r="X63">
            <v>202.87854129524069</v>
          </cell>
          <cell r="Y63">
            <v>206.6845215801757</v>
          </cell>
          <cell r="Z63">
            <v>209.98141166407515</v>
          </cell>
          <cell r="AA63">
            <v>212.88947481443128</v>
          </cell>
          <cell r="AB63">
            <v>215.49082594602299</v>
          </cell>
          <cell r="AC63">
            <v>217.84403428539179</v>
          </cell>
          <cell r="AD63">
            <v>219.99234518326574</v>
          </cell>
          <cell r="AE63">
            <v>221.96859963572535</v>
          </cell>
          <cell r="AF63">
            <v>223.79832546820074</v>
          </cell>
          <cell r="AG63">
            <v>225.50175946521358</v>
          </cell>
          <cell r="AH63">
            <v>227.0952155521002</v>
          </cell>
          <cell r="AI63">
            <v>228.59203746474799</v>
          </cell>
          <cell r="AJ63">
            <v>230.00327870245633</v>
          </cell>
          <cell r="AK63">
            <v>231.33819839561943</v>
          </cell>
          <cell r="AL63">
            <v>232.60462983404804</v>
          </cell>
          <cell r="AM63">
            <v>233.80925898739133</v>
          </cell>
          <cell r="AN63">
            <v>234.95783817341683</v>
          </cell>
          <cell r="AO63">
            <v>236.05535219129072</v>
          </cell>
          <cell r="AP63">
            <v>237.10614907129079</v>
          </cell>
          <cell r="AQ63">
            <v>238.11404411599588</v>
          </cell>
          <cell r="AR63">
            <v>239.0824035237504</v>
          </cell>
          <cell r="AS63">
            <v>240.01421222164689</v>
          </cell>
          <cell r="AT63">
            <v>240.91212935622579</v>
          </cell>
          <cell r="AU63">
            <v>241.77853404236606</v>
          </cell>
          <cell r="AV63">
            <v>242.61556335323863</v>
          </cell>
          <cell r="AW63">
            <v>243.42514407873827</v>
          </cell>
          <cell r="AX63">
            <v>244.20901944012525</v>
          </cell>
          <cell r="AY63">
            <v>244.96877169260739</v>
          </cell>
        </row>
        <row r="64">
          <cell r="C64" t="str">
            <v>REC</v>
          </cell>
          <cell r="I64" t="str">
            <v>Conceptual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296.12800000000004</v>
          </cell>
          <cell r="V64">
            <v>328.07376725764681</v>
          </cell>
          <cell r="W64">
            <v>346.76084316013589</v>
          </cell>
          <cell r="X64">
            <v>360.01953451529351</v>
          </cell>
          <cell r="Y64">
            <v>370.30377450826285</v>
          </cell>
          <cell r="Z64">
            <v>378.7066104177826</v>
          </cell>
          <cell r="AA64">
            <v>385.81110694966128</v>
          </cell>
          <cell r="AB64">
            <v>391.96530177294028</v>
          </cell>
          <cell r="AC64">
            <v>397.39368632027168</v>
          </cell>
          <cell r="AD64">
            <v>402.24954176590956</v>
          </cell>
          <cell r="AE64">
            <v>406.64219733273131</v>
          </cell>
          <cell r="AF64">
            <v>410.65237767542936</v>
          </cell>
          <cell r="AG64">
            <v>414.34138598668733</v>
          </cell>
          <cell r="AH64">
            <v>417.75687420730804</v>
          </cell>
          <cell r="AI64">
            <v>420.93661766839864</v>
          </cell>
          <cell r="AJ64">
            <v>423.91106903058704</v>
          </cell>
          <cell r="AK64">
            <v>426.70513660086289</v>
          </cell>
          <cell r="AL64">
            <v>429.33945357791845</v>
          </cell>
          <cell r="AM64">
            <v>431.83130367182292</v>
          </cell>
          <cell r="AN64">
            <v>434.19530902355632</v>
          </cell>
          <cell r="AO64">
            <v>436.44395010979713</v>
          </cell>
          <cell r="AP64">
            <v>438.58796459037808</v>
          </cell>
          <cell r="AQ64">
            <v>440.63665742374269</v>
          </cell>
          <cell r="AR64">
            <v>442.59814493307613</v>
          </cell>
          <cell r="AS64">
            <v>444.47954901652565</v>
          </cell>
          <cell r="AT64">
            <v>446.28715324433409</v>
          </cell>
          <cell r="AU64">
            <v>448.02652948040753</v>
          </cell>
          <cell r="AV64">
            <v>449.70264146495481</v>
          </cell>
          <cell r="AW64">
            <v>451.31993021241664</v>
          </cell>
          <cell r="AX64">
            <v>452.8823849260454</v>
          </cell>
          <cell r="AY64">
            <v>454.39360228031143</v>
          </cell>
        </row>
        <row r="65">
          <cell r="C65" t="str">
            <v>GWR</v>
          </cell>
          <cell r="I65" t="str">
            <v>Existing</v>
          </cell>
          <cell r="P65">
            <v>150</v>
          </cell>
          <cell r="Q65">
            <v>150</v>
          </cell>
          <cell r="R65">
            <v>150</v>
          </cell>
          <cell r="S65">
            <v>150</v>
          </cell>
          <cell r="T65">
            <v>150</v>
          </cell>
          <cell r="U65">
            <v>150</v>
          </cell>
          <cell r="V65">
            <v>150</v>
          </cell>
          <cell r="W65">
            <v>150</v>
          </cell>
          <cell r="X65">
            <v>150</v>
          </cell>
          <cell r="Y65">
            <v>150</v>
          </cell>
          <cell r="Z65">
            <v>150</v>
          </cell>
          <cell r="AA65">
            <v>150</v>
          </cell>
          <cell r="AB65">
            <v>150</v>
          </cell>
          <cell r="AC65">
            <v>150</v>
          </cell>
          <cell r="AD65">
            <v>150</v>
          </cell>
          <cell r="AE65">
            <v>150</v>
          </cell>
          <cell r="AF65">
            <v>150</v>
          </cell>
          <cell r="AG65">
            <v>150</v>
          </cell>
          <cell r="AH65">
            <v>150</v>
          </cell>
          <cell r="AI65">
            <v>150</v>
          </cell>
          <cell r="AJ65">
            <v>150</v>
          </cell>
          <cell r="AK65">
            <v>150</v>
          </cell>
          <cell r="AL65">
            <v>150</v>
          </cell>
          <cell r="AM65">
            <v>150</v>
          </cell>
          <cell r="AN65">
            <v>150</v>
          </cell>
          <cell r="AO65">
            <v>150</v>
          </cell>
          <cell r="AP65">
            <v>150</v>
          </cell>
          <cell r="AQ65">
            <v>150</v>
          </cell>
          <cell r="AR65">
            <v>150</v>
          </cell>
          <cell r="AS65">
            <v>150</v>
          </cell>
          <cell r="AT65">
            <v>150</v>
          </cell>
          <cell r="AU65">
            <v>150</v>
          </cell>
          <cell r="AV65">
            <v>150</v>
          </cell>
          <cell r="AW65">
            <v>150</v>
          </cell>
          <cell r="AX65">
            <v>150</v>
          </cell>
          <cell r="AY65">
            <v>150</v>
          </cell>
        </row>
        <row r="66">
          <cell r="C66" t="str">
            <v>GWR</v>
          </cell>
          <cell r="I66" t="str">
            <v>History - Not Existing</v>
          </cell>
        </row>
        <row r="67">
          <cell r="C67" t="str">
            <v>REC</v>
          </cell>
          <cell r="I67" t="str">
            <v>Existing</v>
          </cell>
          <cell r="P67">
            <v>394.14000000000004</v>
          </cell>
          <cell r="Q67">
            <v>401.85500000000002</v>
          </cell>
          <cell r="R67">
            <v>407.18000000000006</v>
          </cell>
          <cell r="S67">
            <v>411.32919993721646</v>
          </cell>
          <cell r="T67">
            <v>420.8033998744329</v>
          </cell>
          <cell r="U67">
            <v>430.27759981164934</v>
          </cell>
          <cell r="V67">
            <v>439.75179974886578</v>
          </cell>
          <cell r="W67">
            <v>449.22599968608222</v>
          </cell>
          <cell r="X67">
            <v>458.70019962329866</v>
          </cell>
          <cell r="Y67">
            <v>468.1743995605151</v>
          </cell>
          <cell r="Z67">
            <v>477.64859949773154</v>
          </cell>
          <cell r="AA67">
            <v>487.12279943494798</v>
          </cell>
          <cell r="AB67">
            <v>496.59699937216442</v>
          </cell>
          <cell r="AC67">
            <v>500</v>
          </cell>
          <cell r="AD67">
            <v>500</v>
          </cell>
          <cell r="AE67">
            <v>500</v>
          </cell>
          <cell r="AF67">
            <v>500</v>
          </cell>
          <cell r="AG67">
            <v>500</v>
          </cell>
          <cell r="AH67">
            <v>500</v>
          </cell>
          <cell r="AI67">
            <v>500</v>
          </cell>
          <cell r="AJ67">
            <v>500</v>
          </cell>
          <cell r="AK67">
            <v>500</v>
          </cell>
          <cell r="AL67">
            <v>500</v>
          </cell>
          <cell r="AM67">
            <v>500</v>
          </cell>
          <cell r="AN67">
            <v>500</v>
          </cell>
          <cell r="AO67">
            <v>500</v>
          </cell>
          <cell r="AP67">
            <v>500</v>
          </cell>
          <cell r="AQ67">
            <v>500</v>
          </cell>
          <cell r="AR67">
            <v>500</v>
          </cell>
          <cell r="AS67">
            <v>500</v>
          </cell>
          <cell r="AT67">
            <v>500</v>
          </cell>
          <cell r="AU67">
            <v>500</v>
          </cell>
          <cell r="AV67">
            <v>500</v>
          </cell>
          <cell r="AW67">
            <v>500</v>
          </cell>
          <cell r="AX67">
            <v>500</v>
          </cell>
          <cell r="AY67">
            <v>500</v>
          </cell>
        </row>
        <row r="68">
          <cell r="C68" t="str">
            <v>REC</v>
          </cell>
          <cell r="I68" t="str">
            <v>Existing</v>
          </cell>
          <cell r="P68">
            <v>1046.5899999999999</v>
          </cell>
          <cell r="Q68">
            <v>1257.7549999999999</v>
          </cell>
          <cell r="R68">
            <v>950</v>
          </cell>
          <cell r="S68">
            <v>950</v>
          </cell>
          <cell r="T68">
            <v>1299.66189394148</v>
          </cell>
          <cell r="U68">
            <v>1341.5687878829601</v>
          </cell>
          <cell r="V68">
            <v>1383.4756818244402</v>
          </cell>
          <cell r="W68">
            <v>1425.3825757659204</v>
          </cell>
          <cell r="X68">
            <v>1467.2894697074005</v>
          </cell>
          <cell r="Y68">
            <v>1509.1963636488806</v>
          </cell>
          <cell r="Z68">
            <v>1551.1032575903607</v>
          </cell>
          <cell r="AA68">
            <v>1593.0101515318408</v>
          </cell>
          <cell r="AB68">
            <v>1634.917045473321</v>
          </cell>
          <cell r="AC68">
            <v>1676.8239394148011</v>
          </cell>
          <cell r="AD68">
            <v>1718.7308333562812</v>
          </cell>
          <cell r="AE68">
            <v>1760.6377272977613</v>
          </cell>
          <cell r="AF68">
            <v>1802.5446212392415</v>
          </cell>
          <cell r="AG68">
            <v>1844.4515151807216</v>
          </cell>
          <cell r="AH68">
            <v>1886.3584091222017</v>
          </cell>
          <cell r="AI68">
            <v>1928.2653030636818</v>
          </cell>
          <cell r="AJ68">
            <v>1970.1721970051619</v>
          </cell>
          <cell r="AK68">
            <v>2012.0790909466421</v>
          </cell>
          <cell r="AL68">
            <v>2053.9859848881219</v>
          </cell>
          <cell r="AM68">
            <v>2095.8928788296021</v>
          </cell>
          <cell r="AN68">
            <v>2137.7997727710822</v>
          </cell>
          <cell r="AO68">
            <v>2179.7066667125623</v>
          </cell>
          <cell r="AP68">
            <v>2221.6135606540424</v>
          </cell>
          <cell r="AQ68">
            <v>2225</v>
          </cell>
          <cell r="AR68">
            <v>2225</v>
          </cell>
          <cell r="AS68">
            <v>2225</v>
          </cell>
          <cell r="AT68">
            <v>2225</v>
          </cell>
          <cell r="AU68">
            <v>2225</v>
          </cell>
          <cell r="AV68">
            <v>2225</v>
          </cell>
          <cell r="AW68">
            <v>2225</v>
          </cell>
          <cell r="AX68">
            <v>2225</v>
          </cell>
          <cell r="AY68">
            <v>2225</v>
          </cell>
        </row>
        <row r="69">
          <cell r="C69" t="str">
            <v>REC</v>
          </cell>
          <cell r="I69" t="str">
            <v>Existing</v>
          </cell>
          <cell r="P69">
            <v>260.93781670756721</v>
          </cell>
          <cell r="Q69">
            <v>263.76563280478285</v>
          </cell>
          <cell r="R69">
            <v>266.5934489019985</v>
          </cell>
          <cell r="S69">
            <v>269.42126499921415</v>
          </cell>
          <cell r="T69">
            <v>272.24908109642979</v>
          </cell>
          <cell r="U69">
            <v>275.07689719364544</v>
          </cell>
          <cell r="V69">
            <v>277.90471329086108</v>
          </cell>
          <cell r="W69">
            <v>280.73252938807673</v>
          </cell>
          <cell r="X69">
            <v>283.56034548529237</v>
          </cell>
          <cell r="Y69">
            <v>286.38816158250802</v>
          </cell>
          <cell r="Z69">
            <v>289.21597767972366</v>
          </cell>
          <cell r="AA69">
            <v>292.04379377693931</v>
          </cell>
          <cell r="AB69">
            <v>294.87160987415496</v>
          </cell>
          <cell r="AC69">
            <v>297.6994259713706</v>
          </cell>
          <cell r="AD69">
            <v>300.52724206858625</v>
          </cell>
          <cell r="AE69">
            <v>303.35505816580189</v>
          </cell>
          <cell r="AF69">
            <v>306.18287426301754</v>
          </cell>
          <cell r="AG69">
            <v>309.01069036023318</v>
          </cell>
          <cell r="AH69">
            <v>311.83850645744883</v>
          </cell>
          <cell r="AI69">
            <v>314.66632255466448</v>
          </cell>
          <cell r="AJ69">
            <v>317.49413865188012</v>
          </cell>
          <cell r="AK69">
            <v>320.32195474909577</v>
          </cell>
          <cell r="AL69">
            <v>323.14977084631141</v>
          </cell>
          <cell r="AM69">
            <v>325.97758694352706</v>
          </cell>
          <cell r="AN69">
            <v>328.8054030407427</v>
          </cell>
          <cell r="AO69">
            <v>331.63321913795835</v>
          </cell>
          <cell r="AP69">
            <v>334.46103523517399</v>
          </cell>
          <cell r="AQ69">
            <v>337.28885133238964</v>
          </cell>
          <cell r="AR69">
            <v>340.11666742960529</v>
          </cell>
          <cell r="AS69">
            <v>342.94448352682093</v>
          </cell>
          <cell r="AT69">
            <v>345.77229962403658</v>
          </cell>
          <cell r="AU69">
            <v>348.60011572125222</v>
          </cell>
          <cell r="AV69">
            <v>351.42793181846787</v>
          </cell>
          <cell r="AW69">
            <v>354.25574791568351</v>
          </cell>
          <cell r="AX69">
            <v>357.08356401289916</v>
          </cell>
          <cell r="AY69">
            <v>359.91138011011481</v>
          </cell>
        </row>
        <row r="70">
          <cell r="C70" t="str">
            <v>REC</v>
          </cell>
          <cell r="I70" t="str">
            <v>Existing</v>
          </cell>
          <cell r="P70">
            <v>100</v>
          </cell>
          <cell r="Q70">
            <v>100</v>
          </cell>
          <cell r="R70">
            <v>100</v>
          </cell>
          <cell r="S70">
            <v>100</v>
          </cell>
          <cell r="T70">
            <v>100</v>
          </cell>
          <cell r="U70">
            <v>100</v>
          </cell>
          <cell r="V70">
            <v>100</v>
          </cell>
          <cell r="W70">
            <v>100</v>
          </cell>
          <cell r="X70">
            <v>100</v>
          </cell>
          <cell r="Y70">
            <v>100</v>
          </cell>
          <cell r="Z70">
            <v>100</v>
          </cell>
          <cell r="AA70">
            <v>100</v>
          </cell>
          <cell r="AB70">
            <v>100</v>
          </cell>
          <cell r="AC70">
            <v>100</v>
          </cell>
          <cell r="AD70">
            <v>100</v>
          </cell>
          <cell r="AE70">
            <v>100</v>
          </cell>
          <cell r="AF70">
            <v>100</v>
          </cell>
          <cell r="AG70">
            <v>100</v>
          </cell>
          <cell r="AH70">
            <v>100</v>
          </cell>
          <cell r="AI70">
            <v>100</v>
          </cell>
          <cell r="AJ70">
            <v>100</v>
          </cell>
          <cell r="AK70">
            <v>100</v>
          </cell>
          <cell r="AL70">
            <v>100</v>
          </cell>
          <cell r="AM70">
            <v>100</v>
          </cell>
          <cell r="AN70">
            <v>100</v>
          </cell>
          <cell r="AO70">
            <v>100</v>
          </cell>
          <cell r="AP70">
            <v>100</v>
          </cell>
          <cell r="AQ70">
            <v>100</v>
          </cell>
          <cell r="AR70">
            <v>100</v>
          </cell>
          <cell r="AS70">
            <v>100</v>
          </cell>
          <cell r="AT70">
            <v>100</v>
          </cell>
          <cell r="AU70">
            <v>100</v>
          </cell>
          <cell r="AV70">
            <v>100</v>
          </cell>
          <cell r="AW70">
            <v>100</v>
          </cell>
          <cell r="AX70">
            <v>100</v>
          </cell>
          <cell r="AY70">
            <v>100</v>
          </cell>
        </row>
        <row r="71">
          <cell r="C71" t="str">
            <v>REC</v>
          </cell>
          <cell r="I71" t="str">
            <v>Under Construction</v>
          </cell>
          <cell r="P71">
            <v>0</v>
          </cell>
          <cell r="Q71">
            <v>42.304000000000002</v>
          </cell>
          <cell r="R71">
            <v>46.867681036806687</v>
          </cell>
          <cell r="S71">
            <v>49.537263308590838</v>
          </cell>
          <cell r="T71">
            <v>51.431362073613364</v>
          </cell>
          <cell r="U71">
            <v>52.900539215466118</v>
          </cell>
          <cell r="V71">
            <v>54.100944345397515</v>
          </cell>
          <cell r="W71">
            <v>55.115872421380189</v>
          </cell>
          <cell r="X71">
            <v>55.995043110420042</v>
          </cell>
          <cell r="Y71">
            <v>56.770526617181673</v>
          </cell>
          <cell r="Z71">
            <v>57.464220252272796</v>
          </cell>
          <cell r="AA71">
            <v>58.091742476104471</v>
          </cell>
          <cell r="AB71">
            <v>58.664625382204193</v>
          </cell>
          <cell r="AC71">
            <v>59.191626569526761</v>
          </cell>
          <cell r="AD71">
            <v>59.679553458186867</v>
          </cell>
          <cell r="AE71">
            <v>60.133802524056954</v>
          </cell>
          <cell r="AF71">
            <v>60.558724147226719</v>
          </cell>
          <cell r="AG71">
            <v>60.957876657266127</v>
          </cell>
          <cell r="AH71">
            <v>61.334207653988351</v>
          </cell>
          <cell r="AI71">
            <v>61.690186238831842</v>
          </cell>
          <cell r="AJ71">
            <v>62.02790128907948</v>
          </cell>
          <cell r="AK71">
            <v>62.349135729971017</v>
          </cell>
          <cell r="AL71">
            <v>62.655423512911156</v>
          </cell>
          <cell r="AM71">
            <v>62.948093917677525</v>
          </cell>
          <cell r="AN71">
            <v>63.228306419010877</v>
          </cell>
          <cell r="AO71">
            <v>63.497078430932234</v>
          </cell>
          <cell r="AP71">
            <v>63.755307606333446</v>
          </cell>
          <cell r="AQ71">
            <v>64.003789925772509</v>
          </cell>
          <cell r="AR71">
            <v>64.243234494993544</v>
          </cell>
          <cell r="AS71">
            <v>64.474275744630944</v>
          </cell>
          <cell r="AT71">
            <v>64.697483560863631</v>
          </cell>
          <cell r="AU71">
            <v>64.9133717543302</v>
          </cell>
          <cell r="AV71">
            <v>65.122405184033397</v>
          </cell>
          <cell r="AW71">
            <v>65.325005784695307</v>
          </cell>
          <cell r="AX71">
            <v>65.521557694072811</v>
          </cell>
          <cell r="AY71">
            <v>65.712411636846298</v>
          </cell>
        </row>
        <row r="72">
          <cell r="C72" t="str">
            <v>GWR</v>
          </cell>
          <cell r="I72" t="str">
            <v>Existing</v>
          </cell>
          <cell r="P72">
            <v>6318.7485204906689</v>
          </cell>
          <cell r="Q72">
            <v>6456.0106518211815</v>
          </cell>
          <cell r="R72">
            <v>6593.2727831516941</v>
          </cell>
          <cell r="S72">
            <v>6730.5349144822067</v>
          </cell>
          <cell r="T72">
            <v>6867.7970458127193</v>
          </cell>
          <cell r="U72">
            <v>7005.0591771432319</v>
          </cell>
          <cell r="V72">
            <v>7142.3213084737445</v>
          </cell>
          <cell r="W72">
            <v>7279.5834398042571</v>
          </cell>
          <cell r="X72">
            <v>7416.8455711347697</v>
          </cell>
          <cell r="Y72">
            <v>7554.1077024652823</v>
          </cell>
          <cell r="Z72">
            <v>7691.3698337957949</v>
          </cell>
          <cell r="AA72">
            <v>7828.6319651263075</v>
          </cell>
          <cell r="AB72">
            <v>7965.8940964568201</v>
          </cell>
          <cell r="AC72">
            <v>8103.1562277873327</v>
          </cell>
          <cell r="AD72">
            <v>8240.4183591178462</v>
          </cell>
          <cell r="AE72">
            <v>8377.6804904483597</v>
          </cell>
          <cell r="AF72">
            <v>8469</v>
          </cell>
          <cell r="AG72">
            <v>8469</v>
          </cell>
          <cell r="AH72">
            <v>8469</v>
          </cell>
          <cell r="AI72">
            <v>8469</v>
          </cell>
          <cell r="AJ72">
            <v>8469</v>
          </cell>
          <cell r="AK72">
            <v>8469</v>
          </cell>
          <cell r="AL72">
            <v>8469</v>
          </cell>
          <cell r="AM72">
            <v>8469</v>
          </cell>
          <cell r="AN72">
            <v>8469</v>
          </cell>
          <cell r="AO72">
            <v>8469</v>
          </cell>
          <cell r="AP72">
            <v>8469</v>
          </cell>
          <cell r="AQ72">
            <v>8469</v>
          </cell>
          <cell r="AR72">
            <v>8469</v>
          </cell>
          <cell r="AS72">
            <v>8469</v>
          </cell>
          <cell r="AT72">
            <v>8469</v>
          </cell>
          <cell r="AU72">
            <v>8469</v>
          </cell>
          <cell r="AV72">
            <v>8469</v>
          </cell>
          <cell r="AW72">
            <v>8469</v>
          </cell>
          <cell r="AX72">
            <v>8469</v>
          </cell>
          <cell r="AY72">
            <v>8469</v>
          </cell>
        </row>
        <row r="73">
          <cell r="C73" t="str">
            <v>GWR</v>
          </cell>
          <cell r="I73" t="str">
            <v>Existing</v>
          </cell>
          <cell r="P73">
            <v>147.70795059204102</v>
          </cell>
          <cell r="Q73">
            <v>147.70795059204102</v>
          </cell>
          <cell r="R73">
            <v>147.70795059204102</v>
          </cell>
          <cell r="S73">
            <v>147.70795059204102</v>
          </cell>
          <cell r="T73">
            <v>147.70795059204102</v>
          </cell>
          <cell r="U73">
            <v>147.70795059204102</v>
          </cell>
          <cell r="V73">
            <v>147.70795059204102</v>
          </cell>
          <cell r="W73">
            <v>147.70795059204102</v>
          </cell>
          <cell r="X73">
            <v>147.70795059204102</v>
          </cell>
          <cell r="Y73">
            <v>147.70795059204102</v>
          </cell>
          <cell r="Z73">
            <v>147.70795059204102</v>
          </cell>
          <cell r="AA73">
            <v>147.70795059204102</v>
          </cell>
          <cell r="AB73">
            <v>147.70795059204102</v>
          </cell>
          <cell r="AC73">
            <v>147.70795059204102</v>
          </cell>
          <cell r="AD73">
            <v>147.70795059204102</v>
          </cell>
          <cell r="AE73">
            <v>147.70795059204102</v>
          </cell>
          <cell r="AF73">
            <v>147.70795059204102</v>
          </cell>
          <cell r="AG73">
            <v>147.70795059204102</v>
          </cell>
          <cell r="AH73">
            <v>147.70795059204102</v>
          </cell>
          <cell r="AI73">
            <v>147.70795059204102</v>
          </cell>
          <cell r="AJ73">
            <v>147.70795059204102</v>
          </cell>
          <cell r="AK73">
            <v>147.70795059204102</v>
          </cell>
          <cell r="AL73">
            <v>147.70795059204102</v>
          </cell>
          <cell r="AM73">
            <v>147.70795059204102</v>
          </cell>
          <cell r="AN73">
            <v>147.70795059204102</v>
          </cell>
          <cell r="AO73">
            <v>147.70795059204102</v>
          </cell>
          <cell r="AP73">
            <v>147.70795059204102</v>
          </cell>
          <cell r="AQ73">
            <v>147.70795059204102</v>
          </cell>
          <cell r="AR73">
            <v>147.70795059204102</v>
          </cell>
          <cell r="AS73">
            <v>147.70795059204102</v>
          </cell>
          <cell r="AT73">
            <v>147.70795059204102</v>
          </cell>
          <cell r="AU73">
            <v>147.70795059204102</v>
          </cell>
          <cell r="AV73">
            <v>147.70795059204102</v>
          </cell>
          <cell r="AW73">
            <v>147.70795059204102</v>
          </cell>
          <cell r="AX73">
            <v>147.70795059204102</v>
          </cell>
          <cell r="AY73">
            <v>147.70795059204102</v>
          </cell>
        </row>
        <row r="74">
          <cell r="C74" t="str">
            <v>GWR</v>
          </cell>
          <cell r="I74" t="str">
            <v>Under Construction</v>
          </cell>
          <cell r="P74">
            <v>0</v>
          </cell>
          <cell r="Q74">
            <v>234.75</v>
          </cell>
          <cell r="R74">
            <v>291.9346423961955</v>
          </cell>
          <cell r="S74">
            <v>325.38551381511905</v>
          </cell>
          <cell r="T74">
            <v>349.11928479239094</v>
          </cell>
          <cell r="U74">
            <v>367.52862777581322</v>
          </cell>
          <cell r="V74">
            <v>382.5701562113145</v>
          </cell>
          <cell r="W74">
            <v>395.28758729706334</v>
          </cell>
          <cell r="X74">
            <v>406.30392718858644</v>
          </cell>
          <cell r="Y74">
            <v>416.02102763023811</v>
          </cell>
          <cell r="Z74">
            <v>424.71327017200878</v>
          </cell>
          <cell r="AA74">
            <v>432.57636000586558</v>
          </cell>
          <cell r="AB74">
            <v>439.75479860751005</v>
          </cell>
          <cell r="AC74">
            <v>446.35832199057677</v>
          </cell>
          <cell r="AD74">
            <v>452.47222969325884</v>
          </cell>
          <cell r="AE74">
            <v>458.16414159093233</v>
          </cell>
          <cell r="AF74">
            <v>463.48856958478194</v>
          </cell>
          <cell r="AG74">
            <v>468.49010088463785</v>
          </cell>
          <cell r="AH74">
            <v>473.20567002643355</v>
          </cell>
          <cell r="AI74">
            <v>477.6662157812313</v>
          </cell>
          <cell r="AJ74">
            <v>481.89791256820422</v>
          </cell>
          <cell r="AK74">
            <v>485.92310111218239</v>
          </cell>
          <cell r="AL74">
            <v>489.76100240206102</v>
          </cell>
          <cell r="AM74">
            <v>493.42827281415487</v>
          </cell>
          <cell r="AN74">
            <v>496.9394410037055</v>
          </cell>
          <cell r="AO74">
            <v>500</v>
          </cell>
          <cell r="AP74">
            <v>500</v>
          </cell>
          <cell r="AQ74">
            <v>500</v>
          </cell>
          <cell r="AR74">
            <v>500</v>
          </cell>
          <cell r="AS74">
            <v>500</v>
          </cell>
          <cell r="AT74">
            <v>500</v>
          </cell>
          <cell r="AU74">
            <v>500</v>
          </cell>
          <cell r="AV74">
            <v>500</v>
          </cell>
          <cell r="AW74">
            <v>500</v>
          </cell>
          <cell r="AX74">
            <v>500</v>
          </cell>
          <cell r="AY74">
            <v>500</v>
          </cell>
        </row>
        <row r="75">
          <cell r="C75" t="str">
            <v>REC</v>
          </cell>
          <cell r="I75" t="str">
            <v>History - Not Existing</v>
          </cell>
        </row>
        <row r="76">
          <cell r="C76" t="str">
            <v>GWR</v>
          </cell>
          <cell r="I76" t="str">
            <v>Existing</v>
          </cell>
          <cell r="P76">
            <v>12500</v>
          </cell>
          <cell r="Q76">
            <v>12500</v>
          </cell>
          <cell r="R76">
            <v>14960</v>
          </cell>
          <cell r="S76">
            <v>14960</v>
          </cell>
          <cell r="T76">
            <v>13102.815685496611</v>
          </cell>
          <cell r="U76">
            <v>13705.631370993222</v>
          </cell>
          <cell r="V76">
            <v>14308.447056489833</v>
          </cell>
          <cell r="W76">
            <v>14911.262741986444</v>
          </cell>
          <cell r="X76">
            <v>15514.078427483055</v>
          </cell>
          <cell r="Y76">
            <v>16116.894112979666</v>
          </cell>
          <cell r="Z76">
            <v>16719.709798476277</v>
          </cell>
          <cell r="AA76">
            <v>17322.525483972888</v>
          </cell>
          <cell r="AB76">
            <v>17500</v>
          </cell>
          <cell r="AC76">
            <v>17500</v>
          </cell>
          <cell r="AD76">
            <v>17500</v>
          </cell>
          <cell r="AE76">
            <v>17500</v>
          </cell>
          <cell r="AF76">
            <v>17500</v>
          </cell>
          <cell r="AG76">
            <v>17500</v>
          </cell>
          <cell r="AH76">
            <v>17500</v>
          </cell>
          <cell r="AI76">
            <v>17500</v>
          </cell>
          <cell r="AJ76">
            <v>17500</v>
          </cell>
          <cell r="AK76">
            <v>17500</v>
          </cell>
          <cell r="AL76">
            <v>17500</v>
          </cell>
          <cell r="AM76">
            <v>17500</v>
          </cell>
          <cell r="AN76">
            <v>17500</v>
          </cell>
          <cell r="AO76">
            <v>17500</v>
          </cell>
          <cell r="AP76">
            <v>17500</v>
          </cell>
          <cell r="AQ76">
            <v>17500</v>
          </cell>
          <cell r="AR76">
            <v>17500</v>
          </cell>
          <cell r="AS76">
            <v>17500</v>
          </cell>
          <cell r="AT76">
            <v>17500</v>
          </cell>
          <cell r="AU76">
            <v>17500</v>
          </cell>
          <cell r="AV76">
            <v>17500</v>
          </cell>
          <cell r="AW76">
            <v>17500</v>
          </cell>
          <cell r="AX76">
            <v>17500</v>
          </cell>
          <cell r="AY76">
            <v>17500</v>
          </cell>
        </row>
        <row r="77">
          <cell r="C77" t="str">
            <v>REC</v>
          </cell>
          <cell r="I77" t="str">
            <v>Existing</v>
          </cell>
          <cell r="P77">
            <v>3500</v>
          </cell>
          <cell r="Q77">
            <v>3500</v>
          </cell>
          <cell r="R77">
            <v>3500</v>
          </cell>
          <cell r="S77">
            <v>3500</v>
          </cell>
          <cell r="T77">
            <v>3500</v>
          </cell>
          <cell r="U77">
            <v>3500</v>
          </cell>
          <cell r="V77">
            <v>3500</v>
          </cell>
          <cell r="W77">
            <v>3500</v>
          </cell>
          <cell r="X77">
            <v>3500</v>
          </cell>
          <cell r="Y77">
            <v>3500</v>
          </cell>
          <cell r="Z77">
            <v>3500</v>
          </cell>
          <cell r="AA77">
            <v>3500</v>
          </cell>
          <cell r="AB77">
            <v>3500</v>
          </cell>
          <cell r="AC77">
            <v>3500</v>
          </cell>
          <cell r="AD77">
            <v>3500</v>
          </cell>
          <cell r="AE77">
            <v>3500</v>
          </cell>
          <cell r="AF77">
            <v>3500</v>
          </cell>
          <cell r="AG77">
            <v>3500</v>
          </cell>
          <cell r="AH77">
            <v>3500</v>
          </cell>
          <cell r="AI77">
            <v>3500</v>
          </cell>
          <cell r="AJ77">
            <v>3500</v>
          </cell>
          <cell r="AK77">
            <v>3500</v>
          </cell>
          <cell r="AL77">
            <v>3500</v>
          </cell>
          <cell r="AM77">
            <v>3500</v>
          </cell>
          <cell r="AN77">
            <v>3500</v>
          </cell>
          <cell r="AO77">
            <v>3500</v>
          </cell>
          <cell r="AP77">
            <v>3500</v>
          </cell>
          <cell r="AQ77">
            <v>3500</v>
          </cell>
          <cell r="AR77">
            <v>3500</v>
          </cell>
          <cell r="AS77">
            <v>3500</v>
          </cell>
          <cell r="AT77">
            <v>3500</v>
          </cell>
          <cell r="AU77">
            <v>3500</v>
          </cell>
          <cell r="AV77">
            <v>3500</v>
          </cell>
          <cell r="AW77">
            <v>3500</v>
          </cell>
          <cell r="AX77">
            <v>3500</v>
          </cell>
          <cell r="AY77">
            <v>3500</v>
          </cell>
        </row>
        <row r="78">
          <cell r="C78" t="str">
            <v>REC</v>
          </cell>
          <cell r="I78" t="str">
            <v>Existing</v>
          </cell>
          <cell r="P78">
            <v>10000</v>
          </cell>
          <cell r="Q78">
            <v>10000</v>
          </cell>
          <cell r="R78">
            <v>10000</v>
          </cell>
          <cell r="S78">
            <v>10518.708772042341</v>
          </cell>
          <cell r="T78">
            <v>11037.417544084681</v>
          </cell>
          <cell r="U78">
            <v>11556.126316127022</v>
          </cell>
          <cell r="V78">
            <v>12074.835088169362</v>
          </cell>
          <cell r="W78">
            <v>12593.543860211703</v>
          </cell>
          <cell r="X78">
            <v>13112.252632254043</v>
          </cell>
          <cell r="Y78">
            <v>13500</v>
          </cell>
          <cell r="Z78">
            <v>13500</v>
          </cell>
          <cell r="AA78">
            <v>13500</v>
          </cell>
          <cell r="AB78">
            <v>13500</v>
          </cell>
          <cell r="AC78">
            <v>13500</v>
          </cell>
          <cell r="AD78">
            <v>13500</v>
          </cell>
          <cell r="AE78">
            <v>13500</v>
          </cell>
          <cell r="AF78">
            <v>13500</v>
          </cell>
          <cell r="AG78">
            <v>13500</v>
          </cell>
          <cell r="AH78">
            <v>13500</v>
          </cell>
          <cell r="AI78">
            <v>13500</v>
          </cell>
          <cell r="AJ78">
            <v>13500</v>
          </cell>
          <cell r="AK78">
            <v>13500</v>
          </cell>
          <cell r="AL78">
            <v>13500</v>
          </cell>
          <cell r="AM78">
            <v>13500</v>
          </cell>
          <cell r="AN78">
            <v>13500</v>
          </cell>
          <cell r="AO78">
            <v>13500</v>
          </cell>
          <cell r="AP78">
            <v>13500</v>
          </cell>
          <cell r="AQ78">
            <v>13500</v>
          </cell>
          <cell r="AR78">
            <v>13500</v>
          </cell>
          <cell r="AS78">
            <v>13500</v>
          </cell>
          <cell r="AT78">
            <v>13500</v>
          </cell>
          <cell r="AU78">
            <v>13500</v>
          </cell>
          <cell r="AV78">
            <v>13500</v>
          </cell>
          <cell r="AW78">
            <v>13500</v>
          </cell>
          <cell r="AX78">
            <v>13500</v>
          </cell>
          <cell r="AY78">
            <v>13500</v>
          </cell>
        </row>
        <row r="79">
          <cell r="C79" t="str">
            <v>REC</v>
          </cell>
          <cell r="I79" t="str">
            <v>Existing</v>
          </cell>
          <cell r="P79">
            <v>7307.5026729000938</v>
          </cell>
          <cell r="Q79">
            <v>7514.6704802301192</v>
          </cell>
          <cell r="R79">
            <v>7550</v>
          </cell>
          <cell r="S79">
            <v>7550</v>
          </cell>
          <cell r="T79">
            <v>7550</v>
          </cell>
          <cell r="U79">
            <v>7550</v>
          </cell>
          <cell r="V79">
            <v>7550</v>
          </cell>
          <cell r="W79">
            <v>7550</v>
          </cell>
          <cell r="X79">
            <v>7550</v>
          </cell>
          <cell r="Y79">
            <v>7550</v>
          </cell>
          <cell r="Z79">
            <v>7550</v>
          </cell>
          <cell r="AA79">
            <v>7550</v>
          </cell>
          <cell r="AB79">
            <v>7550</v>
          </cell>
          <cell r="AC79">
            <v>7550</v>
          </cell>
          <cell r="AD79">
            <v>7550</v>
          </cell>
          <cell r="AE79">
            <v>7550</v>
          </cell>
          <cell r="AF79">
            <v>7550</v>
          </cell>
          <cell r="AG79">
            <v>7550</v>
          </cell>
          <cell r="AH79">
            <v>7550</v>
          </cell>
          <cell r="AI79">
            <v>7550</v>
          </cell>
          <cell r="AJ79">
            <v>7550</v>
          </cell>
          <cell r="AK79">
            <v>7550</v>
          </cell>
          <cell r="AL79">
            <v>7550</v>
          </cell>
          <cell r="AM79">
            <v>7550</v>
          </cell>
          <cell r="AN79">
            <v>7550</v>
          </cell>
          <cell r="AO79">
            <v>7550</v>
          </cell>
          <cell r="AP79">
            <v>7550</v>
          </cell>
          <cell r="AQ79">
            <v>7550</v>
          </cell>
          <cell r="AR79">
            <v>7550</v>
          </cell>
          <cell r="AS79">
            <v>7550</v>
          </cell>
          <cell r="AT79">
            <v>7550</v>
          </cell>
          <cell r="AU79">
            <v>7550</v>
          </cell>
          <cell r="AV79">
            <v>7550</v>
          </cell>
          <cell r="AW79">
            <v>7550</v>
          </cell>
          <cell r="AX79">
            <v>7550</v>
          </cell>
          <cell r="AY79">
            <v>7550</v>
          </cell>
        </row>
        <row r="80">
          <cell r="C80" t="str">
            <v>REC</v>
          </cell>
          <cell r="I80" t="str">
            <v>Existing</v>
          </cell>
          <cell r="P80">
            <v>6021.3726916600153</v>
          </cell>
          <cell r="Q80">
            <v>6335.4331215001912</v>
          </cell>
          <cell r="R80">
            <v>6649.493551340367</v>
          </cell>
          <cell r="S80">
            <v>6963.5539811805429</v>
          </cell>
          <cell r="T80">
            <v>7277.6144110207188</v>
          </cell>
          <cell r="U80">
            <v>7591.6748408608946</v>
          </cell>
          <cell r="V80">
            <v>7905.7352707010705</v>
          </cell>
          <cell r="W80">
            <v>8219.7957005412463</v>
          </cell>
          <cell r="X80">
            <v>8533.8561303814222</v>
          </cell>
          <cell r="Y80">
            <v>8847.916560221598</v>
          </cell>
          <cell r="Z80">
            <v>9161.9769900617739</v>
          </cell>
          <cell r="AA80">
            <v>9476.0374199019498</v>
          </cell>
          <cell r="AB80">
            <v>9790.0978497421256</v>
          </cell>
          <cell r="AC80">
            <v>10104.158279582301</v>
          </cell>
          <cell r="AD80">
            <v>10418.218709422477</v>
          </cell>
          <cell r="AE80">
            <v>10732.279139262653</v>
          </cell>
          <cell r="AF80">
            <v>11046.339569102829</v>
          </cell>
          <cell r="AG80">
            <v>11360.399998943005</v>
          </cell>
          <cell r="AH80">
            <v>11674.460428783181</v>
          </cell>
          <cell r="AI80">
            <v>11988.520858623357</v>
          </cell>
          <cell r="AJ80">
            <v>12302.581288463532</v>
          </cell>
          <cell r="AK80">
            <v>12616.641718303708</v>
          </cell>
          <cell r="AL80">
            <v>12930.702148143884</v>
          </cell>
          <cell r="AM80">
            <v>13244.76257798406</v>
          </cell>
          <cell r="AN80">
            <v>13558.823007824236</v>
          </cell>
          <cell r="AO80">
            <v>13872.883437664412</v>
          </cell>
          <cell r="AP80">
            <v>14186.943867504588</v>
          </cell>
          <cell r="AQ80">
            <v>14501.004297344763</v>
          </cell>
          <cell r="AR80">
            <v>14815.064727184939</v>
          </cell>
          <cell r="AS80">
            <v>15000</v>
          </cell>
          <cell r="AT80">
            <v>15000</v>
          </cell>
          <cell r="AU80">
            <v>15000</v>
          </cell>
          <cell r="AV80">
            <v>15000</v>
          </cell>
          <cell r="AW80">
            <v>15000</v>
          </cell>
          <cell r="AX80">
            <v>15000</v>
          </cell>
          <cell r="AY80">
            <v>15000</v>
          </cell>
        </row>
        <row r="81">
          <cell r="C81" t="str">
            <v>REC</v>
          </cell>
          <cell r="I81" t="str">
            <v>Existing</v>
          </cell>
          <cell r="P81">
            <v>11102.872121565269</v>
          </cell>
          <cell r="Q81">
            <v>11953.170909390305</v>
          </cell>
          <cell r="R81">
            <v>12803.46969721534</v>
          </cell>
          <cell r="S81">
            <v>13653.768485040375</v>
          </cell>
          <cell r="T81">
            <v>13850</v>
          </cell>
          <cell r="U81">
            <v>13850</v>
          </cell>
          <cell r="V81">
            <v>13850</v>
          </cell>
          <cell r="W81">
            <v>13850</v>
          </cell>
          <cell r="X81">
            <v>13850</v>
          </cell>
          <cell r="Y81">
            <v>13850</v>
          </cell>
          <cell r="Z81">
            <v>13850</v>
          </cell>
          <cell r="AA81">
            <v>13850</v>
          </cell>
          <cell r="AB81">
            <v>13850</v>
          </cell>
          <cell r="AC81">
            <v>13850</v>
          </cell>
          <cell r="AD81">
            <v>13850</v>
          </cell>
          <cell r="AE81">
            <v>13850</v>
          </cell>
          <cell r="AF81">
            <v>13850</v>
          </cell>
          <cell r="AG81">
            <v>13850</v>
          </cell>
          <cell r="AH81">
            <v>13850</v>
          </cell>
          <cell r="AI81">
            <v>13850</v>
          </cell>
          <cell r="AJ81">
            <v>13850</v>
          </cell>
          <cell r="AK81">
            <v>13850</v>
          </cell>
          <cell r="AL81">
            <v>13850</v>
          </cell>
          <cell r="AM81">
            <v>13850</v>
          </cell>
          <cell r="AN81">
            <v>13850</v>
          </cell>
          <cell r="AO81">
            <v>13850</v>
          </cell>
          <cell r="AP81">
            <v>13850</v>
          </cell>
          <cell r="AQ81">
            <v>13850</v>
          </cell>
          <cell r="AR81">
            <v>13850</v>
          </cell>
          <cell r="AS81">
            <v>13850</v>
          </cell>
          <cell r="AT81">
            <v>13850</v>
          </cell>
          <cell r="AU81">
            <v>13850</v>
          </cell>
          <cell r="AV81">
            <v>13850</v>
          </cell>
          <cell r="AW81">
            <v>13850</v>
          </cell>
          <cell r="AX81">
            <v>13850</v>
          </cell>
          <cell r="AY81">
            <v>13850</v>
          </cell>
        </row>
        <row r="82">
          <cell r="C82" t="str">
            <v>REC</v>
          </cell>
          <cell r="I82" t="str">
            <v>Advanced Planning (EIR/EIS Certified)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756</v>
          </cell>
          <cell r="V82">
            <v>1212</v>
          </cell>
          <cell r="W82">
            <v>1668</v>
          </cell>
          <cell r="X82">
            <v>2124</v>
          </cell>
          <cell r="Y82">
            <v>2580</v>
          </cell>
          <cell r="Z82">
            <v>3036</v>
          </cell>
          <cell r="AA82">
            <v>3492.0000000000005</v>
          </cell>
          <cell r="AB82">
            <v>3948.0000000000005</v>
          </cell>
          <cell r="AC82">
            <v>4404</v>
          </cell>
          <cell r="AD82">
            <v>4860</v>
          </cell>
          <cell r="AE82">
            <v>5316.0000000000009</v>
          </cell>
          <cell r="AF82">
            <v>5772.0000000000009</v>
          </cell>
          <cell r="AG82">
            <v>6228</v>
          </cell>
          <cell r="AH82">
            <v>6684.0000000000009</v>
          </cell>
          <cell r="AI82">
            <v>7140.0000000000009</v>
          </cell>
          <cell r="AJ82">
            <v>7596.0000000000009</v>
          </cell>
          <cell r="AK82">
            <v>8052</v>
          </cell>
          <cell r="AL82">
            <v>8508</v>
          </cell>
          <cell r="AM82">
            <v>8964</v>
          </cell>
          <cell r="AN82">
            <v>9420</v>
          </cell>
          <cell r="AO82">
            <v>9876</v>
          </cell>
          <cell r="AP82">
            <v>10332.000000000002</v>
          </cell>
          <cell r="AQ82">
            <v>10788</v>
          </cell>
          <cell r="AR82">
            <v>11244</v>
          </cell>
          <cell r="AS82">
            <v>11700.000000000002</v>
          </cell>
          <cell r="AT82">
            <v>12156</v>
          </cell>
          <cell r="AU82">
            <v>12612.000000000002</v>
          </cell>
          <cell r="AV82">
            <v>13068.000000000002</v>
          </cell>
          <cell r="AW82">
            <v>13524</v>
          </cell>
          <cell r="AX82">
            <v>13980.000000000002</v>
          </cell>
          <cell r="AY82">
            <v>14436</v>
          </cell>
        </row>
        <row r="83">
          <cell r="C83" t="str">
            <v>REC</v>
          </cell>
          <cell r="I83" t="str">
            <v>Expired LRP</v>
          </cell>
          <cell r="P83">
            <v>466.66667175292969</v>
          </cell>
          <cell r="Q83">
            <v>466.66667175292969</v>
          </cell>
          <cell r="R83">
            <v>466.66667175292969</v>
          </cell>
          <cell r="S83">
            <v>466.66667175292969</v>
          </cell>
          <cell r="T83">
            <v>466.66667175292969</v>
          </cell>
          <cell r="U83">
            <v>473.38326302222828</v>
          </cell>
          <cell r="V83">
            <v>482.2638836870766</v>
          </cell>
          <cell r="W83">
            <v>489.95662721617538</v>
          </cell>
          <cell r="X83">
            <v>496.74210790033965</v>
          </cell>
          <cell r="Y83">
            <v>502.81192720738699</v>
          </cell>
          <cell r="Z83">
            <v>508.30274666591413</v>
          </cell>
          <cell r="AA83">
            <v>513.31547209428675</v>
          </cell>
          <cell r="AB83">
            <v>517.92673248335916</v>
          </cell>
          <cell r="AC83">
            <v>522.19609275913501</v>
          </cell>
          <cell r="AD83">
            <v>526.17077208549836</v>
          </cell>
          <cell r="AE83">
            <v>529.88883628823385</v>
          </cell>
          <cell r="AF83">
            <v>533.38142075107862</v>
          </cell>
          <cell r="AG83">
            <v>536.67431697239806</v>
          </cell>
          <cell r="AH83">
            <v>539.78912958977867</v>
          </cell>
          <cell r="AI83">
            <v>542.74413627944546</v>
          </cell>
          <cell r="AJ83">
            <v>545.55493763724644</v>
          </cell>
          <cell r="AK83">
            <v>548.23495573797254</v>
          </cell>
          <cell r="AL83">
            <v>550.79582177967836</v>
          </cell>
          <cell r="AM83">
            <v>553.24768116634516</v>
          </cell>
          <cell r="AN83">
            <v>555.59943627065707</v>
          </cell>
          <cell r="AO83">
            <v>557.85894155541757</v>
          </cell>
          <cell r="AP83">
            <v>560.03316185050937</v>
          </cell>
          <cell r="AQ83">
            <v>562.12830183119354</v>
          </cell>
          <cell r="AR83">
            <v>564.14991276552087</v>
          </cell>
          <cell r="AS83">
            <v>566.10298115755677</v>
          </cell>
          <cell r="AT83">
            <v>567.99200285038933</v>
          </cell>
          <cell r="AU83">
            <v>569.82104536029226</v>
          </cell>
          <cell r="AV83">
            <v>571.59380061608397</v>
          </cell>
          <cell r="AW83">
            <v>573.31362982313703</v>
          </cell>
          <cell r="AX83">
            <v>574.98360182240515</v>
          </cell>
          <cell r="AY83">
            <v>576.60652604445647</v>
          </cell>
        </row>
        <row r="84">
          <cell r="C84" t="str">
            <v>REC</v>
          </cell>
          <cell r="I84" t="str">
            <v>Expired LRP</v>
          </cell>
          <cell r="P84">
            <v>2700</v>
          </cell>
          <cell r="Q84">
            <v>2700</v>
          </cell>
          <cell r="R84">
            <v>2700</v>
          </cell>
          <cell r="S84">
            <v>2700</v>
          </cell>
          <cell r="T84">
            <v>2700</v>
          </cell>
          <cell r="U84">
            <v>2700</v>
          </cell>
          <cell r="V84">
            <v>2700</v>
          </cell>
          <cell r="W84">
            <v>2700</v>
          </cell>
          <cell r="X84">
            <v>2700</v>
          </cell>
          <cell r="Y84">
            <v>2700</v>
          </cell>
          <cell r="Z84">
            <v>2700</v>
          </cell>
          <cell r="AA84">
            <v>2700</v>
          </cell>
          <cell r="AB84">
            <v>2700</v>
          </cell>
          <cell r="AC84">
            <v>2700</v>
          </cell>
          <cell r="AD84">
            <v>2700</v>
          </cell>
          <cell r="AE84">
            <v>2700</v>
          </cell>
          <cell r="AF84">
            <v>2700</v>
          </cell>
          <cell r="AG84">
            <v>2700</v>
          </cell>
          <cell r="AH84">
            <v>2700</v>
          </cell>
          <cell r="AI84">
            <v>2700</v>
          </cell>
          <cell r="AJ84">
            <v>2700</v>
          </cell>
          <cell r="AK84">
            <v>2700</v>
          </cell>
          <cell r="AL84">
            <v>2700</v>
          </cell>
          <cell r="AM84">
            <v>2700</v>
          </cell>
          <cell r="AN84">
            <v>2700</v>
          </cell>
          <cell r="AO84">
            <v>2700</v>
          </cell>
          <cell r="AP84">
            <v>2700</v>
          </cell>
          <cell r="AQ84">
            <v>2700</v>
          </cell>
          <cell r="AR84">
            <v>2700</v>
          </cell>
          <cell r="AS84">
            <v>2700</v>
          </cell>
          <cell r="AT84">
            <v>2700</v>
          </cell>
          <cell r="AU84">
            <v>2700</v>
          </cell>
          <cell r="AV84">
            <v>2700</v>
          </cell>
          <cell r="AW84">
            <v>2700</v>
          </cell>
          <cell r="AX84">
            <v>2700</v>
          </cell>
          <cell r="AY84">
            <v>2700</v>
          </cell>
        </row>
        <row r="85">
          <cell r="C85" t="str">
            <v>REC</v>
          </cell>
          <cell r="I85" t="str">
            <v>Existing</v>
          </cell>
          <cell r="P85">
            <v>1260.8284932772319</v>
          </cell>
          <cell r="Q85">
            <v>1277.7236531575522</v>
          </cell>
          <cell r="R85">
            <v>1294.6188130378725</v>
          </cell>
          <cell r="S85">
            <v>1311.5139729181928</v>
          </cell>
          <cell r="T85">
            <v>1328.4091327985132</v>
          </cell>
          <cell r="U85">
            <v>1345.3042926788335</v>
          </cell>
          <cell r="V85">
            <v>1362.1994525591538</v>
          </cell>
          <cell r="W85">
            <v>1379.0946124394741</v>
          </cell>
          <cell r="X85">
            <v>1395.9897723197944</v>
          </cell>
          <cell r="Y85">
            <v>1412.8849322001147</v>
          </cell>
          <cell r="Z85">
            <v>1429.780092080435</v>
          </cell>
          <cell r="AA85">
            <v>1446.6752519607553</v>
          </cell>
          <cell r="AB85">
            <v>1463.5704118410756</v>
          </cell>
          <cell r="AC85">
            <v>1480.4655717213959</v>
          </cell>
          <cell r="AD85">
            <v>1497.3607316017162</v>
          </cell>
          <cell r="AE85">
            <v>1514.2558914820365</v>
          </cell>
          <cell r="AF85">
            <v>1531.1510513623568</v>
          </cell>
          <cell r="AG85">
            <v>1548.0462112426771</v>
          </cell>
          <cell r="AH85">
            <v>1564.9413711229975</v>
          </cell>
          <cell r="AI85">
            <v>1581.8365310033178</v>
          </cell>
          <cell r="AJ85">
            <v>1598.7316908836381</v>
          </cell>
          <cell r="AK85">
            <v>1615.6268507639584</v>
          </cell>
          <cell r="AL85">
            <v>1632.5220106442787</v>
          </cell>
          <cell r="AM85">
            <v>1649.417170524599</v>
          </cell>
          <cell r="AN85">
            <v>1666.3123304049193</v>
          </cell>
          <cell r="AO85">
            <v>1683.2074902852396</v>
          </cell>
          <cell r="AP85">
            <v>1700.1026501655599</v>
          </cell>
          <cell r="AQ85">
            <v>1716.9978100458802</v>
          </cell>
          <cell r="AR85">
            <v>1733.8929699262005</v>
          </cell>
          <cell r="AS85">
            <v>1750.7881298065208</v>
          </cell>
          <cell r="AT85">
            <v>1767.6832896868411</v>
          </cell>
          <cell r="AU85">
            <v>1784.5784495671614</v>
          </cell>
          <cell r="AV85">
            <v>1801.4736094474817</v>
          </cell>
          <cell r="AW85">
            <v>1818.3687693278021</v>
          </cell>
          <cell r="AX85">
            <v>1835.2639292081224</v>
          </cell>
          <cell r="AY85">
            <v>1852.1590890884427</v>
          </cell>
        </row>
        <row r="86">
          <cell r="C86" t="str">
            <v>REC</v>
          </cell>
          <cell r="I86" t="str">
            <v>Existing</v>
          </cell>
          <cell r="P86">
            <v>307.58772443986879</v>
          </cell>
          <cell r="Q86">
            <v>313.77545021488163</v>
          </cell>
          <cell r="R86">
            <v>319.96317598989447</v>
          </cell>
          <cell r="S86">
            <v>326.1509017649073</v>
          </cell>
          <cell r="T86">
            <v>332.33862753992014</v>
          </cell>
          <cell r="U86">
            <v>338.52635331493298</v>
          </cell>
          <cell r="V86">
            <v>344.71407908994581</v>
          </cell>
          <cell r="W86">
            <v>350.90180486495865</v>
          </cell>
          <cell r="X86">
            <v>357.08953063997149</v>
          </cell>
          <cell r="Y86">
            <v>363.27725641498432</v>
          </cell>
          <cell r="Z86">
            <v>369.46498218999716</v>
          </cell>
          <cell r="AA86">
            <v>375.65270796500999</v>
          </cell>
          <cell r="AB86">
            <v>381.84043374002283</v>
          </cell>
          <cell r="AC86">
            <v>388.02815951503567</v>
          </cell>
          <cell r="AD86">
            <v>394.2158852900485</v>
          </cell>
          <cell r="AE86">
            <v>400.40361106506134</v>
          </cell>
          <cell r="AF86">
            <v>406.59133684007418</v>
          </cell>
          <cell r="AG86">
            <v>412.77906261508701</v>
          </cell>
          <cell r="AH86">
            <v>418.96678839009985</v>
          </cell>
          <cell r="AI86">
            <v>425.15451416511269</v>
          </cell>
          <cell r="AJ86">
            <v>431.34223994012552</v>
          </cell>
          <cell r="AK86">
            <v>437.52996571513836</v>
          </cell>
          <cell r="AL86">
            <v>443.7176914901512</v>
          </cell>
          <cell r="AM86">
            <v>449.90541726516403</v>
          </cell>
          <cell r="AN86">
            <v>456.09314304017687</v>
          </cell>
          <cell r="AO86">
            <v>462.28086881518971</v>
          </cell>
          <cell r="AP86">
            <v>468.46859459020254</v>
          </cell>
          <cell r="AQ86">
            <v>474.65632036521538</v>
          </cell>
          <cell r="AR86">
            <v>480.84404614022822</v>
          </cell>
          <cell r="AS86">
            <v>487.03177191524105</v>
          </cell>
          <cell r="AT86">
            <v>493.21949769025389</v>
          </cell>
          <cell r="AU86">
            <v>499.40722346526672</v>
          </cell>
          <cell r="AV86">
            <v>500</v>
          </cell>
          <cell r="AW86">
            <v>500</v>
          </cell>
          <cell r="AX86">
            <v>500</v>
          </cell>
          <cell r="AY86">
            <v>500</v>
          </cell>
        </row>
        <row r="87">
          <cell r="C87" t="str">
            <v>REC</v>
          </cell>
          <cell r="I87" t="str">
            <v>Feasibility</v>
          </cell>
          <cell r="P87">
            <v>0</v>
          </cell>
          <cell r="Q87">
            <v>0</v>
          </cell>
          <cell r="R87">
            <v>0</v>
          </cell>
          <cell r="S87">
            <v>171.33120000000002</v>
          </cell>
          <cell r="T87">
            <v>189.81410819906708</v>
          </cell>
          <cell r="U87">
            <v>200.62591639979289</v>
          </cell>
          <cell r="V87">
            <v>208.2970163981341</v>
          </cell>
          <cell r="W87">
            <v>214.24718382263777</v>
          </cell>
          <cell r="X87">
            <v>219.10882459885994</v>
          </cell>
          <cell r="Y87">
            <v>223.21928330658974</v>
          </cell>
          <cell r="Z87">
            <v>226.77992459720116</v>
          </cell>
          <cell r="AA87">
            <v>229.92063279958577</v>
          </cell>
          <cell r="AB87">
            <v>232.73009202170482</v>
          </cell>
          <cell r="AC87">
            <v>235.27155702822313</v>
          </cell>
          <cell r="AD87">
            <v>237.59173279792699</v>
          </cell>
          <cell r="AE87">
            <v>239.72608760658338</v>
          </cell>
          <cell r="AF87">
            <v>241.7021915056568</v>
          </cell>
          <cell r="AG87">
            <v>243.54190022243066</v>
          </cell>
          <cell r="AH87">
            <v>245.26283279626821</v>
          </cell>
          <cell r="AI87">
            <v>246.87940046192782</v>
          </cell>
          <cell r="AJ87">
            <v>248.40354099865283</v>
          </cell>
          <cell r="AK87">
            <v>249.84525426726898</v>
          </cell>
          <cell r="AL87">
            <v>251.21300022077187</v>
          </cell>
          <cell r="AM87">
            <v>252.51399970638263</v>
          </cell>
          <cell r="AN87">
            <v>253.75446522729015</v>
          </cell>
          <cell r="AO87">
            <v>254.93978036659396</v>
          </cell>
          <cell r="AP87">
            <v>256.07464099699405</v>
          </cell>
          <cell r="AQ87">
            <v>257.16316764527556</v>
          </cell>
          <cell r="AR87">
            <v>258.20899580565043</v>
          </cell>
          <cell r="AS87">
            <v>259.21534919937864</v>
          </cell>
          <cell r="AT87">
            <v>260.18509970472383</v>
          </cell>
          <cell r="AU87">
            <v>261.12081676575536</v>
          </cell>
          <cell r="AV87">
            <v>262.02480842149771</v>
          </cell>
          <cell r="AW87">
            <v>262.89915560503732</v>
          </cell>
          <cell r="AX87">
            <v>263.74574099533527</v>
          </cell>
          <cell r="AY87">
            <v>264.56627342801602</v>
          </cell>
        </row>
        <row r="88">
          <cell r="C88" t="str">
            <v>GWR</v>
          </cell>
          <cell r="I88" t="str">
            <v>History - Not Existing</v>
          </cell>
        </row>
        <row r="89">
          <cell r="C89" t="str">
            <v>REC</v>
          </cell>
          <cell r="I89" t="str">
            <v>Existing</v>
          </cell>
          <cell r="P89">
            <v>50.0717785504023</v>
          </cell>
          <cell r="Q89">
            <v>169.17397889979009</v>
          </cell>
          <cell r="R89">
            <v>2200</v>
          </cell>
          <cell r="S89">
            <v>2600</v>
          </cell>
          <cell r="T89">
            <v>3048.3961868791498</v>
          </cell>
          <cell r="U89">
            <v>3475</v>
          </cell>
          <cell r="V89">
            <v>3475</v>
          </cell>
          <cell r="W89">
            <v>3475</v>
          </cell>
          <cell r="X89">
            <v>3475</v>
          </cell>
          <cell r="Y89">
            <v>3475</v>
          </cell>
          <cell r="Z89">
            <v>3475</v>
          </cell>
          <cell r="AA89">
            <v>3475</v>
          </cell>
          <cell r="AB89">
            <v>3475</v>
          </cell>
          <cell r="AC89">
            <v>3475</v>
          </cell>
          <cell r="AD89">
            <v>3475</v>
          </cell>
          <cell r="AE89">
            <v>3475</v>
          </cell>
          <cell r="AF89">
            <v>3475</v>
          </cell>
          <cell r="AG89">
            <v>3475</v>
          </cell>
          <cell r="AH89">
            <v>3475</v>
          </cell>
          <cell r="AI89">
            <v>3475</v>
          </cell>
          <cell r="AJ89">
            <v>3475</v>
          </cell>
          <cell r="AK89">
            <v>3475</v>
          </cell>
          <cell r="AL89">
            <v>3475</v>
          </cell>
          <cell r="AM89">
            <v>3475</v>
          </cell>
          <cell r="AN89">
            <v>3475</v>
          </cell>
          <cell r="AO89">
            <v>3475</v>
          </cell>
          <cell r="AP89">
            <v>3475</v>
          </cell>
          <cell r="AQ89">
            <v>3475</v>
          </cell>
          <cell r="AR89">
            <v>3475</v>
          </cell>
          <cell r="AS89">
            <v>3475</v>
          </cell>
          <cell r="AT89">
            <v>3475</v>
          </cell>
          <cell r="AU89">
            <v>3475</v>
          </cell>
          <cell r="AV89">
            <v>3475</v>
          </cell>
          <cell r="AW89">
            <v>3475</v>
          </cell>
          <cell r="AX89">
            <v>3475</v>
          </cell>
          <cell r="AY89">
            <v>3475</v>
          </cell>
        </row>
        <row r="90">
          <cell r="C90" t="str">
            <v>REC</v>
          </cell>
          <cell r="I90" t="str">
            <v>Existing</v>
          </cell>
          <cell r="P90">
            <v>3024</v>
          </cell>
          <cell r="Q90">
            <v>3024</v>
          </cell>
          <cell r="R90">
            <v>3024</v>
          </cell>
          <cell r="S90">
            <v>3024</v>
          </cell>
          <cell r="T90">
            <v>3025</v>
          </cell>
          <cell r="U90">
            <v>3025</v>
          </cell>
          <cell r="V90">
            <v>3025</v>
          </cell>
          <cell r="W90">
            <v>3025</v>
          </cell>
          <cell r="X90">
            <v>3025</v>
          </cell>
          <cell r="Y90">
            <v>3025</v>
          </cell>
          <cell r="Z90">
            <v>3025</v>
          </cell>
          <cell r="AA90">
            <v>3025</v>
          </cell>
          <cell r="AB90">
            <v>3025</v>
          </cell>
          <cell r="AC90">
            <v>3025</v>
          </cell>
          <cell r="AD90">
            <v>3025</v>
          </cell>
          <cell r="AE90">
            <v>3025</v>
          </cell>
          <cell r="AF90">
            <v>3025</v>
          </cell>
          <cell r="AG90">
            <v>3025</v>
          </cell>
          <cell r="AH90">
            <v>3025</v>
          </cell>
          <cell r="AI90">
            <v>3025</v>
          </cell>
          <cell r="AJ90">
            <v>3025</v>
          </cell>
          <cell r="AK90">
            <v>3025</v>
          </cell>
          <cell r="AL90">
            <v>3025</v>
          </cell>
          <cell r="AM90">
            <v>3025</v>
          </cell>
          <cell r="AN90">
            <v>3025</v>
          </cell>
          <cell r="AO90">
            <v>3025</v>
          </cell>
          <cell r="AP90">
            <v>3025</v>
          </cell>
          <cell r="AQ90">
            <v>3025</v>
          </cell>
          <cell r="AR90">
            <v>3025</v>
          </cell>
          <cell r="AS90">
            <v>3025</v>
          </cell>
          <cell r="AT90">
            <v>3025</v>
          </cell>
          <cell r="AU90">
            <v>3025</v>
          </cell>
          <cell r="AV90">
            <v>3025</v>
          </cell>
          <cell r="AW90">
            <v>3025</v>
          </cell>
          <cell r="AX90">
            <v>3025</v>
          </cell>
          <cell r="AY90">
            <v>3025</v>
          </cell>
        </row>
        <row r="91">
          <cell r="C91" t="str">
            <v>REC</v>
          </cell>
          <cell r="I91" t="str">
            <v>Existing</v>
          </cell>
          <cell r="P91">
            <v>654.35333333333324</v>
          </cell>
          <cell r="Q91">
            <v>1075.1400000000001</v>
          </cell>
          <cell r="R91">
            <v>856.31999999999994</v>
          </cell>
          <cell r="S91">
            <v>1226.615</v>
          </cell>
          <cell r="T91">
            <v>1168.0860604673444</v>
          </cell>
          <cell r="U91">
            <v>1261.0321209346887</v>
          </cell>
          <cell r="V91">
            <v>1353.978181402033</v>
          </cell>
          <cell r="W91">
            <v>1446.9242418693773</v>
          </cell>
          <cell r="X91">
            <v>1539.8703023367216</v>
          </cell>
          <cell r="Y91">
            <v>1632.8163628040659</v>
          </cell>
          <cell r="Z91">
            <v>1725.7624232714102</v>
          </cell>
          <cell r="AA91">
            <v>1818.7084837387545</v>
          </cell>
          <cell r="AB91">
            <v>1911.6545442060988</v>
          </cell>
          <cell r="AC91">
            <v>2004.6006046734431</v>
          </cell>
          <cell r="AD91">
            <v>2097.5466651407874</v>
          </cell>
          <cell r="AE91">
            <v>2190.4927256081319</v>
          </cell>
          <cell r="AF91">
            <v>2283.4387860754764</v>
          </cell>
          <cell r="AG91">
            <v>2376.3848465428209</v>
          </cell>
          <cell r="AH91">
            <v>2469.3309070101654</v>
          </cell>
          <cell r="AI91">
            <v>2562.27696747751</v>
          </cell>
          <cell r="AJ91">
            <v>2655.2230279448545</v>
          </cell>
          <cell r="AK91">
            <v>2748.169088412199</v>
          </cell>
          <cell r="AL91">
            <v>2750</v>
          </cell>
          <cell r="AM91">
            <v>2750</v>
          </cell>
          <cell r="AN91">
            <v>2750</v>
          </cell>
          <cell r="AO91">
            <v>2750</v>
          </cell>
          <cell r="AP91">
            <v>2750</v>
          </cell>
          <cell r="AQ91">
            <v>2750</v>
          </cell>
          <cell r="AR91">
            <v>2750</v>
          </cell>
          <cell r="AS91">
            <v>2750</v>
          </cell>
          <cell r="AT91">
            <v>2750</v>
          </cell>
          <cell r="AU91">
            <v>2750</v>
          </cell>
          <cell r="AV91">
            <v>2750</v>
          </cell>
          <cell r="AW91">
            <v>2750</v>
          </cell>
          <cell r="AX91">
            <v>2750</v>
          </cell>
          <cell r="AY91">
            <v>2750</v>
          </cell>
        </row>
        <row r="92">
          <cell r="C92" t="str">
            <v>REC</v>
          </cell>
          <cell r="I92" t="str">
            <v>Existing</v>
          </cell>
          <cell r="P92">
            <v>2011.4960999344335</v>
          </cell>
          <cell r="Q92">
            <v>2036.3588304230661</v>
          </cell>
          <cell r="R92">
            <v>2061.2215609116988</v>
          </cell>
          <cell r="S92">
            <v>2086.0842914003315</v>
          </cell>
          <cell r="T92">
            <v>2100</v>
          </cell>
          <cell r="U92">
            <v>2100</v>
          </cell>
          <cell r="V92">
            <v>2100</v>
          </cell>
          <cell r="W92">
            <v>2100</v>
          </cell>
          <cell r="X92">
            <v>2100</v>
          </cell>
          <cell r="Y92">
            <v>2100</v>
          </cell>
          <cell r="Z92">
            <v>2100</v>
          </cell>
          <cell r="AA92">
            <v>2100</v>
          </cell>
          <cell r="AB92">
            <v>2100</v>
          </cell>
          <cell r="AC92">
            <v>2100</v>
          </cell>
          <cell r="AD92">
            <v>2100</v>
          </cell>
          <cell r="AE92">
            <v>2100</v>
          </cell>
          <cell r="AF92">
            <v>2100</v>
          </cell>
          <cell r="AG92">
            <v>2100</v>
          </cell>
          <cell r="AH92">
            <v>2100</v>
          </cell>
          <cell r="AI92">
            <v>2100</v>
          </cell>
          <cell r="AJ92">
            <v>2100</v>
          </cell>
          <cell r="AK92">
            <v>2100</v>
          </cell>
          <cell r="AL92">
            <v>2100</v>
          </cell>
          <cell r="AM92">
            <v>2100</v>
          </cell>
          <cell r="AN92">
            <v>2100</v>
          </cell>
          <cell r="AO92">
            <v>2100</v>
          </cell>
          <cell r="AP92">
            <v>2100</v>
          </cell>
          <cell r="AQ92">
            <v>2100</v>
          </cell>
          <cell r="AR92">
            <v>2100</v>
          </cell>
          <cell r="AS92">
            <v>2100</v>
          </cell>
          <cell r="AT92">
            <v>2100</v>
          </cell>
          <cell r="AU92">
            <v>2100</v>
          </cell>
          <cell r="AV92">
            <v>2100</v>
          </cell>
          <cell r="AW92">
            <v>2100</v>
          </cell>
          <cell r="AX92">
            <v>2100</v>
          </cell>
          <cell r="AY92">
            <v>2100</v>
          </cell>
        </row>
        <row r="93">
          <cell r="C93" t="str">
            <v>REC</v>
          </cell>
          <cell r="I93" t="str">
            <v>Existing</v>
          </cell>
          <cell r="P93">
            <v>1113.3186330795288</v>
          </cell>
          <cell r="Q93">
            <v>1135.8705940246582</v>
          </cell>
          <cell r="R93">
            <v>1158.4225549697876</v>
          </cell>
          <cell r="S93">
            <v>1180.974515914917</v>
          </cell>
          <cell r="T93">
            <v>1203.5264768600464</v>
          </cell>
          <cell r="U93">
            <v>1226.0784378051758</v>
          </cell>
          <cell r="V93">
            <v>1248.6303987503052</v>
          </cell>
          <cell r="W93">
            <v>1271.1823596954346</v>
          </cell>
          <cell r="X93">
            <v>1293.734320640564</v>
          </cell>
          <cell r="Y93">
            <v>1316.2862815856934</v>
          </cell>
          <cell r="Z93">
            <v>1338.8382425308228</v>
          </cell>
          <cell r="AA93">
            <v>1361.3902034759521</v>
          </cell>
          <cell r="AB93">
            <v>1383.9421644210815</v>
          </cell>
          <cell r="AC93">
            <v>1406.4941253662109</v>
          </cell>
          <cell r="AD93">
            <v>1429</v>
          </cell>
          <cell r="AE93">
            <v>1429</v>
          </cell>
          <cell r="AF93">
            <v>1429</v>
          </cell>
          <cell r="AG93">
            <v>1429</v>
          </cell>
          <cell r="AH93">
            <v>1429</v>
          </cell>
          <cell r="AI93">
            <v>1429</v>
          </cell>
          <cell r="AJ93">
            <v>1429</v>
          </cell>
          <cell r="AK93">
            <v>1429</v>
          </cell>
          <cell r="AL93">
            <v>1429</v>
          </cell>
          <cell r="AM93">
            <v>1429</v>
          </cell>
          <cell r="AN93">
            <v>1429</v>
          </cell>
          <cell r="AO93">
            <v>1429</v>
          </cell>
          <cell r="AP93">
            <v>1429</v>
          </cell>
          <cell r="AQ93">
            <v>1429</v>
          </cell>
          <cell r="AR93">
            <v>1429</v>
          </cell>
          <cell r="AS93">
            <v>1429</v>
          </cell>
          <cell r="AT93">
            <v>1429</v>
          </cell>
          <cell r="AU93">
            <v>1429</v>
          </cell>
          <cell r="AV93">
            <v>1429</v>
          </cell>
          <cell r="AW93">
            <v>1429</v>
          </cell>
          <cell r="AX93">
            <v>1429</v>
          </cell>
          <cell r="AY93">
            <v>1429</v>
          </cell>
        </row>
        <row r="94">
          <cell r="C94" t="str">
            <v>REC</v>
          </cell>
          <cell r="I94" t="str">
            <v>Advanced Planning (EIR/EIS Certified)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237.96</v>
          </cell>
          <cell r="V94">
            <v>263.63070583203762</v>
          </cell>
          <cell r="W94">
            <v>278.64710611082347</v>
          </cell>
          <cell r="X94">
            <v>289.30141166407515</v>
          </cell>
          <cell r="Y94">
            <v>297.56553308699694</v>
          </cell>
          <cell r="Z94">
            <v>304.31781194286106</v>
          </cell>
          <cell r="AA94">
            <v>310.02678237026356</v>
          </cell>
          <cell r="AB94">
            <v>314.97211749611273</v>
          </cell>
          <cell r="AC94">
            <v>319.33421222164691</v>
          </cell>
          <cell r="AD94">
            <v>323.23623891903446</v>
          </cell>
          <cell r="AE94">
            <v>326.76605142808768</v>
          </cell>
          <cell r="AF94">
            <v>329.98851777489858</v>
          </cell>
          <cell r="AG94">
            <v>332.95289945358803</v>
          </cell>
          <cell r="AH94">
            <v>335.69748820230109</v>
          </cell>
          <cell r="AI94">
            <v>338.25263919782037</v>
          </cell>
          <cell r="AJ94">
            <v>340.64282332815031</v>
          </cell>
          <cell r="AK94">
            <v>342.88805619712195</v>
          </cell>
          <cell r="AL94">
            <v>345.00491805368449</v>
          </cell>
          <cell r="AM94">
            <v>347.00729759342914</v>
          </cell>
          <cell r="AN94">
            <v>348.90694475107205</v>
          </cell>
          <cell r="AO94">
            <v>350.713888481087</v>
          </cell>
          <cell r="AP94">
            <v>352.4367572601252</v>
          </cell>
          <cell r="AQ94">
            <v>354.08302828693604</v>
          </cell>
          <cell r="AR94">
            <v>355.65922360693617</v>
          </cell>
          <cell r="AS94">
            <v>357.17106617399378</v>
          </cell>
          <cell r="AT94">
            <v>358.62360528562562</v>
          </cell>
          <cell r="AU94">
            <v>360.02131833247034</v>
          </cell>
          <cell r="AV94">
            <v>361.36819403433867</v>
          </cell>
          <cell r="AW94">
            <v>362.66780106354912</v>
          </cell>
          <cell r="AX94">
            <v>363.9233450298579</v>
          </cell>
          <cell r="AY94">
            <v>365.13771611810739</v>
          </cell>
        </row>
        <row r="95">
          <cell r="C95" t="str">
            <v>REC</v>
          </cell>
          <cell r="I95" t="str">
            <v>History - Not Existing</v>
          </cell>
        </row>
        <row r="96">
          <cell r="C96" t="str">
            <v>REC</v>
          </cell>
          <cell r="I96" t="str">
            <v>Under Construction</v>
          </cell>
          <cell r="R96">
            <v>30</v>
          </cell>
          <cell r="S96">
            <v>300</v>
          </cell>
          <cell r="T96">
            <v>229.10984280223263</v>
          </cell>
          <cell r="U96">
            <v>237.8700495904618</v>
          </cell>
          <cell r="V96">
            <v>244.66499387153078</v>
          </cell>
          <cell r="W96">
            <v>250.21686759746351</v>
          </cell>
          <cell r="X96">
            <v>254.91090994888336</v>
          </cell>
          <cell r="Y96">
            <v>258.97707438569267</v>
          </cell>
          <cell r="Z96">
            <v>262.56368560446521</v>
          </cell>
          <cell r="AA96">
            <v>265.77201866676171</v>
          </cell>
          <cell r="AB96">
            <v>268.67430895198316</v>
          </cell>
          <cell r="AC96">
            <v>271.3238923926944</v>
          </cell>
          <cell r="AD96">
            <v>273.76127288406127</v>
          </cell>
          <cell r="AE96">
            <v>276.01793474411426</v>
          </cell>
          <cell r="AF96">
            <v>278.11883667376338</v>
          </cell>
          <cell r="AG96">
            <v>280.0840991809236</v>
          </cell>
          <cell r="AH96">
            <v>281.93017953985583</v>
          </cell>
          <cell r="AI96">
            <v>283.67071039969613</v>
          </cell>
          <cell r="AJ96">
            <v>285.31711135459727</v>
          </cell>
          <cell r="AK96">
            <v>286.87904346199258</v>
          </cell>
          <cell r="AL96">
            <v>288.36475275111599</v>
          </cell>
          <cell r="AM96">
            <v>289.78133374721409</v>
          </cell>
          <cell r="AN96">
            <v>291.13493436925853</v>
          </cell>
          <cell r="AO96">
            <v>292.43091718792527</v>
          </cell>
          <cell r="AP96">
            <v>293.67398774306156</v>
          </cell>
          <cell r="AQ96">
            <v>294.8682976792922</v>
          </cell>
          <cell r="AR96">
            <v>296.01752840669786</v>
          </cell>
          <cell r="AS96">
            <v>297.12495953934513</v>
          </cell>
          <cell r="AT96">
            <v>298.19352531891815</v>
          </cell>
          <cell r="AU96">
            <v>299.22586146899431</v>
          </cell>
          <cell r="AV96">
            <v>300.22434436377722</v>
          </cell>
          <cell r="AW96">
            <v>301.19112397615447</v>
          </cell>
          <cell r="AX96">
            <v>302.12815175421582</v>
          </cell>
          <cell r="AY96">
            <v>303.03720433508676</v>
          </cell>
        </row>
        <row r="97">
          <cell r="C97" t="str">
            <v>REC</v>
          </cell>
          <cell r="I97" t="str">
            <v>Existing</v>
          </cell>
          <cell r="P97">
            <v>1170.033581427349</v>
          </cell>
          <cell r="Q97">
            <v>1101.7485279588675</v>
          </cell>
          <cell r="R97">
            <v>978.98522763658673</v>
          </cell>
          <cell r="S97">
            <v>958.83631250933365</v>
          </cell>
          <cell r="T97">
            <v>1144.390957052098</v>
          </cell>
          <cell r="U97">
            <v>1187.0333861453284</v>
          </cell>
          <cell r="V97">
            <v>1229.6758152385589</v>
          </cell>
          <cell r="W97">
            <v>1272.3182443317894</v>
          </cell>
          <cell r="X97">
            <v>1314.9606734250199</v>
          </cell>
          <cell r="Y97">
            <v>1357.6031025182504</v>
          </cell>
          <cell r="Z97">
            <v>1400.2455316114808</v>
          </cell>
          <cell r="AA97">
            <v>1442.8879607047113</v>
          </cell>
          <cell r="AB97">
            <v>1485.5303897979418</v>
          </cell>
          <cell r="AC97">
            <v>1528.1728188911723</v>
          </cell>
          <cell r="AD97">
            <v>1570.8152479844027</v>
          </cell>
          <cell r="AE97">
            <v>1613.4576770776332</v>
          </cell>
          <cell r="AF97">
            <v>1656.1001061708637</v>
          </cell>
          <cell r="AG97">
            <v>1698.7425352640942</v>
          </cell>
          <cell r="AH97">
            <v>1741.3849643573246</v>
          </cell>
          <cell r="AI97">
            <v>1784.0273934505551</v>
          </cell>
          <cell r="AJ97">
            <v>1826.6698225437856</v>
          </cell>
          <cell r="AK97">
            <v>1869.3122516370161</v>
          </cell>
          <cell r="AL97">
            <v>1911.9546807302465</v>
          </cell>
          <cell r="AM97">
            <v>1954.597109823477</v>
          </cell>
          <cell r="AN97">
            <v>1997.2395389167075</v>
          </cell>
          <cell r="AO97">
            <v>2039.881968009938</v>
          </cell>
          <cell r="AP97">
            <v>2082.5243971031682</v>
          </cell>
          <cell r="AQ97">
            <v>2115</v>
          </cell>
          <cell r="AR97">
            <v>2115</v>
          </cell>
          <cell r="AS97">
            <v>2115</v>
          </cell>
          <cell r="AT97">
            <v>2115</v>
          </cell>
          <cell r="AU97">
            <v>2115</v>
          </cell>
          <cell r="AV97">
            <v>2115</v>
          </cell>
          <cell r="AW97">
            <v>2115</v>
          </cell>
          <cell r="AX97">
            <v>2115</v>
          </cell>
          <cell r="AY97">
            <v>2115</v>
          </cell>
        </row>
        <row r="98">
          <cell r="C98" t="str">
            <v>REC</v>
          </cell>
          <cell r="I98" t="str">
            <v>Existing</v>
          </cell>
          <cell r="P98">
            <v>12</v>
          </cell>
          <cell r="Q98">
            <v>33</v>
          </cell>
          <cell r="R98">
            <v>500</v>
          </cell>
          <cell r="S98">
            <v>500</v>
          </cell>
          <cell r="T98">
            <v>500</v>
          </cell>
          <cell r="U98">
            <v>500</v>
          </cell>
          <cell r="V98">
            <v>500</v>
          </cell>
          <cell r="W98">
            <v>500</v>
          </cell>
          <cell r="X98">
            <v>500</v>
          </cell>
          <cell r="Y98">
            <v>500</v>
          </cell>
          <cell r="Z98">
            <v>500</v>
          </cell>
          <cell r="AA98">
            <v>500</v>
          </cell>
          <cell r="AB98">
            <v>500</v>
          </cell>
          <cell r="AC98">
            <v>500</v>
          </cell>
          <cell r="AD98">
            <v>500</v>
          </cell>
          <cell r="AE98">
            <v>500</v>
          </cell>
          <cell r="AF98">
            <v>500</v>
          </cell>
          <cell r="AG98">
            <v>500</v>
          </cell>
          <cell r="AH98">
            <v>500</v>
          </cell>
          <cell r="AI98">
            <v>500</v>
          </cell>
          <cell r="AJ98">
            <v>500</v>
          </cell>
          <cell r="AK98">
            <v>500</v>
          </cell>
          <cell r="AL98">
            <v>500</v>
          </cell>
          <cell r="AM98">
            <v>500</v>
          </cell>
          <cell r="AN98">
            <v>500</v>
          </cell>
          <cell r="AO98">
            <v>500</v>
          </cell>
          <cell r="AP98">
            <v>500</v>
          </cell>
          <cell r="AQ98">
            <v>500</v>
          </cell>
          <cell r="AR98">
            <v>500</v>
          </cell>
          <cell r="AS98">
            <v>500</v>
          </cell>
          <cell r="AT98">
            <v>500</v>
          </cell>
          <cell r="AU98">
            <v>500</v>
          </cell>
          <cell r="AV98">
            <v>500</v>
          </cell>
          <cell r="AW98">
            <v>500</v>
          </cell>
          <cell r="AX98">
            <v>500</v>
          </cell>
          <cell r="AY98">
            <v>500</v>
          </cell>
        </row>
        <row r="99">
          <cell r="C99" t="str">
            <v>REC</v>
          </cell>
          <cell r="I99" t="str">
            <v>Under Construction</v>
          </cell>
          <cell r="R99">
            <v>775.62</v>
          </cell>
          <cell r="S99">
            <v>987.66000000000008</v>
          </cell>
          <cell r="T99">
            <v>1199.7</v>
          </cell>
          <cell r="U99">
            <v>1411.74</v>
          </cell>
          <cell r="V99">
            <v>1623.7800000000002</v>
          </cell>
          <cell r="W99">
            <v>1835.8200000000002</v>
          </cell>
          <cell r="X99">
            <v>2047.8600000000001</v>
          </cell>
          <cell r="Y99">
            <v>2259.9</v>
          </cell>
          <cell r="Z99">
            <v>2471.9400000000005</v>
          </cell>
          <cell r="AA99">
            <v>2683.98</v>
          </cell>
          <cell r="AB99">
            <v>2896.02</v>
          </cell>
          <cell r="AC99">
            <v>3108.0600000000004</v>
          </cell>
          <cell r="AD99">
            <v>3320.1000000000004</v>
          </cell>
          <cell r="AE99">
            <v>3532.1400000000003</v>
          </cell>
          <cell r="AF99">
            <v>3744.1800000000003</v>
          </cell>
          <cell r="AG99">
            <v>3956.22</v>
          </cell>
          <cell r="AH99">
            <v>4168.26</v>
          </cell>
          <cell r="AI99">
            <v>4380.3</v>
          </cell>
          <cell r="AJ99">
            <v>4592.34</v>
          </cell>
          <cell r="AK99">
            <v>4804.38</v>
          </cell>
          <cell r="AL99">
            <v>5016.42</v>
          </cell>
          <cell r="AM99">
            <v>5228.46</v>
          </cell>
          <cell r="AN99">
            <v>5440.5000000000009</v>
          </cell>
          <cell r="AO99">
            <v>5652.54</v>
          </cell>
          <cell r="AP99">
            <v>5864.5800000000008</v>
          </cell>
          <cell r="AQ99">
            <v>6076.6200000000008</v>
          </cell>
          <cell r="AR99">
            <v>6288.66</v>
          </cell>
          <cell r="AS99">
            <v>6500.7000000000007</v>
          </cell>
          <cell r="AT99">
            <v>6712.74</v>
          </cell>
          <cell r="AU99">
            <v>6924.7800000000007</v>
          </cell>
          <cell r="AV99">
            <v>7136.8200000000006</v>
          </cell>
          <cell r="AW99">
            <v>7348.86</v>
          </cell>
          <cell r="AX99">
            <v>7560.9000000000005</v>
          </cell>
          <cell r="AY99">
            <v>7772.94</v>
          </cell>
        </row>
        <row r="100">
          <cell r="C100" t="str">
            <v>REC</v>
          </cell>
          <cell r="I100" t="str">
            <v>Existing</v>
          </cell>
          <cell r="P100">
            <v>36.307339047565293</v>
          </cell>
          <cell r="Q100">
            <v>36.665390863877626</v>
          </cell>
          <cell r="R100">
            <v>37</v>
          </cell>
          <cell r="S100">
            <v>39</v>
          </cell>
          <cell r="T100">
            <v>39.585605840713093</v>
          </cell>
          <cell r="U100">
            <v>40.171211681426186</v>
          </cell>
          <cell r="V100">
            <v>40.756817522139279</v>
          </cell>
          <cell r="W100">
            <v>41.342423362852372</v>
          </cell>
          <cell r="X100">
            <v>41.928029203565465</v>
          </cell>
          <cell r="Y100">
            <v>42.513635044278558</v>
          </cell>
          <cell r="Z100">
            <v>43.099240884991652</v>
          </cell>
          <cell r="AA100">
            <v>43.684846725704745</v>
          </cell>
          <cell r="AB100">
            <v>44.270452566417838</v>
          </cell>
          <cell r="AC100">
            <v>44.856058407130931</v>
          </cell>
          <cell r="AD100">
            <v>45.441664247844024</v>
          </cell>
          <cell r="AE100">
            <v>46.027270088557117</v>
          </cell>
          <cell r="AF100">
            <v>46.61287592927021</v>
          </cell>
          <cell r="AG100">
            <v>47.198481769983303</v>
          </cell>
          <cell r="AH100">
            <v>47.784087610696396</v>
          </cell>
          <cell r="AI100">
            <v>48.369693451409489</v>
          </cell>
          <cell r="AJ100">
            <v>48.955299292122582</v>
          </cell>
          <cell r="AK100">
            <v>49.540905132835675</v>
          </cell>
          <cell r="AL100">
            <v>50</v>
          </cell>
          <cell r="AM100">
            <v>50</v>
          </cell>
          <cell r="AN100">
            <v>50</v>
          </cell>
          <cell r="AO100">
            <v>50</v>
          </cell>
          <cell r="AP100">
            <v>50</v>
          </cell>
          <cell r="AQ100">
            <v>50</v>
          </cell>
          <cell r="AR100">
            <v>50</v>
          </cell>
          <cell r="AS100">
            <v>50</v>
          </cell>
          <cell r="AT100">
            <v>50</v>
          </cell>
          <cell r="AU100">
            <v>50</v>
          </cell>
          <cell r="AV100">
            <v>50</v>
          </cell>
          <cell r="AW100">
            <v>50</v>
          </cell>
          <cell r="AX100">
            <v>50</v>
          </cell>
          <cell r="AY100">
            <v>50</v>
          </cell>
        </row>
        <row r="101">
          <cell r="C101" t="str">
            <v>REC</v>
          </cell>
          <cell r="I101" t="str">
            <v>Existing</v>
          </cell>
          <cell r="P101">
            <v>4000</v>
          </cell>
          <cell r="Q101">
            <v>4000</v>
          </cell>
          <cell r="R101">
            <v>4000</v>
          </cell>
          <cell r="S101">
            <v>4250</v>
          </cell>
          <cell r="T101">
            <v>4298.9194446775236</v>
          </cell>
          <cell r="U101">
            <v>4597.8388893550473</v>
          </cell>
          <cell r="V101">
            <v>4896.7583340325709</v>
          </cell>
          <cell r="W101">
            <v>4950</v>
          </cell>
          <cell r="X101">
            <v>4950</v>
          </cell>
          <cell r="Y101">
            <v>4950</v>
          </cell>
          <cell r="Z101">
            <v>4950</v>
          </cell>
          <cell r="AA101">
            <v>4950</v>
          </cell>
          <cell r="AB101">
            <v>4950</v>
          </cell>
          <cell r="AC101">
            <v>4950</v>
          </cell>
          <cell r="AD101">
            <v>4950</v>
          </cell>
          <cell r="AE101">
            <v>4950</v>
          </cell>
          <cell r="AF101">
            <v>4950</v>
          </cell>
          <cell r="AG101">
            <v>4950</v>
          </cell>
          <cell r="AH101">
            <v>4950</v>
          </cell>
          <cell r="AI101">
            <v>4950</v>
          </cell>
          <cell r="AJ101">
            <v>4950</v>
          </cell>
          <cell r="AK101">
            <v>4950</v>
          </cell>
          <cell r="AL101">
            <v>4950</v>
          </cell>
          <cell r="AM101">
            <v>4950</v>
          </cell>
          <cell r="AN101">
            <v>4950</v>
          </cell>
          <cell r="AO101">
            <v>4950</v>
          </cell>
          <cell r="AP101">
            <v>4950</v>
          </cell>
          <cell r="AQ101">
            <v>4950</v>
          </cell>
          <cell r="AR101">
            <v>4950</v>
          </cell>
          <cell r="AS101">
            <v>4950</v>
          </cell>
          <cell r="AT101">
            <v>4950</v>
          </cell>
          <cell r="AU101">
            <v>4950</v>
          </cell>
          <cell r="AV101">
            <v>4950</v>
          </cell>
          <cell r="AW101">
            <v>4950</v>
          </cell>
          <cell r="AX101">
            <v>4950</v>
          </cell>
          <cell r="AY101">
            <v>4950</v>
          </cell>
        </row>
        <row r="102">
          <cell r="C102" t="str">
            <v>REC</v>
          </cell>
          <cell r="I102" t="str">
            <v>Expired LRP</v>
          </cell>
          <cell r="P102">
            <v>1566.0729465257555</v>
          </cell>
          <cell r="Q102">
            <v>1610</v>
          </cell>
          <cell r="R102">
            <v>1610</v>
          </cell>
          <cell r="S102">
            <v>1610</v>
          </cell>
          <cell r="T102">
            <v>1610</v>
          </cell>
          <cell r="U102">
            <v>1610</v>
          </cell>
          <cell r="V102">
            <v>1610</v>
          </cell>
          <cell r="W102">
            <v>1610</v>
          </cell>
          <cell r="X102">
            <v>1610</v>
          </cell>
          <cell r="Y102">
            <v>1610</v>
          </cell>
          <cell r="Z102">
            <v>1610</v>
          </cell>
          <cell r="AA102">
            <v>1610</v>
          </cell>
          <cell r="AB102">
            <v>1610</v>
          </cell>
          <cell r="AC102">
            <v>1610</v>
          </cell>
          <cell r="AD102">
            <v>1610</v>
          </cell>
          <cell r="AE102">
            <v>1610</v>
          </cell>
          <cell r="AF102">
            <v>1610</v>
          </cell>
          <cell r="AG102">
            <v>1610</v>
          </cell>
          <cell r="AH102">
            <v>1610</v>
          </cell>
          <cell r="AI102">
            <v>1610</v>
          </cell>
          <cell r="AJ102">
            <v>1610</v>
          </cell>
          <cell r="AK102">
            <v>1610</v>
          </cell>
          <cell r="AL102">
            <v>1610</v>
          </cell>
          <cell r="AM102">
            <v>1610</v>
          </cell>
          <cell r="AN102">
            <v>1610</v>
          </cell>
          <cell r="AO102">
            <v>1610</v>
          </cell>
          <cell r="AP102">
            <v>1610</v>
          </cell>
          <cell r="AQ102">
            <v>1610</v>
          </cell>
          <cell r="AR102">
            <v>1610</v>
          </cell>
          <cell r="AS102">
            <v>1610</v>
          </cell>
          <cell r="AT102">
            <v>1610</v>
          </cell>
          <cell r="AU102">
            <v>1610</v>
          </cell>
          <cell r="AV102">
            <v>1610</v>
          </cell>
          <cell r="AW102">
            <v>1610</v>
          </cell>
          <cell r="AX102">
            <v>1610</v>
          </cell>
          <cell r="AY102">
            <v>1610</v>
          </cell>
        </row>
        <row r="103">
          <cell r="C103" t="str">
            <v>REC</v>
          </cell>
          <cell r="I103" t="str">
            <v>Under Construction</v>
          </cell>
          <cell r="R103">
            <v>2.0070151323181378</v>
          </cell>
          <cell r="S103">
            <v>4.6544610129624271</v>
          </cell>
          <cell r="T103">
            <v>33.062837009666325</v>
          </cell>
          <cell r="U103">
            <v>33.813090215873451</v>
          </cell>
          <cell r="V103">
            <v>34.447420263362616</v>
          </cell>
          <cell r="W103">
            <v>34.996901944012528</v>
          </cell>
          <cell r="X103">
            <v>35.481579135738542</v>
          </cell>
          <cell r="Y103">
            <v>35.915137657670499</v>
          </cell>
          <cell r="Z103">
            <v>36.307339047565293</v>
          </cell>
          <cell r="AA103">
            <v>36.665390863877626</v>
          </cell>
          <cell r="AB103">
            <v>36.994766605954226</v>
          </cell>
          <cell r="AC103">
            <v>37.299720911366791</v>
          </cell>
          <cell r="AD103">
            <v>37.583626577535597</v>
          </cell>
          <cell r="AE103">
            <v>37.849202592016702</v>
          </cell>
          <cell r="AF103">
            <v>38.098672910791329</v>
          </cell>
          <cell r="AG103">
            <v>38.333879783742717</v>
          </cell>
          <cell r="AH103">
            <v>38.556366399269905</v>
          </cell>
          <cell r="AI103">
            <v>38.767438305674673</v>
          </cell>
          <cell r="AJ103">
            <v>38.968209831231889</v>
          </cell>
          <cell r="AK103">
            <v>39.159639695569467</v>
          </cell>
          <cell r="AL103">
            <v>39.342558698548451</v>
          </cell>
          <cell r="AM103">
            <v>39.5176915118818</v>
          </cell>
          <cell r="AN103">
            <v>39.685674019332644</v>
          </cell>
          <cell r="AO103">
            <v>39.8470672539584</v>
          </cell>
          <cell r="AP103">
            <v>40.002368703607814</v>
          </cell>
          <cell r="AQ103">
            <v>40.152021559370965</v>
          </cell>
          <cell r="AR103">
            <v>40.296422340394344</v>
          </cell>
          <cell r="AS103">
            <v>40.435927225539771</v>
          </cell>
          <cell r="AT103">
            <v>40.570857346456378</v>
          </cell>
          <cell r="AU103">
            <v>40.701503240020877</v>
          </cell>
          <cell r="AV103">
            <v>40.828128615434565</v>
          </cell>
          <cell r="AW103">
            <v>40.950973558795503</v>
          </cell>
          <cell r="AX103">
            <v>41.070257273028936</v>
          </cell>
          <cell r="AY103">
            <v>41.186180431746891</v>
          </cell>
        </row>
        <row r="104">
          <cell r="C104" t="str">
            <v>REC</v>
          </cell>
          <cell r="I104" t="str">
            <v>Expired LRP</v>
          </cell>
          <cell r="P104">
            <v>1500</v>
          </cell>
          <cell r="Q104">
            <v>1500</v>
          </cell>
          <cell r="R104">
            <v>1500</v>
          </cell>
          <cell r="S104">
            <v>1500</v>
          </cell>
          <cell r="T104">
            <v>1500</v>
          </cell>
          <cell r="U104">
            <v>1500</v>
          </cell>
          <cell r="V104">
            <v>1500</v>
          </cell>
          <cell r="W104">
            <v>1500</v>
          </cell>
          <cell r="X104">
            <v>1500</v>
          </cell>
          <cell r="Y104">
            <v>1500</v>
          </cell>
          <cell r="Z104">
            <v>1500</v>
          </cell>
          <cell r="AA104">
            <v>1500</v>
          </cell>
          <cell r="AB104">
            <v>1500</v>
          </cell>
          <cell r="AC104">
            <v>1500</v>
          </cell>
          <cell r="AD104">
            <v>1500</v>
          </cell>
          <cell r="AE104">
            <v>1500</v>
          </cell>
          <cell r="AF104">
            <v>1500</v>
          </cell>
          <cell r="AG104">
            <v>1500</v>
          </cell>
          <cell r="AH104">
            <v>1500</v>
          </cell>
          <cell r="AI104">
            <v>1500</v>
          </cell>
          <cell r="AJ104">
            <v>1500</v>
          </cell>
          <cell r="AK104">
            <v>1500</v>
          </cell>
          <cell r="AL104">
            <v>1500</v>
          </cell>
          <cell r="AM104">
            <v>1500</v>
          </cell>
          <cell r="AN104">
            <v>1500</v>
          </cell>
          <cell r="AO104">
            <v>1500</v>
          </cell>
          <cell r="AP104">
            <v>1500</v>
          </cell>
          <cell r="AQ104">
            <v>1500</v>
          </cell>
          <cell r="AR104">
            <v>1500</v>
          </cell>
          <cell r="AS104">
            <v>1500</v>
          </cell>
          <cell r="AT104">
            <v>1500</v>
          </cell>
          <cell r="AU104">
            <v>1500</v>
          </cell>
          <cell r="AV104">
            <v>1500</v>
          </cell>
          <cell r="AW104">
            <v>1500</v>
          </cell>
          <cell r="AX104">
            <v>1500</v>
          </cell>
          <cell r="AY104">
            <v>1500</v>
          </cell>
        </row>
        <row r="105">
          <cell r="C105" t="str">
            <v>REC</v>
          </cell>
          <cell r="I105" t="str">
            <v>Existing</v>
          </cell>
          <cell r="P105">
            <v>142.720966183733</v>
          </cell>
          <cell r="Q105">
            <v>156.01110250621664</v>
          </cell>
          <cell r="R105">
            <v>213.99731739871447</v>
          </cell>
          <cell r="S105">
            <v>207.75370405042719</v>
          </cell>
          <cell r="T105">
            <v>163.29942072556244</v>
          </cell>
          <cell r="U105">
            <v>170.58773894490824</v>
          </cell>
          <cell r="V105">
            <v>177.87605716425404</v>
          </cell>
          <cell r="W105">
            <v>185.16437538359983</v>
          </cell>
          <cell r="X105">
            <v>192.45269360294563</v>
          </cell>
          <cell r="Y105">
            <v>199.74101182229143</v>
          </cell>
          <cell r="Z105">
            <v>207.02933004163722</v>
          </cell>
          <cell r="AA105">
            <v>214.31764826098302</v>
          </cell>
          <cell r="AB105">
            <v>221.60596648032882</v>
          </cell>
          <cell r="AC105">
            <v>228.89428469967461</v>
          </cell>
          <cell r="AD105">
            <v>236.18260291902041</v>
          </cell>
          <cell r="AE105">
            <v>243.47092113836621</v>
          </cell>
          <cell r="AF105">
            <v>250.759239357712</v>
          </cell>
          <cell r="AG105">
            <v>258.04755757705777</v>
          </cell>
          <cell r="AH105">
            <v>265.33587579640357</v>
          </cell>
          <cell r="AI105">
            <v>272.62419401574937</v>
          </cell>
          <cell r="AJ105">
            <v>279.91251223509516</v>
          </cell>
          <cell r="AK105">
            <v>287.20083045444096</v>
          </cell>
          <cell r="AL105">
            <v>294.48914867378676</v>
          </cell>
          <cell r="AM105">
            <v>301.77746689313256</v>
          </cell>
          <cell r="AN105">
            <v>309.06578511247835</v>
          </cell>
          <cell r="AO105">
            <v>316.35410333182415</v>
          </cell>
          <cell r="AP105">
            <v>323.64242155116995</v>
          </cell>
          <cell r="AQ105">
            <v>330.93073977051574</v>
          </cell>
          <cell r="AR105">
            <v>338.21905798986154</v>
          </cell>
          <cell r="AS105">
            <v>345.50737620920734</v>
          </cell>
          <cell r="AT105">
            <v>352.79569442855313</v>
          </cell>
          <cell r="AU105">
            <v>360.08401264789893</v>
          </cell>
          <cell r="AV105">
            <v>367.37233086724473</v>
          </cell>
          <cell r="AW105">
            <v>374.66064908659052</v>
          </cell>
          <cell r="AX105">
            <v>381.94896730593632</v>
          </cell>
          <cell r="AY105">
            <v>389.23728552528212</v>
          </cell>
        </row>
        <row r="106">
          <cell r="C106" t="str">
            <v>REC</v>
          </cell>
          <cell r="I106" t="str">
            <v>Existing</v>
          </cell>
          <cell r="P106">
            <v>128</v>
          </cell>
          <cell r="Q106">
            <v>128</v>
          </cell>
          <cell r="R106">
            <v>128</v>
          </cell>
          <cell r="S106">
            <v>128</v>
          </cell>
          <cell r="T106">
            <v>139.30833330346891</v>
          </cell>
          <cell r="U106">
            <v>150</v>
          </cell>
          <cell r="V106">
            <v>150</v>
          </cell>
          <cell r="W106">
            <v>150</v>
          </cell>
          <cell r="X106">
            <v>150</v>
          </cell>
          <cell r="Y106">
            <v>150</v>
          </cell>
          <cell r="Z106">
            <v>150</v>
          </cell>
          <cell r="AA106">
            <v>150</v>
          </cell>
          <cell r="AB106">
            <v>150</v>
          </cell>
          <cell r="AC106">
            <v>150</v>
          </cell>
          <cell r="AD106">
            <v>150</v>
          </cell>
          <cell r="AE106">
            <v>150</v>
          </cell>
          <cell r="AF106">
            <v>150</v>
          </cell>
          <cell r="AG106">
            <v>150</v>
          </cell>
          <cell r="AH106">
            <v>150</v>
          </cell>
          <cell r="AI106">
            <v>150</v>
          </cell>
          <cell r="AJ106">
            <v>150</v>
          </cell>
          <cell r="AK106">
            <v>150</v>
          </cell>
          <cell r="AL106">
            <v>150</v>
          </cell>
          <cell r="AM106">
            <v>150</v>
          </cell>
          <cell r="AN106">
            <v>150</v>
          </cell>
          <cell r="AO106">
            <v>150</v>
          </cell>
          <cell r="AP106">
            <v>150</v>
          </cell>
          <cell r="AQ106">
            <v>150</v>
          </cell>
          <cell r="AR106">
            <v>150</v>
          </cell>
          <cell r="AS106">
            <v>150</v>
          </cell>
          <cell r="AT106">
            <v>150</v>
          </cell>
          <cell r="AU106">
            <v>150</v>
          </cell>
          <cell r="AV106">
            <v>150</v>
          </cell>
          <cell r="AW106">
            <v>150</v>
          </cell>
          <cell r="AX106">
            <v>150</v>
          </cell>
          <cell r="AY106">
            <v>150</v>
          </cell>
        </row>
        <row r="107">
          <cell r="C107" t="str">
            <v>REC</v>
          </cell>
          <cell r="I107" t="str">
            <v>Existing</v>
          </cell>
          <cell r="P107">
            <v>50</v>
          </cell>
          <cell r="Q107">
            <v>50</v>
          </cell>
          <cell r="R107">
            <v>60</v>
          </cell>
          <cell r="S107">
            <v>70</v>
          </cell>
          <cell r="T107">
            <v>74.699999990286656</v>
          </cell>
          <cell r="U107">
            <v>79.399999980573313</v>
          </cell>
          <cell r="V107">
            <v>84.099999970859969</v>
          </cell>
          <cell r="W107">
            <v>88.799999961146625</v>
          </cell>
          <cell r="X107">
            <v>93.499999951433281</v>
          </cell>
          <cell r="Y107">
            <v>98.199999941719938</v>
          </cell>
          <cell r="Z107">
            <v>102.89999993200659</v>
          </cell>
          <cell r="AA107">
            <v>107.59999992229325</v>
          </cell>
          <cell r="AB107">
            <v>112.29999991257991</v>
          </cell>
          <cell r="AC107">
            <v>116.99999990286656</v>
          </cell>
          <cell r="AD107">
            <v>121.69999989315322</v>
          </cell>
          <cell r="AE107">
            <v>126.39999988343988</v>
          </cell>
          <cell r="AF107">
            <v>131.09999987372652</v>
          </cell>
          <cell r="AG107">
            <v>135.79999986401316</v>
          </cell>
          <cell r="AH107">
            <v>140.4999998542998</v>
          </cell>
          <cell r="AI107">
            <v>145.19999984458644</v>
          </cell>
          <cell r="AJ107">
            <v>149.89999983487309</v>
          </cell>
          <cell r="AK107">
            <v>150</v>
          </cell>
          <cell r="AL107">
            <v>150</v>
          </cell>
          <cell r="AM107">
            <v>150</v>
          </cell>
          <cell r="AN107">
            <v>150</v>
          </cell>
          <cell r="AO107">
            <v>150</v>
          </cell>
          <cell r="AP107">
            <v>150</v>
          </cell>
          <cell r="AQ107">
            <v>150</v>
          </cell>
          <cell r="AR107">
            <v>150</v>
          </cell>
          <cell r="AS107">
            <v>150</v>
          </cell>
          <cell r="AT107">
            <v>150</v>
          </cell>
          <cell r="AU107">
            <v>150</v>
          </cell>
          <cell r="AV107">
            <v>150</v>
          </cell>
          <cell r="AW107">
            <v>150</v>
          </cell>
          <cell r="AX107">
            <v>150</v>
          </cell>
          <cell r="AY107">
            <v>150</v>
          </cell>
        </row>
        <row r="108">
          <cell r="C108" t="str">
            <v>REC</v>
          </cell>
          <cell r="I108" t="str">
            <v>Existing</v>
          </cell>
          <cell r="P108">
            <v>854.55343062789348</v>
          </cell>
          <cell r="Q108">
            <v>873.2872954827767</v>
          </cell>
          <cell r="R108">
            <v>892.02116033765992</v>
          </cell>
          <cell r="S108">
            <v>900</v>
          </cell>
          <cell r="T108">
            <v>900</v>
          </cell>
          <cell r="U108">
            <v>900</v>
          </cell>
          <cell r="V108">
            <v>900</v>
          </cell>
          <cell r="W108">
            <v>900</v>
          </cell>
          <cell r="X108">
            <v>900</v>
          </cell>
          <cell r="Y108">
            <v>900</v>
          </cell>
          <cell r="Z108">
            <v>900</v>
          </cell>
          <cell r="AA108">
            <v>900</v>
          </cell>
          <cell r="AB108">
            <v>900</v>
          </cell>
          <cell r="AC108">
            <v>900</v>
          </cell>
          <cell r="AD108">
            <v>900</v>
          </cell>
          <cell r="AE108">
            <v>900</v>
          </cell>
          <cell r="AF108">
            <v>900</v>
          </cell>
          <cell r="AG108">
            <v>900</v>
          </cell>
          <cell r="AH108">
            <v>900</v>
          </cell>
          <cell r="AI108">
            <v>900</v>
          </cell>
          <cell r="AJ108">
            <v>900</v>
          </cell>
          <cell r="AK108">
            <v>900</v>
          </cell>
          <cell r="AL108">
            <v>900</v>
          </cell>
          <cell r="AM108">
            <v>900</v>
          </cell>
          <cell r="AN108">
            <v>900</v>
          </cell>
          <cell r="AO108">
            <v>900</v>
          </cell>
          <cell r="AP108">
            <v>900</v>
          </cell>
          <cell r="AQ108">
            <v>900</v>
          </cell>
          <cell r="AR108">
            <v>900</v>
          </cell>
          <cell r="AS108">
            <v>900</v>
          </cell>
          <cell r="AT108">
            <v>900</v>
          </cell>
          <cell r="AU108">
            <v>900</v>
          </cell>
          <cell r="AV108">
            <v>900</v>
          </cell>
          <cell r="AW108">
            <v>900</v>
          </cell>
          <cell r="AX108">
            <v>900</v>
          </cell>
          <cell r="AY108">
            <v>900</v>
          </cell>
        </row>
        <row r="109">
          <cell r="C109" t="str">
            <v>REC</v>
          </cell>
          <cell r="I109" t="str">
            <v>Existing</v>
          </cell>
          <cell r="P109">
            <v>204.67810393511147</v>
          </cell>
          <cell r="Q109">
            <v>211.62969877598465</v>
          </cell>
          <cell r="R109">
            <v>218.58129361685783</v>
          </cell>
          <cell r="S109">
            <v>225.53288845773102</v>
          </cell>
          <cell r="T109">
            <v>232.4844832986042</v>
          </cell>
          <cell r="U109">
            <v>239.43607813947739</v>
          </cell>
          <cell r="V109">
            <v>246.38767298035057</v>
          </cell>
          <cell r="W109">
            <v>253.33926782122376</v>
          </cell>
          <cell r="X109">
            <v>260.29086266209691</v>
          </cell>
          <cell r="Y109">
            <v>267.24245750297007</v>
          </cell>
          <cell r="Z109">
            <v>274.19405234384323</v>
          </cell>
          <cell r="AA109">
            <v>281.14564718471638</v>
          </cell>
          <cell r="AB109">
            <v>288.09724202558954</v>
          </cell>
          <cell r="AC109">
            <v>295.04883686646269</v>
          </cell>
          <cell r="AD109">
            <v>300</v>
          </cell>
          <cell r="AE109">
            <v>300</v>
          </cell>
          <cell r="AF109">
            <v>300</v>
          </cell>
          <cell r="AG109">
            <v>300</v>
          </cell>
          <cell r="AH109">
            <v>300</v>
          </cell>
          <cell r="AI109">
            <v>300</v>
          </cell>
          <cell r="AJ109">
            <v>300</v>
          </cell>
          <cell r="AK109">
            <v>300</v>
          </cell>
          <cell r="AL109">
            <v>300</v>
          </cell>
          <cell r="AM109">
            <v>300</v>
          </cell>
          <cell r="AN109">
            <v>300</v>
          </cell>
          <cell r="AO109">
            <v>300</v>
          </cell>
          <cell r="AP109">
            <v>300</v>
          </cell>
          <cell r="AQ109">
            <v>300</v>
          </cell>
          <cell r="AR109">
            <v>300</v>
          </cell>
          <cell r="AS109">
            <v>300</v>
          </cell>
          <cell r="AT109">
            <v>300</v>
          </cell>
          <cell r="AU109">
            <v>300</v>
          </cell>
          <cell r="AV109">
            <v>300</v>
          </cell>
          <cell r="AW109">
            <v>300</v>
          </cell>
          <cell r="AX109">
            <v>300</v>
          </cell>
          <cell r="AY109">
            <v>300</v>
          </cell>
        </row>
        <row r="110">
          <cell r="C110" t="str">
            <v>REC</v>
          </cell>
          <cell r="I110" t="str">
            <v>Full Design &amp; Appropriated Funds</v>
          </cell>
          <cell r="P110">
            <v>0</v>
          </cell>
          <cell r="Q110">
            <v>0</v>
          </cell>
          <cell r="R110">
            <v>0</v>
          </cell>
          <cell r="S110">
            <v>297.86399999999998</v>
          </cell>
          <cell r="T110">
            <v>477.52800000000002</v>
          </cell>
          <cell r="U110">
            <v>657.19200000000001</v>
          </cell>
          <cell r="V110">
            <v>836.85599999999999</v>
          </cell>
          <cell r="W110">
            <v>1016.52</v>
          </cell>
          <cell r="X110">
            <v>1196.184</v>
          </cell>
          <cell r="Y110">
            <v>1375.8480000000002</v>
          </cell>
          <cell r="Z110">
            <v>1555.5120000000002</v>
          </cell>
          <cell r="AA110">
            <v>1735.1760000000002</v>
          </cell>
          <cell r="AB110">
            <v>1914.84</v>
          </cell>
          <cell r="AC110">
            <v>2094.5040000000004</v>
          </cell>
          <cell r="AD110">
            <v>2274.1680000000001</v>
          </cell>
          <cell r="AE110">
            <v>2453.8319999999999</v>
          </cell>
          <cell r="AF110">
            <v>2633.4960000000005</v>
          </cell>
          <cell r="AG110">
            <v>2813.1600000000003</v>
          </cell>
          <cell r="AH110">
            <v>2992.8240000000001</v>
          </cell>
          <cell r="AI110">
            <v>3172.4880000000003</v>
          </cell>
          <cell r="AJ110">
            <v>3352.152</v>
          </cell>
          <cell r="AK110">
            <v>3531.8160000000003</v>
          </cell>
          <cell r="AL110">
            <v>3711.48</v>
          </cell>
          <cell r="AM110">
            <v>3891.1440000000002</v>
          </cell>
          <cell r="AN110">
            <v>4070.8080000000004</v>
          </cell>
          <cell r="AO110">
            <v>4250.4719999999998</v>
          </cell>
          <cell r="AP110">
            <v>4430.1360000000004</v>
          </cell>
          <cell r="AQ110">
            <v>4609.8</v>
          </cell>
          <cell r="AR110">
            <v>4789.4639999999999</v>
          </cell>
          <cell r="AS110">
            <v>4969.1280000000006</v>
          </cell>
          <cell r="AT110">
            <v>5148.7920000000004</v>
          </cell>
          <cell r="AU110">
            <v>5328.4560000000001</v>
          </cell>
          <cell r="AV110">
            <v>5508.1200000000008</v>
          </cell>
          <cell r="AW110">
            <v>5687.7839999999997</v>
          </cell>
          <cell r="AX110">
            <v>5867.4480000000003</v>
          </cell>
          <cell r="AY110">
            <v>6047.112000000001</v>
          </cell>
        </row>
        <row r="111">
          <cell r="C111" t="str">
            <v>REC</v>
          </cell>
          <cell r="I111" t="str">
            <v>Advanced Planning (EIR/EIS Certified)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841.7700000000001</v>
          </cell>
          <cell r="V111">
            <v>1036.2601673933152</v>
          </cell>
          <cell r="W111">
            <v>1150.0296220773851</v>
          </cell>
          <cell r="X111">
            <v>1230.75033478663</v>
          </cell>
          <cell r="Y111">
            <v>1293.3621838498843</v>
          </cell>
          <cell r="Z111">
            <v>1344.5197894707001</v>
          </cell>
          <cell r="AA111">
            <v>1387.7729287234304</v>
          </cell>
          <cell r="AB111">
            <v>1425.2405021799452</v>
          </cell>
          <cell r="AC111">
            <v>1458.2892441547699</v>
          </cell>
          <cell r="AD111">
            <v>1487.8523512431993</v>
          </cell>
          <cell r="AE111">
            <v>1514.5954345944949</v>
          </cell>
          <cell r="AF111">
            <v>1539.0099568640151</v>
          </cell>
          <cell r="AG111">
            <v>1561.4691402101328</v>
          </cell>
          <cell r="AH111">
            <v>1582.2630961167454</v>
          </cell>
          <cell r="AI111">
            <v>1601.6218059272694</v>
          </cell>
          <cell r="AJ111">
            <v>1619.7306695732602</v>
          </cell>
          <cell r="AK111">
            <v>1636.7413322087339</v>
          </cell>
          <cell r="AL111">
            <v>1652.7794115480849</v>
          </cell>
          <cell r="AM111">
            <v>1667.9501331643114</v>
          </cell>
          <cell r="AN111">
            <v>1682.3425186365146</v>
          </cell>
          <cell r="AO111">
            <v>1696.0325508008152</v>
          </cell>
          <cell r="AP111">
            <v>1709.0856019878102</v>
          </cell>
          <cell r="AQ111">
            <v>1721.5583220475603</v>
          </cell>
          <cell r="AR111">
            <v>1733.5001242573301</v>
          </cell>
          <cell r="AS111">
            <v>1744.9543676997685</v>
          </cell>
          <cell r="AT111">
            <v>1755.9593076034478</v>
          </cell>
          <cell r="AU111">
            <v>1766.5488662321548</v>
          </cell>
          <cell r="AV111">
            <v>1776.7532635100606</v>
          </cell>
          <cell r="AW111">
            <v>1786.5995369359048</v>
          </cell>
          <cell r="AX111">
            <v>1796.1119733205844</v>
          </cell>
          <cell r="AY111">
            <v>1805.3124697064873</v>
          </cell>
        </row>
        <row r="112">
          <cell r="C112" t="str">
            <v>GWR</v>
          </cell>
          <cell r="I112" t="str">
            <v>Advanced Planning (EIR/EIS Certified)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11268</v>
          </cell>
          <cell r="V112">
            <v>14012.862835017384</v>
          </cell>
          <cell r="W112">
            <v>15618.504663125714</v>
          </cell>
          <cell r="X112">
            <v>16757.725670034764</v>
          </cell>
          <cell r="Y112">
            <v>17641.374133239035</v>
          </cell>
          <cell r="Z112">
            <v>18363.367498143096</v>
          </cell>
          <cell r="AA112">
            <v>18973.804190259038</v>
          </cell>
          <cell r="AB112">
            <v>19502.58850505215</v>
          </cell>
          <cell r="AC112">
            <v>19969.009326251431</v>
          </cell>
          <cell r="AD112">
            <v>20386.23696825642</v>
          </cell>
          <cell r="AE112">
            <v>20763.665280281548</v>
          </cell>
          <cell r="AF112">
            <v>21108.230333160482</v>
          </cell>
          <cell r="AG112">
            <v>21425.199455547685</v>
          </cell>
          <cell r="AH112">
            <v>21718.667025276423</v>
          </cell>
          <cell r="AI112">
            <v>21991.878796364752</v>
          </cell>
          <cell r="AJ112">
            <v>22247.451340069536</v>
          </cell>
          <cell r="AK112">
            <v>22487.524842462615</v>
          </cell>
          <cell r="AL112">
            <v>22713.87216126881</v>
          </cell>
          <cell r="AM112">
            <v>22927.978357499102</v>
          </cell>
          <cell r="AN112">
            <v>23131.099803273803</v>
          </cell>
          <cell r="AO112">
            <v>23324.308853384755</v>
          </cell>
          <cell r="AP112">
            <v>23508.52811529893</v>
          </cell>
          <cell r="AQ112">
            <v>23684.557095079432</v>
          </cell>
          <cell r="AR112">
            <v>23853.093168177864</v>
          </cell>
          <cell r="AS112">
            <v>24000</v>
          </cell>
          <cell r="AT112">
            <v>24000</v>
          </cell>
          <cell r="AU112">
            <v>24000</v>
          </cell>
          <cell r="AV112">
            <v>24000</v>
          </cell>
          <cell r="AW112">
            <v>24000</v>
          </cell>
          <cell r="AX112">
            <v>24000</v>
          </cell>
          <cell r="AY112">
            <v>24000</v>
          </cell>
        </row>
        <row r="113">
          <cell r="C113" t="str">
            <v>REC</v>
          </cell>
          <cell r="I113" t="str">
            <v>Advanced Planning (EIR/EIS Certified)</v>
          </cell>
          <cell r="P113">
            <v>0</v>
          </cell>
          <cell r="Q113">
            <v>0</v>
          </cell>
          <cell r="R113">
            <v>132.20000000000002</v>
          </cell>
          <cell r="S113">
            <v>146.46150324002087</v>
          </cell>
          <cell r="T113">
            <v>154.80394783934636</v>
          </cell>
          <cell r="U113">
            <v>160.72300648004176</v>
          </cell>
          <cell r="V113">
            <v>165.31418504833161</v>
          </cell>
          <cell r="W113">
            <v>169.06545107936725</v>
          </cell>
          <cell r="X113">
            <v>172.23710131681307</v>
          </cell>
          <cell r="Y113">
            <v>174.98450972006262</v>
          </cell>
          <cell r="Z113">
            <v>177.40789567869271</v>
          </cell>
          <cell r="AA113">
            <v>179.5756882883525</v>
          </cell>
          <cell r="AB113">
            <v>181.53669523782648</v>
          </cell>
          <cell r="AC113">
            <v>183.32695431938811</v>
          </cell>
          <cell r="AD113">
            <v>184.97383302977113</v>
          </cell>
          <cell r="AE113">
            <v>186.49860455683395</v>
          </cell>
          <cell r="AF113">
            <v>187.91813288767798</v>
          </cell>
          <cell r="AG113">
            <v>189.2460129600835</v>
          </cell>
          <cell r="AH113">
            <v>190.49336455395667</v>
          </cell>
          <cell r="AI113">
            <v>191.6693989187136</v>
          </cell>
          <cell r="AJ113">
            <v>192.78183199634952</v>
          </cell>
          <cell r="AK113">
            <v>193.83719152837335</v>
          </cell>
          <cell r="AL113">
            <v>194.84104915615944</v>
          </cell>
          <cell r="AM113">
            <v>195.79819847784736</v>
          </cell>
          <cell r="AN113">
            <v>196.71279349274226</v>
          </cell>
          <cell r="AO113">
            <v>197.58845755940899</v>
          </cell>
          <cell r="AP113">
            <v>198.42837009666323</v>
          </cell>
          <cell r="AQ113">
            <v>199.23533626979201</v>
          </cell>
          <cell r="AR113">
            <v>200.01184351803909</v>
          </cell>
          <cell r="AS113">
            <v>200.76010779685481</v>
          </cell>
          <cell r="AT113">
            <v>201.48211170197172</v>
          </cell>
          <cell r="AU113">
            <v>202.17963612769884</v>
          </cell>
          <cell r="AV113">
            <v>202.85428673228191</v>
          </cell>
          <cell r="AW113">
            <v>203.50751620010439</v>
          </cell>
          <cell r="AX113">
            <v>204.14064307717283</v>
          </cell>
          <cell r="AY113">
            <v>204.75486779397752</v>
          </cell>
        </row>
        <row r="114">
          <cell r="C114" t="str">
            <v>REC</v>
          </cell>
          <cell r="I114" t="str">
            <v>Feasibility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52.88</v>
          </cell>
          <cell r="X114">
            <v>58.584601296008351</v>
          </cell>
          <cell r="Y114">
            <v>61.921579135738547</v>
          </cell>
          <cell r="Z114">
            <v>64.289202592016707</v>
          </cell>
          <cell r="AA114">
            <v>66.125674019332649</v>
          </cell>
          <cell r="AB114">
            <v>67.626180431746903</v>
          </cell>
          <cell r="AC114">
            <v>68.894840526725233</v>
          </cell>
          <cell r="AD114">
            <v>69.993803888025056</v>
          </cell>
          <cell r="AE114">
            <v>70.963158271477084</v>
          </cell>
          <cell r="AF114">
            <v>71.830275315340998</v>
          </cell>
          <cell r="AG114">
            <v>72.614678095130586</v>
          </cell>
          <cell r="AH114">
            <v>73.330781727755252</v>
          </cell>
          <cell r="AI114">
            <v>73.989533211908451</v>
          </cell>
          <cell r="AJ114">
            <v>74.599441822733581</v>
          </cell>
          <cell r="AK114">
            <v>75.167253155071194</v>
          </cell>
          <cell r="AL114">
            <v>75.698405184033405</v>
          </cell>
          <cell r="AM114">
            <v>76.197345821582658</v>
          </cell>
          <cell r="AN114">
            <v>76.667759567485433</v>
          </cell>
          <cell r="AO114">
            <v>77.11273279853981</v>
          </cell>
          <cell r="AP114">
            <v>77.534876611349347</v>
          </cell>
          <cell r="AQ114">
            <v>77.936419662463777</v>
          </cell>
          <cell r="AR114">
            <v>78.319279391138934</v>
          </cell>
          <cell r="AS114">
            <v>78.685117397096903</v>
          </cell>
          <cell r="AT114">
            <v>79.0353830237636</v>
          </cell>
          <cell r="AU114">
            <v>79.371348038665289</v>
          </cell>
          <cell r="AV114">
            <v>79.6941345079168</v>
          </cell>
          <cell r="AW114">
            <v>80.004737407215629</v>
          </cell>
          <cell r="AX114">
            <v>80.30404311874193</v>
          </cell>
          <cell r="AY114">
            <v>80.592844680788687</v>
          </cell>
        </row>
        <row r="115">
          <cell r="C115" t="str">
            <v>REC</v>
          </cell>
          <cell r="I115" t="str">
            <v>Feasibility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528.80000000000007</v>
          </cell>
          <cell r="V115">
            <v>585.8460129600835</v>
          </cell>
          <cell r="W115">
            <v>619.21579135738546</v>
          </cell>
          <cell r="X115">
            <v>642.89202592016704</v>
          </cell>
          <cell r="Y115">
            <v>661.25674019332644</v>
          </cell>
          <cell r="Z115">
            <v>676.261804317469</v>
          </cell>
          <cell r="AA115">
            <v>688.94840526725227</v>
          </cell>
          <cell r="AB115">
            <v>699.93803888025047</v>
          </cell>
          <cell r="AC115">
            <v>709.63158271477084</v>
          </cell>
          <cell r="AD115">
            <v>718.30275315340998</v>
          </cell>
          <cell r="AE115">
            <v>726.14678095130591</v>
          </cell>
          <cell r="AF115">
            <v>733.30781727755243</v>
          </cell>
          <cell r="AG115">
            <v>739.89533211908451</v>
          </cell>
          <cell r="AH115">
            <v>745.99441822733581</v>
          </cell>
          <cell r="AI115">
            <v>751.67253155071194</v>
          </cell>
          <cell r="AJ115">
            <v>756.98405184033402</v>
          </cell>
          <cell r="AK115">
            <v>761.97345821582667</v>
          </cell>
          <cell r="AL115">
            <v>766.67759567485439</v>
          </cell>
          <cell r="AM115">
            <v>771.1273279853981</v>
          </cell>
          <cell r="AN115">
            <v>775.34876611349341</v>
          </cell>
          <cell r="AO115">
            <v>779.36419662463777</v>
          </cell>
          <cell r="AP115">
            <v>783.19279391138946</v>
          </cell>
          <cell r="AQ115">
            <v>786.85117397096906</v>
          </cell>
          <cell r="AR115">
            <v>790.35383023763598</v>
          </cell>
          <cell r="AS115">
            <v>793.71348038665292</v>
          </cell>
          <cell r="AT115">
            <v>796.94134507916806</v>
          </cell>
          <cell r="AU115">
            <v>800.04737407215634</v>
          </cell>
          <cell r="AV115">
            <v>803.04043118741924</v>
          </cell>
          <cell r="AW115">
            <v>805.92844680788687</v>
          </cell>
          <cell r="AX115">
            <v>808.71854451079537</v>
          </cell>
          <cell r="AY115">
            <v>811.41714692912763</v>
          </cell>
        </row>
        <row r="116">
          <cell r="C116" t="str">
            <v>REC</v>
          </cell>
          <cell r="I116" t="str">
            <v>Feasibility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153.352</v>
          </cell>
          <cell r="U116">
            <v>169.89534375842422</v>
          </cell>
          <cell r="V116">
            <v>179.5725794936418</v>
          </cell>
          <cell r="W116">
            <v>186.43868751684843</v>
          </cell>
          <cell r="X116">
            <v>191.76445465606469</v>
          </cell>
          <cell r="Y116">
            <v>196.11592325206601</v>
          </cell>
          <cell r="Z116">
            <v>199.79503752750318</v>
          </cell>
          <cell r="AA116">
            <v>202.98203127527265</v>
          </cell>
          <cell r="AB116">
            <v>205.79315898728356</v>
          </cell>
          <cell r="AC116">
            <v>208.3077984144889</v>
          </cell>
          <cell r="AD116">
            <v>210.58256647587871</v>
          </cell>
          <cell r="AE116">
            <v>212.65926701049023</v>
          </cell>
          <cell r="AF116">
            <v>214.56964631453451</v>
          </cell>
          <cell r="AG116">
            <v>216.3383812859274</v>
          </cell>
          <cell r="AH116">
            <v>217.98503414970645</v>
          </cell>
          <cell r="AI116">
            <v>219.52537503369686</v>
          </cell>
          <cell r="AJ116">
            <v>220.97230288258973</v>
          </cell>
          <cell r="AK116">
            <v>222.33650274570778</v>
          </cell>
          <cell r="AL116">
            <v>223.62692511576543</v>
          </cell>
          <cell r="AM116">
            <v>224.85114217291311</v>
          </cell>
          <cell r="AN116">
            <v>226.01561702114495</v>
          </cell>
          <cell r="AO116">
            <v>227.12591023430292</v>
          </cell>
          <cell r="AP116">
            <v>228.18684045158102</v>
          </cell>
          <cell r="AQ116">
            <v>229.20261076891441</v>
          </cell>
          <cell r="AR116">
            <v>230.17690931212934</v>
          </cell>
          <cell r="AS116">
            <v>231.11299007295872</v>
          </cell>
          <cell r="AT116">
            <v>232.01373848092533</v>
          </cell>
          <cell r="AU116">
            <v>232.88172504435158</v>
          </cell>
          <cell r="AV116">
            <v>233.7192495742872</v>
          </cell>
          <cell r="AW116">
            <v>234.52837790813066</v>
          </cell>
          <cell r="AX116">
            <v>235.31097260944699</v>
          </cell>
          <cell r="AY116">
            <v>236.06871879212108</v>
          </cell>
        </row>
        <row r="117">
          <cell r="C117" t="str">
            <v>REC</v>
          </cell>
          <cell r="I117" t="str">
            <v>Feasibility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12777</v>
          </cell>
          <cell r="X117">
            <v>19938.596669545354</v>
          </cell>
          <cell r="Y117">
            <v>24127.862166518909</v>
          </cell>
          <cell r="Z117">
            <v>27100.193339090711</v>
          </cell>
          <cell r="AA117">
            <v>29405.712511269125</v>
          </cell>
          <cell r="AB117">
            <v>30000</v>
          </cell>
          <cell r="AC117">
            <v>30000</v>
          </cell>
          <cell r="AD117">
            <v>30000</v>
          </cell>
          <cell r="AE117">
            <v>30000</v>
          </cell>
          <cell r="AF117">
            <v>30000</v>
          </cell>
          <cell r="AG117">
            <v>30000</v>
          </cell>
          <cell r="AH117">
            <v>30000</v>
          </cell>
          <cell r="AI117">
            <v>30000</v>
          </cell>
          <cell r="AJ117">
            <v>30000</v>
          </cell>
          <cell r="AK117">
            <v>30000</v>
          </cell>
          <cell r="AL117">
            <v>30000</v>
          </cell>
          <cell r="AM117">
            <v>30000</v>
          </cell>
          <cell r="AN117">
            <v>30000</v>
          </cell>
          <cell r="AO117">
            <v>30000</v>
          </cell>
          <cell r="AP117">
            <v>30000</v>
          </cell>
          <cell r="AQ117">
            <v>30000</v>
          </cell>
          <cell r="AR117">
            <v>30000</v>
          </cell>
          <cell r="AS117">
            <v>30000</v>
          </cell>
          <cell r="AT117">
            <v>30000</v>
          </cell>
          <cell r="AU117">
            <v>30000</v>
          </cell>
          <cell r="AV117">
            <v>30000</v>
          </cell>
          <cell r="AW117">
            <v>30000</v>
          </cell>
          <cell r="AX117">
            <v>30000</v>
          </cell>
          <cell r="AY117">
            <v>30000</v>
          </cell>
        </row>
        <row r="118">
          <cell r="C118" t="str">
            <v>REC</v>
          </cell>
          <cell r="I118" t="str">
            <v>Feasibility</v>
          </cell>
          <cell r="P118">
            <v>0</v>
          </cell>
          <cell r="Q118">
            <v>0</v>
          </cell>
          <cell r="R118">
            <v>0</v>
          </cell>
          <cell r="S118">
            <v>132.20000000000002</v>
          </cell>
          <cell r="T118">
            <v>146.46150324002087</v>
          </cell>
          <cell r="U118">
            <v>154.80394783934636</v>
          </cell>
          <cell r="V118">
            <v>160.72300648004176</v>
          </cell>
          <cell r="W118">
            <v>165.31418504833161</v>
          </cell>
          <cell r="X118">
            <v>169.06545107936725</v>
          </cell>
          <cell r="Y118">
            <v>172.23710131681307</v>
          </cell>
          <cell r="Z118">
            <v>174.98450972006262</v>
          </cell>
          <cell r="AA118">
            <v>177.40789567869271</v>
          </cell>
          <cell r="AB118">
            <v>179.5756882883525</v>
          </cell>
          <cell r="AC118">
            <v>181.53669523782648</v>
          </cell>
          <cell r="AD118">
            <v>183.32695431938811</v>
          </cell>
          <cell r="AE118">
            <v>184.97383302977113</v>
          </cell>
          <cell r="AF118">
            <v>186.49860455683395</v>
          </cell>
          <cell r="AG118">
            <v>187.91813288767798</v>
          </cell>
          <cell r="AH118">
            <v>189.2460129600835</v>
          </cell>
          <cell r="AI118">
            <v>190.49336455395667</v>
          </cell>
          <cell r="AJ118">
            <v>191.6693989187136</v>
          </cell>
          <cell r="AK118">
            <v>192.78183199634952</v>
          </cell>
          <cell r="AL118">
            <v>193.83719152837335</v>
          </cell>
          <cell r="AM118">
            <v>194.84104915615944</v>
          </cell>
          <cell r="AN118">
            <v>195.79819847784736</v>
          </cell>
          <cell r="AO118">
            <v>196.71279349274226</v>
          </cell>
          <cell r="AP118">
            <v>197.58845755940899</v>
          </cell>
          <cell r="AQ118">
            <v>198.42837009666323</v>
          </cell>
          <cell r="AR118">
            <v>199.23533626979201</v>
          </cell>
          <cell r="AS118">
            <v>200.01184351803909</v>
          </cell>
          <cell r="AT118">
            <v>200.76010779685481</v>
          </cell>
          <cell r="AU118">
            <v>201.48211170197172</v>
          </cell>
          <cell r="AV118">
            <v>202.17963612769884</v>
          </cell>
          <cell r="AW118">
            <v>202.85428673228191</v>
          </cell>
          <cell r="AX118">
            <v>203.50751620010439</v>
          </cell>
          <cell r="AY118">
            <v>204.14064307717283</v>
          </cell>
        </row>
        <row r="119">
          <cell r="C119" t="str">
            <v>REC</v>
          </cell>
          <cell r="I119" t="str">
            <v>Feasibility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44.948000000000008</v>
          </cell>
          <cell r="V119">
            <v>49.796911101607101</v>
          </cell>
          <cell r="W119">
            <v>52.633342265377763</v>
          </cell>
          <cell r="X119">
            <v>54.645822203214195</v>
          </cell>
          <cell r="Y119">
            <v>56.206822916432749</v>
          </cell>
          <cell r="Z119">
            <v>57.482253366984864</v>
          </cell>
          <cell r="AA119">
            <v>58.560614447716446</v>
          </cell>
          <cell r="AB119">
            <v>59.494733304821295</v>
          </cell>
          <cell r="AC119">
            <v>60.318684530755526</v>
          </cell>
          <cell r="AD119">
            <v>61.05573401803985</v>
          </cell>
          <cell r="AE119">
            <v>61.722476380861004</v>
          </cell>
          <cell r="AF119">
            <v>62.331164468591957</v>
          </cell>
          <cell r="AG119">
            <v>62.891103230122184</v>
          </cell>
          <cell r="AH119">
            <v>63.409525549323547</v>
          </cell>
          <cell r="AI119">
            <v>63.892165181810512</v>
          </cell>
          <cell r="AJ119">
            <v>64.343644406428396</v>
          </cell>
          <cell r="AK119">
            <v>64.76774394834527</v>
          </cell>
          <cell r="AL119">
            <v>65.16759563236262</v>
          </cell>
          <cell r="AM119">
            <v>65.545822878758841</v>
          </cell>
          <cell r="AN119">
            <v>65.904645119646943</v>
          </cell>
          <cell r="AO119">
            <v>66.245956713094202</v>
          </cell>
          <cell r="AP119">
            <v>66.571387482468097</v>
          </cell>
          <cell r="AQ119">
            <v>66.882349787532362</v>
          </cell>
          <cell r="AR119">
            <v>67.180075570199051</v>
          </cell>
          <cell r="AS119">
            <v>67.465645832865491</v>
          </cell>
          <cell r="AT119">
            <v>67.740014331729284</v>
          </cell>
          <cell r="AU119">
            <v>68.004026796133289</v>
          </cell>
          <cell r="AV119">
            <v>68.258436650930634</v>
          </cell>
          <cell r="AW119">
            <v>68.503917978670387</v>
          </cell>
          <cell r="AX119">
            <v>68.741076283417613</v>
          </cell>
          <cell r="AY119">
            <v>68.970457488975839</v>
          </cell>
        </row>
        <row r="120">
          <cell r="C120" t="str">
            <v>REC</v>
          </cell>
          <cell r="I120" t="str">
            <v>Feasibility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126.91200000000001</v>
          </cell>
          <cell r="W120">
            <v>140.60304311042006</v>
          </cell>
          <cell r="X120">
            <v>148.61178992577251</v>
          </cell>
          <cell r="Y120">
            <v>154.29408622084009</v>
          </cell>
          <cell r="Z120">
            <v>158.70161764639835</v>
          </cell>
          <cell r="AA120">
            <v>162.30283303619254</v>
          </cell>
          <cell r="AB120">
            <v>165.34761726414055</v>
          </cell>
          <cell r="AC120">
            <v>167.98512933126011</v>
          </cell>
          <cell r="AD120">
            <v>170.31157985154502</v>
          </cell>
          <cell r="AE120">
            <v>172.3926607568184</v>
          </cell>
          <cell r="AF120">
            <v>174.27522742831343</v>
          </cell>
          <cell r="AG120">
            <v>175.99387614661259</v>
          </cell>
          <cell r="AH120">
            <v>177.57487970858028</v>
          </cell>
          <cell r="AI120">
            <v>179.03866037456061</v>
          </cell>
          <cell r="AJ120">
            <v>180.40140757217085</v>
          </cell>
          <cell r="AK120">
            <v>181.67617244168017</v>
          </cell>
          <cell r="AL120">
            <v>182.87362997179838</v>
          </cell>
          <cell r="AM120">
            <v>184.00262296196505</v>
          </cell>
          <cell r="AN120">
            <v>185.07055871649553</v>
          </cell>
          <cell r="AO120">
            <v>186.08370386723843</v>
          </cell>
          <cell r="AP120">
            <v>187.04740718991306</v>
          </cell>
          <cell r="AQ120">
            <v>187.96627053873345</v>
          </cell>
          <cell r="AR120">
            <v>188.84428175303256</v>
          </cell>
          <cell r="AS120">
            <v>189.68491925703262</v>
          </cell>
          <cell r="AT120">
            <v>190.49123529279669</v>
          </cell>
          <cell r="AU120">
            <v>191.26592281900034</v>
          </cell>
          <cell r="AV120">
            <v>192.01136977731753</v>
          </cell>
          <cell r="AW120">
            <v>192.72970348498063</v>
          </cell>
          <cell r="AX120">
            <v>193.42282723389286</v>
          </cell>
          <cell r="AY120">
            <v>194.09245068259088</v>
          </cell>
        </row>
        <row r="121">
          <cell r="C121" t="str">
            <v>REC</v>
          </cell>
          <cell r="I121" t="str">
            <v>Feasibility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211.52</v>
          </cell>
          <cell r="X121">
            <v>234.33840518403341</v>
          </cell>
          <cell r="Y121">
            <v>247.68631654295419</v>
          </cell>
          <cell r="Z121">
            <v>257.15681036806683</v>
          </cell>
          <cell r="AA121">
            <v>264.5026960773306</v>
          </cell>
          <cell r="AB121">
            <v>270.50472172698761</v>
          </cell>
          <cell r="AC121">
            <v>275.57936210690093</v>
          </cell>
          <cell r="AD121">
            <v>279.97521555210022</v>
          </cell>
          <cell r="AE121">
            <v>283.85263308590834</v>
          </cell>
          <cell r="AF121">
            <v>287.32110126136399</v>
          </cell>
          <cell r="AG121">
            <v>290.45871238052234</v>
          </cell>
          <cell r="AH121">
            <v>293.32312691102101</v>
          </cell>
          <cell r="AI121">
            <v>295.95813284763381</v>
          </cell>
          <cell r="AJ121">
            <v>298.39776729093433</v>
          </cell>
          <cell r="AK121">
            <v>300.66901262028478</v>
          </cell>
          <cell r="AL121">
            <v>302.79362073613362</v>
          </cell>
          <cell r="AM121">
            <v>304.78938328633063</v>
          </cell>
          <cell r="AN121">
            <v>306.67103826994173</v>
          </cell>
          <cell r="AO121">
            <v>308.45093119415924</v>
          </cell>
          <cell r="AP121">
            <v>310.13950644539739</v>
          </cell>
          <cell r="AQ121">
            <v>311.74567864985511</v>
          </cell>
          <cell r="AR121">
            <v>313.27711756455574</v>
          </cell>
          <cell r="AS121">
            <v>314.74046958838761</v>
          </cell>
          <cell r="AT121">
            <v>316.1415320950544</v>
          </cell>
          <cell r="AU121">
            <v>317.48539215466116</v>
          </cell>
          <cell r="AV121">
            <v>318.7765380316672</v>
          </cell>
          <cell r="AW121">
            <v>320.01894962886252</v>
          </cell>
          <cell r="AX121">
            <v>321.21617247496772</v>
          </cell>
          <cell r="AY121">
            <v>322.37137872315475</v>
          </cell>
        </row>
        <row r="122">
          <cell r="C122" t="str">
            <v>REC</v>
          </cell>
          <cell r="I122" t="str">
            <v>Feasibility</v>
          </cell>
          <cell r="P122">
            <v>0</v>
          </cell>
          <cell r="Q122">
            <v>0</v>
          </cell>
          <cell r="R122">
            <v>0</v>
          </cell>
          <cell r="S122">
            <v>264.40000000000003</v>
          </cell>
          <cell r="T122">
            <v>292.92300648004175</v>
          </cell>
          <cell r="U122">
            <v>309.60789567869273</v>
          </cell>
          <cell r="V122">
            <v>321.44601296008352</v>
          </cell>
          <cell r="W122">
            <v>330.62837009666322</v>
          </cell>
          <cell r="X122">
            <v>338.1309021587345</v>
          </cell>
          <cell r="Y122">
            <v>344.47420263362613</v>
          </cell>
          <cell r="Z122">
            <v>349.96901944012524</v>
          </cell>
          <cell r="AA122">
            <v>354.81579135738542</v>
          </cell>
          <cell r="AB122">
            <v>359.15137657670499</v>
          </cell>
          <cell r="AC122">
            <v>363.07339047565296</v>
          </cell>
          <cell r="AD122">
            <v>366.65390863877622</v>
          </cell>
          <cell r="AE122">
            <v>369.94766605954226</v>
          </cell>
          <cell r="AF122">
            <v>372.99720911366791</v>
          </cell>
          <cell r="AG122">
            <v>375.83626577535597</v>
          </cell>
          <cell r="AH122">
            <v>378.49202592016701</v>
          </cell>
          <cell r="AI122">
            <v>380.98672910791333</v>
          </cell>
          <cell r="AJ122">
            <v>383.33879783742719</v>
          </cell>
          <cell r="AK122">
            <v>385.56366399269905</v>
          </cell>
          <cell r="AL122">
            <v>387.67438305674671</v>
          </cell>
          <cell r="AM122">
            <v>389.68209831231889</v>
          </cell>
          <cell r="AN122">
            <v>391.59639695569473</v>
          </cell>
          <cell r="AO122">
            <v>393.42558698548453</v>
          </cell>
          <cell r="AP122">
            <v>395.17691511881799</v>
          </cell>
          <cell r="AQ122">
            <v>396.85674019332646</v>
          </cell>
          <cell r="AR122">
            <v>398.47067253958403</v>
          </cell>
          <cell r="AS122">
            <v>400.02368703607817</v>
          </cell>
          <cell r="AT122">
            <v>401.52021559370962</v>
          </cell>
          <cell r="AU122">
            <v>402.96422340394344</v>
          </cell>
          <cell r="AV122">
            <v>404.35927225539768</v>
          </cell>
          <cell r="AW122">
            <v>405.70857346456381</v>
          </cell>
          <cell r="AX122">
            <v>407.01503240020878</v>
          </cell>
          <cell r="AY122">
            <v>408.28128615434565</v>
          </cell>
        </row>
        <row r="123">
          <cell r="C123" t="str">
            <v>REC</v>
          </cell>
          <cell r="I123" t="str">
            <v>Conceptual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8092.1</v>
          </cell>
          <cell r="AA123">
            <v>12627.777890712057</v>
          </cell>
          <cell r="AB123">
            <v>15280.979372128642</v>
          </cell>
          <cell r="AC123">
            <v>17163.455781424116</v>
          </cell>
          <cell r="AD123">
            <v>18623.61792380378</v>
          </cell>
          <cell r="AE123">
            <v>19000</v>
          </cell>
          <cell r="AF123">
            <v>19000</v>
          </cell>
          <cell r="AG123">
            <v>19000</v>
          </cell>
          <cell r="AH123">
            <v>19000</v>
          </cell>
          <cell r="AI123">
            <v>19000</v>
          </cell>
          <cell r="AJ123">
            <v>19000</v>
          </cell>
          <cell r="AK123">
            <v>19000</v>
          </cell>
          <cell r="AL123">
            <v>19000</v>
          </cell>
          <cell r="AM123">
            <v>19000</v>
          </cell>
          <cell r="AN123">
            <v>19000</v>
          </cell>
          <cell r="AO123">
            <v>19000</v>
          </cell>
          <cell r="AP123">
            <v>19000</v>
          </cell>
          <cell r="AQ123">
            <v>19000</v>
          </cell>
          <cell r="AR123">
            <v>19000</v>
          </cell>
          <cell r="AS123">
            <v>19000</v>
          </cell>
          <cell r="AT123">
            <v>19000</v>
          </cell>
          <cell r="AU123">
            <v>19000</v>
          </cell>
          <cell r="AV123">
            <v>19000</v>
          </cell>
          <cell r="AW123">
            <v>19000</v>
          </cell>
          <cell r="AX123">
            <v>19000</v>
          </cell>
          <cell r="AY123">
            <v>19000</v>
          </cell>
        </row>
        <row r="124">
          <cell r="C124" t="str">
            <v>REC</v>
          </cell>
          <cell r="I124" t="str">
            <v>Conceptual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555.21</v>
          </cell>
          <cell r="AA124">
            <v>683.49074870622917</v>
          </cell>
          <cell r="AB124">
            <v>758.53017626380711</v>
          </cell>
          <cell r="AC124">
            <v>811.77149741245819</v>
          </cell>
          <cell r="AD124">
            <v>853.06867445417902</v>
          </cell>
          <cell r="AE124">
            <v>886.81092497003613</v>
          </cell>
          <cell r="AF124">
            <v>915.33959128566687</v>
          </cell>
          <cell r="AG124">
            <v>940.05224611868721</v>
          </cell>
          <cell r="AH124">
            <v>961.85035252761418</v>
          </cell>
          <cell r="AI124">
            <v>981.34942316040815</v>
          </cell>
          <cell r="AJ124">
            <v>998.98847813679458</v>
          </cell>
          <cell r="AK124">
            <v>1015.0916736762653</v>
          </cell>
          <cell r="AL124">
            <v>1029.9051775854066</v>
          </cell>
          <cell r="AM124">
            <v>1043.6203399918959</v>
          </cell>
          <cell r="AN124">
            <v>1056.3888507179861</v>
          </cell>
          <cell r="AO124">
            <v>1068.3329948249163</v>
          </cell>
          <cell r="AP124">
            <v>1079.5527935844841</v>
          </cell>
          <cell r="AQ124">
            <v>1090.1311012338433</v>
          </cell>
          <cell r="AR124">
            <v>1100.1373218743331</v>
          </cell>
          <cell r="AS124">
            <v>1109.6301718666373</v>
          </cell>
          <cell r="AT124">
            <v>1118.6597675494738</v>
          </cell>
          <cell r="AU124">
            <v>1127.2692268430237</v>
          </cell>
          <cell r="AV124">
            <v>1135.4959145420078</v>
          </cell>
          <cell r="AW124">
            <v>1143.3724223824943</v>
          </cell>
          <cell r="AX124">
            <v>1150.927348908358</v>
          </cell>
          <cell r="AY124">
            <v>1158.1859262916357</v>
          </cell>
        </row>
        <row r="125">
          <cell r="C125" t="str">
            <v>REC</v>
          </cell>
          <cell r="I125" t="str">
            <v>Conceptual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207.9</v>
          </cell>
          <cell r="AF125">
            <v>333.3</v>
          </cell>
          <cell r="AG125">
            <v>458.7</v>
          </cell>
          <cell r="AH125">
            <v>584.1</v>
          </cell>
          <cell r="AI125">
            <v>709.5</v>
          </cell>
          <cell r="AJ125">
            <v>834.9</v>
          </cell>
          <cell r="AK125">
            <v>960.30000000000018</v>
          </cell>
          <cell r="AL125">
            <v>1085.7</v>
          </cell>
          <cell r="AM125">
            <v>1211.1000000000001</v>
          </cell>
          <cell r="AN125">
            <v>1336.5</v>
          </cell>
          <cell r="AO125">
            <v>1461.9</v>
          </cell>
          <cell r="AP125">
            <v>1587.3000000000002</v>
          </cell>
          <cell r="AQ125">
            <v>1712.7</v>
          </cell>
          <cell r="AR125">
            <v>1838.1000000000004</v>
          </cell>
          <cell r="AS125">
            <v>1963.5000000000002</v>
          </cell>
          <cell r="AT125">
            <v>2088.9</v>
          </cell>
          <cell r="AU125">
            <v>2214.3000000000002</v>
          </cell>
          <cell r="AV125">
            <v>2339.6999999999998</v>
          </cell>
          <cell r="AW125">
            <v>2465.1000000000004</v>
          </cell>
          <cell r="AX125">
            <v>2590.5</v>
          </cell>
          <cell r="AY125">
            <v>2715.9</v>
          </cell>
        </row>
        <row r="126">
          <cell r="C126" t="str">
            <v>REC</v>
          </cell>
          <cell r="I126" t="str">
            <v>Conceptual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461.916</v>
          </cell>
          <cell r="X126">
            <v>740.53200000000004</v>
          </cell>
          <cell r="Y126">
            <v>1019.148</v>
          </cell>
          <cell r="Z126">
            <v>1297.7640000000001</v>
          </cell>
          <cell r="AA126">
            <v>1576.38</v>
          </cell>
          <cell r="AB126">
            <v>1854.9959999999999</v>
          </cell>
          <cell r="AC126">
            <v>2133.6120000000005</v>
          </cell>
          <cell r="AD126">
            <v>2412.2280000000001</v>
          </cell>
          <cell r="AE126">
            <v>2690.8440000000001</v>
          </cell>
          <cell r="AF126">
            <v>2969.46</v>
          </cell>
          <cell r="AG126">
            <v>3248.0760000000005</v>
          </cell>
          <cell r="AH126">
            <v>3526.6920000000005</v>
          </cell>
          <cell r="AI126">
            <v>3805.308</v>
          </cell>
          <cell r="AJ126">
            <v>4083.9240000000004</v>
          </cell>
          <cell r="AK126">
            <v>4362.5400000000009</v>
          </cell>
          <cell r="AL126">
            <v>4641.1559999999999</v>
          </cell>
          <cell r="AM126">
            <v>4919.7719999999999</v>
          </cell>
          <cell r="AN126">
            <v>5198.3879999999999</v>
          </cell>
          <cell r="AO126">
            <v>5477.0040000000008</v>
          </cell>
          <cell r="AP126">
            <v>5755.6200000000008</v>
          </cell>
          <cell r="AQ126">
            <v>6034.2359999999999</v>
          </cell>
          <cell r="AR126">
            <v>6312.8520000000008</v>
          </cell>
          <cell r="AS126">
            <v>6591.4679999999998</v>
          </cell>
          <cell r="AT126">
            <v>6870.0840000000007</v>
          </cell>
          <cell r="AU126">
            <v>7148.7000000000007</v>
          </cell>
          <cell r="AV126">
            <v>7427.3159999999998</v>
          </cell>
          <cell r="AW126">
            <v>7705.9320000000007</v>
          </cell>
          <cell r="AX126">
            <v>7984.5480000000007</v>
          </cell>
          <cell r="AY126">
            <v>8263.1640000000007</v>
          </cell>
        </row>
        <row r="127">
          <cell r="C127" t="str">
            <v>REC</v>
          </cell>
          <cell r="I127" t="str">
            <v>History - Not Existing</v>
          </cell>
        </row>
        <row r="128">
          <cell r="C128" t="str">
            <v>REC</v>
          </cell>
          <cell r="I128" t="str">
            <v>Existing</v>
          </cell>
          <cell r="P128">
            <v>1000</v>
          </cell>
          <cell r="Q128">
            <v>1000</v>
          </cell>
          <cell r="R128">
            <v>980</v>
          </cell>
          <cell r="S128">
            <v>980</v>
          </cell>
          <cell r="T128">
            <v>1000</v>
          </cell>
          <cell r="U128">
            <v>1000</v>
          </cell>
          <cell r="V128">
            <v>1000</v>
          </cell>
          <cell r="W128">
            <v>1000</v>
          </cell>
          <cell r="X128">
            <v>1000</v>
          </cell>
          <cell r="Y128">
            <v>1000</v>
          </cell>
          <cell r="Z128">
            <v>1000</v>
          </cell>
          <cell r="AA128">
            <v>1000</v>
          </cell>
          <cell r="AB128">
            <v>1000</v>
          </cell>
          <cell r="AC128">
            <v>1000</v>
          </cell>
          <cell r="AD128">
            <v>1000</v>
          </cell>
          <cell r="AE128">
            <v>1000</v>
          </cell>
          <cell r="AF128">
            <v>1000</v>
          </cell>
          <cell r="AG128">
            <v>1000</v>
          </cell>
          <cell r="AH128">
            <v>1000</v>
          </cell>
          <cell r="AI128">
            <v>1000</v>
          </cell>
          <cell r="AJ128">
            <v>1000</v>
          </cell>
          <cell r="AK128">
            <v>1000</v>
          </cell>
          <cell r="AL128">
            <v>1000</v>
          </cell>
          <cell r="AM128">
            <v>1000</v>
          </cell>
          <cell r="AN128">
            <v>1000</v>
          </cell>
          <cell r="AO128">
            <v>1000</v>
          </cell>
          <cell r="AP128">
            <v>1000</v>
          </cell>
          <cell r="AQ128">
            <v>1000</v>
          </cell>
          <cell r="AR128">
            <v>1000</v>
          </cell>
          <cell r="AS128">
            <v>1000</v>
          </cell>
          <cell r="AT128">
            <v>1000</v>
          </cell>
          <cell r="AU128">
            <v>1000</v>
          </cell>
          <cell r="AV128">
            <v>1000</v>
          </cell>
          <cell r="AW128">
            <v>1000</v>
          </cell>
          <cell r="AX128">
            <v>1000</v>
          </cell>
          <cell r="AY128">
            <v>1000</v>
          </cell>
        </row>
        <row r="129">
          <cell r="C129" t="str">
            <v>REC</v>
          </cell>
          <cell r="I129" t="str">
            <v>Existing</v>
          </cell>
          <cell r="P129">
            <v>320</v>
          </cell>
          <cell r="Q129">
            <v>320</v>
          </cell>
          <cell r="R129">
            <v>100</v>
          </cell>
          <cell r="S129">
            <v>320</v>
          </cell>
          <cell r="T129">
            <v>320</v>
          </cell>
          <cell r="U129">
            <v>320</v>
          </cell>
          <cell r="V129">
            <v>320</v>
          </cell>
          <cell r="W129">
            <v>320</v>
          </cell>
          <cell r="X129">
            <v>320</v>
          </cell>
          <cell r="Y129">
            <v>320</v>
          </cell>
          <cell r="Z129">
            <v>320</v>
          </cell>
          <cell r="AA129">
            <v>320</v>
          </cell>
          <cell r="AB129">
            <v>320</v>
          </cell>
          <cell r="AC129">
            <v>320</v>
          </cell>
          <cell r="AD129">
            <v>320</v>
          </cell>
          <cell r="AE129">
            <v>320</v>
          </cell>
          <cell r="AF129">
            <v>320</v>
          </cell>
          <cell r="AG129">
            <v>320</v>
          </cell>
          <cell r="AH129">
            <v>320</v>
          </cell>
          <cell r="AI129">
            <v>320</v>
          </cell>
          <cell r="AJ129">
            <v>320</v>
          </cell>
          <cell r="AK129">
            <v>320</v>
          </cell>
          <cell r="AL129">
            <v>320</v>
          </cell>
          <cell r="AM129">
            <v>320</v>
          </cell>
          <cell r="AN129">
            <v>320</v>
          </cell>
          <cell r="AO129">
            <v>320</v>
          </cell>
          <cell r="AP129">
            <v>320</v>
          </cell>
          <cell r="AQ129">
            <v>320</v>
          </cell>
          <cell r="AR129">
            <v>320</v>
          </cell>
          <cell r="AS129">
            <v>320</v>
          </cell>
          <cell r="AT129">
            <v>320</v>
          </cell>
          <cell r="AU129">
            <v>320</v>
          </cell>
          <cell r="AV129">
            <v>320</v>
          </cell>
          <cell r="AW129">
            <v>320</v>
          </cell>
          <cell r="AX129">
            <v>320</v>
          </cell>
          <cell r="AY129">
            <v>320</v>
          </cell>
        </row>
        <row r="130">
          <cell r="C130" t="str">
            <v>REC</v>
          </cell>
          <cell r="I130" t="str">
            <v>Existing</v>
          </cell>
          <cell r="P130">
            <v>300</v>
          </cell>
          <cell r="Q130">
            <v>300</v>
          </cell>
          <cell r="R130">
            <v>0</v>
          </cell>
          <cell r="S130">
            <v>0</v>
          </cell>
          <cell r="T130">
            <v>306.68312759605453</v>
          </cell>
          <cell r="U130">
            <v>313.36625519210907</v>
          </cell>
          <cell r="V130">
            <v>320.0493827881636</v>
          </cell>
          <cell r="W130">
            <v>326.73251038421813</v>
          </cell>
          <cell r="X130">
            <v>333.41563798027266</v>
          </cell>
          <cell r="Y130">
            <v>340.0987655763272</v>
          </cell>
          <cell r="Z130">
            <v>346.78189317238173</v>
          </cell>
          <cell r="AA130">
            <v>353.46502076843626</v>
          </cell>
          <cell r="AB130">
            <v>360.14814836449079</v>
          </cell>
          <cell r="AC130">
            <v>366.83127596054533</v>
          </cell>
          <cell r="AD130">
            <v>373.51440355659986</v>
          </cell>
          <cell r="AE130">
            <v>380.19753115265439</v>
          </cell>
          <cell r="AF130">
            <v>386.88065874870892</v>
          </cell>
          <cell r="AG130">
            <v>393.56378634476346</v>
          </cell>
          <cell r="AH130">
            <v>400.24691394081799</v>
          </cell>
          <cell r="AI130">
            <v>406.93004153687252</v>
          </cell>
          <cell r="AJ130">
            <v>413.61316913292706</v>
          </cell>
          <cell r="AK130">
            <v>420.29629672898159</v>
          </cell>
          <cell r="AL130">
            <v>426.97942432503612</v>
          </cell>
          <cell r="AM130">
            <v>433.66255192109065</v>
          </cell>
          <cell r="AN130">
            <v>440.34567951714519</v>
          </cell>
          <cell r="AO130">
            <v>447.02880711319972</v>
          </cell>
          <cell r="AP130">
            <v>453.71193470925425</v>
          </cell>
          <cell r="AQ130">
            <v>460.39506230530878</v>
          </cell>
          <cell r="AR130">
            <v>467.07818990136332</v>
          </cell>
          <cell r="AS130">
            <v>473.76131749741785</v>
          </cell>
          <cell r="AT130">
            <v>480.44444509347238</v>
          </cell>
          <cell r="AU130">
            <v>487.12757268952691</v>
          </cell>
          <cell r="AV130">
            <v>493.81070028558145</v>
          </cell>
          <cell r="AW130">
            <v>500</v>
          </cell>
          <cell r="AX130">
            <v>500</v>
          </cell>
          <cell r="AY130">
            <v>500</v>
          </cell>
        </row>
        <row r="131">
          <cell r="C131" t="str">
            <v>REC</v>
          </cell>
          <cell r="I131" t="str">
            <v>Existing</v>
          </cell>
          <cell r="P131">
            <v>284.38</v>
          </cell>
          <cell r="Q131">
            <v>383.28500000000003</v>
          </cell>
          <cell r="R131">
            <v>325.44</v>
          </cell>
          <cell r="S131">
            <v>394.26573334350587</v>
          </cell>
          <cell r="T131">
            <v>405.24646668701172</v>
          </cell>
          <cell r="U131">
            <v>416.22720003051757</v>
          </cell>
          <cell r="V131">
            <v>427.20793337402341</v>
          </cell>
          <cell r="W131">
            <v>438.18866671752926</v>
          </cell>
          <cell r="X131">
            <v>449.16940006103511</v>
          </cell>
          <cell r="Y131">
            <v>460.15013340454095</v>
          </cell>
          <cell r="Z131">
            <v>471.1308667480468</v>
          </cell>
          <cell r="AA131">
            <v>482.11160009155265</v>
          </cell>
          <cell r="AB131">
            <v>493.09233343505849</v>
          </cell>
          <cell r="AC131">
            <v>504.07306677856434</v>
          </cell>
          <cell r="AD131">
            <v>515.05380012207024</v>
          </cell>
          <cell r="AE131">
            <v>526.03453346557615</v>
          </cell>
          <cell r="AF131">
            <v>537.01526680908205</v>
          </cell>
          <cell r="AG131">
            <v>547.99600015258795</v>
          </cell>
          <cell r="AH131">
            <v>558.97673349609386</v>
          </cell>
          <cell r="AI131">
            <v>569.95746683959976</v>
          </cell>
          <cell r="AJ131">
            <v>580.93820018310566</v>
          </cell>
          <cell r="AK131">
            <v>591.91893352661157</v>
          </cell>
          <cell r="AL131">
            <v>602.89966687011747</v>
          </cell>
          <cell r="AM131">
            <v>613.88040021362337</v>
          </cell>
          <cell r="AN131">
            <v>624.86113355712928</v>
          </cell>
          <cell r="AO131">
            <v>635.84186690063518</v>
          </cell>
          <cell r="AP131">
            <v>646.82260024414109</v>
          </cell>
          <cell r="AQ131">
            <v>657.80333358764699</v>
          </cell>
          <cell r="AR131">
            <v>668.78406693115289</v>
          </cell>
          <cell r="AS131">
            <v>679.7648002746588</v>
          </cell>
          <cell r="AT131">
            <v>690.7455336181647</v>
          </cell>
          <cell r="AU131">
            <v>701.7262669616706</v>
          </cell>
          <cell r="AV131">
            <v>712.70700030517651</v>
          </cell>
          <cell r="AW131">
            <v>723.68773364868241</v>
          </cell>
          <cell r="AX131">
            <v>734.66846699218831</v>
          </cell>
          <cell r="AY131">
            <v>745.64920033569422</v>
          </cell>
        </row>
        <row r="132">
          <cell r="C132" t="str">
            <v>REC</v>
          </cell>
          <cell r="I132" t="str">
            <v>Under Construction</v>
          </cell>
          <cell r="R132">
            <v>750</v>
          </cell>
          <cell r="S132">
            <v>900</v>
          </cell>
          <cell r="T132">
            <v>975</v>
          </cell>
          <cell r="U132">
            <v>1000</v>
          </cell>
          <cell r="V132">
            <v>1000</v>
          </cell>
          <cell r="W132">
            <v>1000</v>
          </cell>
          <cell r="X132">
            <v>1000</v>
          </cell>
          <cell r="Y132">
            <v>1000</v>
          </cell>
          <cell r="Z132">
            <v>1000</v>
          </cell>
          <cell r="AA132">
            <v>1000</v>
          </cell>
          <cell r="AB132">
            <v>1000</v>
          </cell>
          <cell r="AC132">
            <v>1000</v>
          </cell>
          <cell r="AD132">
            <v>1000</v>
          </cell>
          <cell r="AE132">
            <v>1000</v>
          </cell>
          <cell r="AF132">
            <v>1000</v>
          </cell>
          <cell r="AG132">
            <v>1000</v>
          </cell>
          <cell r="AH132">
            <v>1000</v>
          </cell>
          <cell r="AI132">
            <v>1000</v>
          </cell>
          <cell r="AJ132">
            <v>1000</v>
          </cell>
          <cell r="AK132">
            <v>1000</v>
          </cell>
          <cell r="AL132">
            <v>1000</v>
          </cell>
          <cell r="AM132">
            <v>1000</v>
          </cell>
          <cell r="AN132">
            <v>1000</v>
          </cell>
          <cell r="AO132">
            <v>1000</v>
          </cell>
          <cell r="AP132">
            <v>1000</v>
          </cell>
          <cell r="AQ132">
            <v>1000</v>
          </cell>
          <cell r="AR132">
            <v>1000</v>
          </cell>
          <cell r="AS132">
            <v>1000</v>
          </cell>
          <cell r="AT132">
            <v>1000</v>
          </cell>
          <cell r="AU132">
            <v>1000</v>
          </cell>
          <cell r="AV132">
            <v>1000</v>
          </cell>
          <cell r="AW132">
            <v>1000</v>
          </cell>
          <cell r="AX132">
            <v>1000</v>
          </cell>
          <cell r="AY132">
            <v>1000</v>
          </cell>
        </row>
        <row r="133">
          <cell r="C133" t="str">
            <v>REC</v>
          </cell>
          <cell r="I133" t="str">
            <v>Existing</v>
          </cell>
          <cell r="P133">
            <v>2160</v>
          </cell>
          <cell r="Q133">
            <v>2160</v>
          </cell>
          <cell r="R133">
            <v>700</v>
          </cell>
          <cell r="S133">
            <v>2160</v>
          </cell>
          <cell r="T133">
            <v>2160</v>
          </cell>
          <cell r="U133">
            <v>2160</v>
          </cell>
          <cell r="V133">
            <v>2160</v>
          </cell>
          <cell r="W133">
            <v>2160</v>
          </cell>
          <cell r="X133">
            <v>2160</v>
          </cell>
          <cell r="Y133">
            <v>2160</v>
          </cell>
          <cell r="Z133">
            <v>2160</v>
          </cell>
          <cell r="AA133">
            <v>2160</v>
          </cell>
          <cell r="AB133">
            <v>2160</v>
          </cell>
          <cell r="AC133">
            <v>2160</v>
          </cell>
          <cell r="AD133">
            <v>2160</v>
          </cell>
          <cell r="AE133">
            <v>2160</v>
          </cell>
          <cell r="AF133">
            <v>2160</v>
          </cell>
          <cell r="AG133">
            <v>2160</v>
          </cell>
          <cell r="AH133">
            <v>2160</v>
          </cell>
          <cell r="AI133">
            <v>2160</v>
          </cell>
          <cell r="AJ133">
            <v>2160</v>
          </cell>
          <cell r="AK133">
            <v>2160</v>
          </cell>
          <cell r="AL133">
            <v>2160</v>
          </cell>
          <cell r="AM133">
            <v>2160</v>
          </cell>
          <cell r="AN133">
            <v>2160</v>
          </cell>
          <cell r="AO133">
            <v>2160</v>
          </cell>
          <cell r="AP133">
            <v>2160</v>
          </cell>
          <cell r="AQ133">
            <v>2160</v>
          </cell>
          <cell r="AR133">
            <v>2160</v>
          </cell>
          <cell r="AS133">
            <v>2160</v>
          </cell>
          <cell r="AT133">
            <v>2160</v>
          </cell>
          <cell r="AU133">
            <v>2160</v>
          </cell>
          <cell r="AV133">
            <v>2160</v>
          </cell>
          <cell r="AW133">
            <v>2160</v>
          </cell>
          <cell r="AX133">
            <v>2160</v>
          </cell>
          <cell r="AY133">
            <v>2160</v>
          </cell>
        </row>
        <row r="134">
          <cell r="C134" t="str">
            <v>REC</v>
          </cell>
          <cell r="I134" t="str">
            <v>Existing</v>
          </cell>
          <cell r="R134">
            <v>216.78244693643609</v>
          </cell>
          <cell r="S134">
            <v>486.93452192074278</v>
          </cell>
          <cell r="T134">
            <v>1588.9961305683059</v>
          </cell>
          <cell r="U134">
            <v>1608.4372178673852</v>
          </cell>
          <cell r="V134">
            <v>1626.6231405076146</v>
          </cell>
          <cell r="W134">
            <v>1643.706188941537</v>
          </cell>
          <cell r="X134">
            <v>1659.8125154270128</v>
          </cell>
          <cell r="Y134">
            <v>1675.0477933054362</v>
          </cell>
          <cell r="Z134">
            <v>1689.501422971138</v>
          </cell>
          <cell r="AA134">
            <v>1703.2497105914572</v>
          </cell>
          <cell r="AB134">
            <v>1716.35830667712</v>
          </cell>
          <cell r="AC134">
            <v>1728.8841021413796</v>
          </cell>
          <cell r="AD134">
            <v>1740.8767205307656</v>
          </cell>
          <cell r="AE134">
            <v>1752.3797054346612</v>
          </cell>
          <cell r="AF134">
            <v>1763.4314748698455</v>
          </cell>
          <cell r="AG134">
            <v>1774.0660954501639</v>
          </cell>
          <cell r="AH134">
            <v>1784.3139156952097</v>
          </cell>
          <cell r="AI134">
            <v>1794.2020881569088</v>
          </cell>
          <cell r="AJ134">
            <v>1803.755002994289</v>
          </cell>
          <cell r="AK134">
            <v>1812.9946504286427</v>
          </cell>
          <cell r="AL134">
            <v>1821.9409256345182</v>
          </cell>
          <cell r="AM134">
            <v>1830.6118867002706</v>
          </cell>
          <cell r="AN134">
            <v>1839.0239740684408</v>
          </cell>
          <cell r="AO134">
            <v>1847.1921981587329</v>
          </cell>
          <cell r="AP134">
            <v>1855.1303005539166</v>
          </cell>
          <cell r="AQ134">
            <v>1862.8508930965402</v>
          </cell>
          <cell r="AR134">
            <v>1870.3655784323398</v>
          </cell>
          <cell r="AS134">
            <v>1877.6850548929965</v>
          </cell>
          <cell r="AT134">
            <v>1884.8192080980416</v>
          </cell>
          <cell r="AU134">
            <v>1891.7771912442067</v>
          </cell>
          <cell r="AV134">
            <v>1898.5674957183608</v>
          </cell>
          <cell r="AW134">
            <v>1905.1980134005948</v>
          </cell>
          <cell r="AX134">
            <v>1911.6760918040234</v>
          </cell>
          <cell r="AY134">
            <v>1918.0085830174398</v>
          </cell>
        </row>
        <row r="135">
          <cell r="C135" t="str">
            <v>REC</v>
          </cell>
          <cell r="I135" t="str">
            <v>Existing</v>
          </cell>
          <cell r="P135">
            <v>2356</v>
          </cell>
          <cell r="Q135">
            <v>2356</v>
          </cell>
          <cell r="R135">
            <v>2356</v>
          </cell>
          <cell r="S135">
            <v>2356</v>
          </cell>
          <cell r="T135">
            <v>2441.8888885445067</v>
          </cell>
          <cell r="U135">
            <v>2527.7777770890134</v>
          </cell>
          <cell r="V135">
            <v>2613.6666656335201</v>
          </cell>
          <cell r="W135">
            <v>2699.5555541780268</v>
          </cell>
          <cell r="X135">
            <v>2772</v>
          </cell>
          <cell r="Y135">
            <v>2772</v>
          </cell>
          <cell r="Z135">
            <v>2772</v>
          </cell>
          <cell r="AA135">
            <v>2772</v>
          </cell>
          <cell r="AB135">
            <v>2772</v>
          </cell>
          <cell r="AC135">
            <v>2772</v>
          </cell>
          <cell r="AD135">
            <v>2772</v>
          </cell>
          <cell r="AE135">
            <v>2772</v>
          </cell>
          <cell r="AF135">
            <v>2772</v>
          </cell>
          <cell r="AG135">
            <v>2772</v>
          </cell>
          <cell r="AH135">
            <v>2772</v>
          </cell>
          <cell r="AI135">
            <v>2772</v>
          </cell>
          <cell r="AJ135">
            <v>2772</v>
          </cell>
          <cell r="AK135">
            <v>2772</v>
          </cell>
          <cell r="AL135">
            <v>2772</v>
          </cell>
          <cell r="AM135">
            <v>2772</v>
          </cell>
          <cell r="AN135">
            <v>2772</v>
          </cell>
          <cell r="AO135">
            <v>2772</v>
          </cell>
          <cell r="AP135">
            <v>2772</v>
          </cell>
          <cell r="AQ135">
            <v>2772</v>
          </cell>
          <cell r="AR135">
            <v>2772</v>
          </cell>
          <cell r="AS135">
            <v>2772</v>
          </cell>
          <cell r="AT135">
            <v>2772</v>
          </cell>
          <cell r="AU135">
            <v>2772</v>
          </cell>
          <cell r="AV135">
            <v>2772</v>
          </cell>
          <cell r="AW135">
            <v>2772</v>
          </cell>
          <cell r="AX135">
            <v>2772</v>
          </cell>
          <cell r="AY135">
            <v>2772</v>
          </cell>
        </row>
        <row r="136">
          <cell r="C136" t="str">
            <v>REC</v>
          </cell>
          <cell r="I136" t="str">
            <v>Expired LRP</v>
          </cell>
          <cell r="P136">
            <v>1942.3389339447021</v>
          </cell>
          <cell r="Q136">
            <v>1942.3389339447021</v>
          </cell>
          <cell r="R136">
            <v>1942.3389339447021</v>
          </cell>
          <cell r="S136">
            <v>1942.3389339447021</v>
          </cell>
          <cell r="T136">
            <v>1942.3389339447021</v>
          </cell>
          <cell r="U136">
            <v>1942.3389339447021</v>
          </cell>
          <cell r="V136">
            <v>1942.3389339447021</v>
          </cell>
          <cell r="W136">
            <v>1942.3389339447021</v>
          </cell>
          <cell r="X136">
            <v>1942.3389339447021</v>
          </cell>
          <cell r="Y136">
            <v>1942.3389339447021</v>
          </cell>
          <cell r="Z136">
            <v>1942.3389339447021</v>
          </cell>
          <cell r="AA136">
            <v>1942.3389339447021</v>
          </cell>
          <cell r="AB136">
            <v>1942.3389339447021</v>
          </cell>
          <cell r="AC136">
            <v>1942.3389339447021</v>
          </cell>
          <cell r="AD136">
            <v>1942.3389339447021</v>
          </cell>
          <cell r="AE136">
            <v>1942.3389339447021</v>
          </cell>
          <cell r="AF136">
            <v>1942.3389339447021</v>
          </cell>
          <cell r="AG136">
            <v>1942.3389339447021</v>
          </cell>
          <cell r="AH136">
            <v>1942.3389339447021</v>
          </cell>
          <cell r="AI136">
            <v>1942.3389339447021</v>
          </cell>
          <cell r="AJ136">
            <v>1942.3389339447021</v>
          </cell>
          <cell r="AK136">
            <v>1942.3389339447021</v>
          </cell>
          <cell r="AL136">
            <v>1942.3389339447021</v>
          </cell>
          <cell r="AM136">
            <v>1942.3389339447021</v>
          </cell>
          <cell r="AN136">
            <v>1942.3389339447021</v>
          </cell>
          <cell r="AO136">
            <v>1942.3389339447021</v>
          </cell>
          <cell r="AP136">
            <v>1942.3389339447021</v>
          </cell>
          <cell r="AQ136">
            <v>1942.3389339447021</v>
          </cell>
          <cell r="AR136">
            <v>1942.3389339447021</v>
          </cell>
          <cell r="AS136">
            <v>1942.3389339447021</v>
          </cell>
          <cell r="AT136">
            <v>1942.3389339447021</v>
          </cell>
          <cell r="AU136">
            <v>1942.3389339447021</v>
          </cell>
          <cell r="AV136">
            <v>1942.3389339447021</v>
          </cell>
          <cell r="AW136">
            <v>1942.3389339447021</v>
          </cell>
          <cell r="AX136">
            <v>1942.3389339447021</v>
          </cell>
          <cell r="AY136">
            <v>1942.3389339447021</v>
          </cell>
        </row>
        <row r="137">
          <cell r="C137" t="str">
            <v>REC</v>
          </cell>
          <cell r="I137" t="str">
            <v>Existing</v>
          </cell>
          <cell r="P137">
            <v>8025</v>
          </cell>
          <cell r="Q137">
            <v>8025</v>
          </cell>
          <cell r="R137">
            <v>8025</v>
          </cell>
          <cell r="S137">
            <v>8025</v>
          </cell>
          <cell r="T137">
            <v>8500</v>
          </cell>
          <cell r="U137">
            <v>8500</v>
          </cell>
          <cell r="V137">
            <v>8500</v>
          </cell>
          <cell r="W137">
            <v>8500</v>
          </cell>
          <cell r="X137">
            <v>8500</v>
          </cell>
          <cell r="Y137">
            <v>8500</v>
          </cell>
          <cell r="Z137">
            <v>8500</v>
          </cell>
          <cell r="AA137">
            <v>8500</v>
          </cell>
          <cell r="AB137">
            <v>8500</v>
          </cell>
          <cell r="AC137">
            <v>8500</v>
          </cell>
          <cell r="AD137">
            <v>8500</v>
          </cell>
          <cell r="AE137">
            <v>8500</v>
          </cell>
          <cell r="AF137">
            <v>8500</v>
          </cell>
          <cell r="AG137">
            <v>8500</v>
          </cell>
          <cell r="AH137">
            <v>8500</v>
          </cell>
          <cell r="AI137">
            <v>8500</v>
          </cell>
          <cell r="AJ137">
            <v>8500</v>
          </cell>
          <cell r="AK137">
            <v>8500</v>
          </cell>
          <cell r="AL137">
            <v>8500</v>
          </cell>
          <cell r="AM137">
            <v>8500</v>
          </cell>
          <cell r="AN137">
            <v>8500</v>
          </cell>
          <cell r="AO137">
            <v>8500</v>
          </cell>
          <cell r="AP137">
            <v>8500</v>
          </cell>
          <cell r="AQ137">
            <v>8500</v>
          </cell>
          <cell r="AR137">
            <v>8500</v>
          </cell>
          <cell r="AS137">
            <v>8500</v>
          </cell>
          <cell r="AT137">
            <v>8500</v>
          </cell>
          <cell r="AU137">
            <v>8500</v>
          </cell>
          <cell r="AV137">
            <v>8500</v>
          </cell>
          <cell r="AW137">
            <v>8500</v>
          </cell>
          <cell r="AX137">
            <v>8500</v>
          </cell>
          <cell r="AY137">
            <v>8500</v>
          </cell>
        </row>
        <row r="138">
          <cell r="C138" t="str">
            <v>REC</v>
          </cell>
          <cell r="I138" t="str">
            <v>Existing</v>
          </cell>
          <cell r="P138">
            <v>7080</v>
          </cell>
          <cell r="Q138">
            <v>7180</v>
          </cell>
          <cell r="R138">
            <v>7280</v>
          </cell>
          <cell r="S138">
            <v>6979.4850000000006</v>
          </cell>
          <cell r="T138">
            <v>7435.0708328088122</v>
          </cell>
          <cell r="U138">
            <v>7690.1416656176243</v>
          </cell>
          <cell r="V138">
            <v>7945.2124984264365</v>
          </cell>
          <cell r="W138">
            <v>8200.2833312352486</v>
          </cell>
          <cell r="X138">
            <v>8455.3541640440617</v>
          </cell>
          <cell r="Y138">
            <v>8710.4249968528748</v>
          </cell>
          <cell r="Z138">
            <v>8965.4958296616878</v>
          </cell>
          <cell r="AA138">
            <v>9220.5666624705009</v>
          </cell>
          <cell r="AB138">
            <v>9276</v>
          </cell>
          <cell r="AC138">
            <v>9276</v>
          </cell>
          <cell r="AD138">
            <v>9276</v>
          </cell>
          <cell r="AE138">
            <v>9276</v>
          </cell>
          <cell r="AF138">
            <v>9276</v>
          </cell>
          <cell r="AG138">
            <v>9276</v>
          </cell>
          <cell r="AH138">
            <v>9276</v>
          </cell>
          <cell r="AI138">
            <v>9276</v>
          </cell>
          <cell r="AJ138">
            <v>9276</v>
          </cell>
          <cell r="AK138">
            <v>9276</v>
          </cell>
          <cell r="AL138">
            <v>9276</v>
          </cell>
          <cell r="AM138">
            <v>9276</v>
          </cell>
          <cell r="AN138">
            <v>9276</v>
          </cell>
          <cell r="AO138">
            <v>9276</v>
          </cell>
          <cell r="AP138">
            <v>9276</v>
          </cell>
          <cell r="AQ138">
            <v>9276</v>
          </cell>
          <cell r="AR138">
            <v>9276</v>
          </cell>
          <cell r="AS138">
            <v>9276</v>
          </cell>
          <cell r="AT138">
            <v>9276</v>
          </cell>
          <cell r="AU138">
            <v>9276</v>
          </cell>
          <cell r="AV138">
            <v>9276</v>
          </cell>
          <cell r="AW138">
            <v>9276</v>
          </cell>
          <cell r="AX138">
            <v>9276</v>
          </cell>
          <cell r="AY138">
            <v>9276</v>
          </cell>
        </row>
        <row r="139">
          <cell r="C139" t="str">
            <v>REC</v>
          </cell>
          <cell r="I139" t="str">
            <v>Expired LRP</v>
          </cell>
          <cell r="P139">
            <v>8416.8780326843262</v>
          </cell>
          <cell r="Q139">
            <v>8814.7115707397461</v>
          </cell>
          <cell r="R139">
            <v>9212.545108795166</v>
          </cell>
          <cell r="S139">
            <v>9610.3786468505859</v>
          </cell>
          <cell r="T139">
            <v>10000</v>
          </cell>
          <cell r="U139">
            <v>10000</v>
          </cell>
          <cell r="V139">
            <v>10000</v>
          </cell>
          <cell r="W139">
            <v>10000</v>
          </cell>
          <cell r="X139">
            <v>10000</v>
          </cell>
          <cell r="Y139">
            <v>10000</v>
          </cell>
          <cell r="Z139">
            <v>10000</v>
          </cell>
          <cell r="AA139">
            <v>10000</v>
          </cell>
          <cell r="AB139">
            <v>10000</v>
          </cell>
          <cell r="AC139">
            <v>10000</v>
          </cell>
          <cell r="AD139">
            <v>10000</v>
          </cell>
          <cell r="AE139">
            <v>10000</v>
          </cell>
          <cell r="AF139">
            <v>10000</v>
          </cell>
          <cell r="AG139">
            <v>10000</v>
          </cell>
          <cell r="AH139">
            <v>10000</v>
          </cell>
          <cell r="AI139">
            <v>10000</v>
          </cell>
          <cell r="AJ139">
            <v>10000</v>
          </cell>
          <cell r="AK139">
            <v>10000</v>
          </cell>
          <cell r="AL139">
            <v>10000</v>
          </cell>
          <cell r="AM139">
            <v>10000</v>
          </cell>
          <cell r="AN139">
            <v>10000</v>
          </cell>
          <cell r="AO139">
            <v>10000</v>
          </cell>
          <cell r="AP139">
            <v>10000</v>
          </cell>
          <cell r="AQ139">
            <v>10000</v>
          </cell>
          <cell r="AR139">
            <v>10000</v>
          </cell>
          <cell r="AS139">
            <v>10000</v>
          </cell>
          <cell r="AT139">
            <v>10000</v>
          </cell>
          <cell r="AU139">
            <v>10000</v>
          </cell>
          <cell r="AV139">
            <v>10000</v>
          </cell>
          <cell r="AW139">
            <v>10000</v>
          </cell>
          <cell r="AX139">
            <v>10000</v>
          </cell>
          <cell r="AY139">
            <v>10000</v>
          </cell>
        </row>
        <row r="140">
          <cell r="C140" t="str">
            <v>REC</v>
          </cell>
          <cell r="I140" t="str">
            <v>Existing</v>
          </cell>
          <cell r="P140">
            <v>35000</v>
          </cell>
          <cell r="Q140">
            <v>35000</v>
          </cell>
          <cell r="R140">
            <v>35000</v>
          </cell>
          <cell r="S140">
            <v>35000</v>
          </cell>
          <cell r="T140">
            <v>35000</v>
          </cell>
          <cell r="U140">
            <v>35000</v>
          </cell>
          <cell r="V140">
            <v>35000</v>
          </cell>
          <cell r="W140">
            <v>35000</v>
          </cell>
          <cell r="X140">
            <v>35000</v>
          </cell>
          <cell r="Y140">
            <v>35000</v>
          </cell>
          <cell r="Z140">
            <v>35000</v>
          </cell>
          <cell r="AA140">
            <v>35000</v>
          </cell>
          <cell r="AB140">
            <v>35000</v>
          </cell>
          <cell r="AC140">
            <v>35000</v>
          </cell>
          <cell r="AD140">
            <v>35000</v>
          </cell>
          <cell r="AE140">
            <v>35000</v>
          </cell>
          <cell r="AF140">
            <v>35000</v>
          </cell>
          <cell r="AG140">
            <v>35000</v>
          </cell>
          <cell r="AH140">
            <v>35000</v>
          </cell>
          <cell r="AI140">
            <v>35000</v>
          </cell>
          <cell r="AJ140">
            <v>35000</v>
          </cell>
          <cell r="AK140">
            <v>35000</v>
          </cell>
          <cell r="AL140">
            <v>35000</v>
          </cell>
          <cell r="AM140">
            <v>35000</v>
          </cell>
          <cell r="AN140">
            <v>35000</v>
          </cell>
          <cell r="AO140">
            <v>35000</v>
          </cell>
          <cell r="AP140">
            <v>35000</v>
          </cell>
          <cell r="AQ140">
            <v>35000</v>
          </cell>
          <cell r="AR140">
            <v>35000</v>
          </cell>
          <cell r="AS140">
            <v>35000</v>
          </cell>
          <cell r="AT140">
            <v>35000</v>
          </cell>
          <cell r="AU140">
            <v>35000</v>
          </cell>
          <cell r="AV140">
            <v>35000</v>
          </cell>
          <cell r="AW140">
            <v>35000</v>
          </cell>
          <cell r="AX140">
            <v>35000</v>
          </cell>
          <cell r="AY140">
            <v>35000</v>
          </cell>
        </row>
        <row r="141">
          <cell r="C141" t="str">
            <v>REC</v>
          </cell>
          <cell r="I141" t="str">
            <v>Existing</v>
          </cell>
          <cell r="P141">
            <v>35000</v>
          </cell>
          <cell r="Q141">
            <v>35000</v>
          </cell>
          <cell r="R141">
            <v>35000</v>
          </cell>
          <cell r="S141">
            <v>35000</v>
          </cell>
          <cell r="T141">
            <v>35000</v>
          </cell>
          <cell r="U141">
            <v>35000</v>
          </cell>
          <cell r="V141">
            <v>35000</v>
          </cell>
          <cell r="W141">
            <v>35000</v>
          </cell>
          <cell r="X141">
            <v>35000</v>
          </cell>
          <cell r="Y141">
            <v>35000</v>
          </cell>
          <cell r="Z141">
            <v>35000</v>
          </cell>
          <cell r="AA141">
            <v>35000</v>
          </cell>
          <cell r="AB141">
            <v>35000</v>
          </cell>
          <cell r="AC141">
            <v>35000</v>
          </cell>
          <cell r="AD141">
            <v>35000</v>
          </cell>
          <cell r="AE141">
            <v>35000</v>
          </cell>
          <cell r="AF141">
            <v>35000</v>
          </cell>
          <cell r="AG141">
            <v>35000</v>
          </cell>
          <cell r="AH141">
            <v>35000</v>
          </cell>
          <cell r="AI141">
            <v>35000</v>
          </cell>
          <cell r="AJ141">
            <v>35000</v>
          </cell>
          <cell r="AK141">
            <v>35000</v>
          </cell>
          <cell r="AL141">
            <v>35000</v>
          </cell>
          <cell r="AM141">
            <v>35000</v>
          </cell>
          <cell r="AN141">
            <v>35000</v>
          </cell>
          <cell r="AO141">
            <v>35000</v>
          </cell>
          <cell r="AP141">
            <v>35000</v>
          </cell>
          <cell r="AQ141">
            <v>35000</v>
          </cell>
          <cell r="AR141">
            <v>35000</v>
          </cell>
          <cell r="AS141">
            <v>35000</v>
          </cell>
          <cell r="AT141">
            <v>35000</v>
          </cell>
          <cell r="AU141">
            <v>35000</v>
          </cell>
          <cell r="AV141">
            <v>35000</v>
          </cell>
          <cell r="AW141">
            <v>35000</v>
          </cell>
          <cell r="AX141">
            <v>35000</v>
          </cell>
          <cell r="AY141">
            <v>35000</v>
          </cell>
        </row>
        <row r="142">
          <cell r="C142" t="str">
            <v>REC</v>
          </cell>
          <cell r="I142" t="str">
            <v>Existing</v>
          </cell>
          <cell r="P142">
            <v>855.23440021938745</v>
          </cell>
          <cell r="Q142">
            <v>893.80814064873584</v>
          </cell>
          <cell r="R142">
            <v>932.38188107808423</v>
          </cell>
          <cell r="S142">
            <v>970.95562150743262</v>
          </cell>
          <cell r="T142">
            <v>1009.529361936781</v>
          </cell>
          <cell r="U142">
            <v>1048.1031023661294</v>
          </cell>
          <cell r="V142">
            <v>1086.6768427954778</v>
          </cell>
          <cell r="W142">
            <v>1125.2505832248262</v>
          </cell>
          <cell r="X142">
            <v>1163.8243236541746</v>
          </cell>
          <cell r="Y142">
            <v>1202.398064083523</v>
          </cell>
          <cell r="Z142">
            <v>1240.9718045128714</v>
          </cell>
          <cell r="AA142">
            <v>1279.5455449422197</v>
          </cell>
          <cell r="AB142">
            <v>1318.1192853715681</v>
          </cell>
          <cell r="AC142">
            <v>1356.6930258009165</v>
          </cell>
          <cell r="AD142">
            <v>1395.2667662302649</v>
          </cell>
          <cell r="AE142">
            <v>1433.8405066596133</v>
          </cell>
          <cell r="AF142">
            <v>1450</v>
          </cell>
          <cell r="AG142">
            <v>1450</v>
          </cell>
          <cell r="AH142">
            <v>1450</v>
          </cell>
          <cell r="AI142">
            <v>1450</v>
          </cell>
          <cell r="AJ142">
            <v>1450</v>
          </cell>
          <cell r="AK142">
            <v>1450</v>
          </cell>
          <cell r="AL142">
            <v>1450</v>
          </cell>
          <cell r="AM142">
            <v>1450</v>
          </cell>
          <cell r="AN142">
            <v>1450</v>
          </cell>
          <cell r="AO142">
            <v>1450</v>
          </cell>
          <cell r="AP142">
            <v>1450</v>
          </cell>
          <cell r="AQ142">
            <v>1450</v>
          </cell>
          <cell r="AR142">
            <v>1450</v>
          </cell>
          <cell r="AS142">
            <v>1450</v>
          </cell>
          <cell r="AT142">
            <v>1450</v>
          </cell>
          <cell r="AU142">
            <v>1450</v>
          </cell>
          <cell r="AV142">
            <v>1450</v>
          </cell>
          <cell r="AW142">
            <v>1450</v>
          </cell>
          <cell r="AX142">
            <v>1450</v>
          </cell>
          <cell r="AY142">
            <v>1450</v>
          </cell>
        </row>
        <row r="143">
          <cell r="C143" t="str">
            <v>REC</v>
          </cell>
          <cell r="I143" t="str">
            <v>Existing</v>
          </cell>
          <cell r="P143">
            <v>8200</v>
          </cell>
          <cell r="Q143">
            <v>8200</v>
          </cell>
          <cell r="R143">
            <v>8200</v>
          </cell>
          <cell r="S143">
            <v>8200</v>
          </cell>
          <cell r="T143">
            <v>8200</v>
          </cell>
          <cell r="U143">
            <v>8200</v>
          </cell>
          <cell r="V143">
            <v>8200</v>
          </cell>
          <cell r="W143">
            <v>8200</v>
          </cell>
          <cell r="X143">
            <v>8200</v>
          </cell>
          <cell r="Y143">
            <v>8200</v>
          </cell>
          <cell r="Z143">
            <v>8200</v>
          </cell>
          <cell r="AA143">
            <v>8200</v>
          </cell>
          <cell r="AB143">
            <v>8200</v>
          </cell>
          <cell r="AC143">
            <v>8200</v>
          </cell>
          <cell r="AD143">
            <v>8200</v>
          </cell>
          <cell r="AE143">
            <v>8200</v>
          </cell>
          <cell r="AF143">
            <v>8200</v>
          </cell>
          <cell r="AG143">
            <v>8200</v>
          </cell>
          <cell r="AH143">
            <v>8200</v>
          </cell>
          <cell r="AI143">
            <v>8200</v>
          </cell>
          <cell r="AJ143">
            <v>8200</v>
          </cell>
          <cell r="AK143">
            <v>8200</v>
          </cell>
          <cell r="AL143">
            <v>8200</v>
          </cell>
          <cell r="AM143">
            <v>8200</v>
          </cell>
          <cell r="AN143">
            <v>8200</v>
          </cell>
          <cell r="AO143">
            <v>8200</v>
          </cell>
          <cell r="AP143">
            <v>8200</v>
          </cell>
          <cell r="AQ143">
            <v>8200</v>
          </cell>
          <cell r="AR143">
            <v>8200</v>
          </cell>
          <cell r="AS143">
            <v>8200</v>
          </cell>
          <cell r="AT143">
            <v>8200</v>
          </cell>
          <cell r="AU143">
            <v>8200</v>
          </cell>
          <cell r="AV143">
            <v>8200</v>
          </cell>
          <cell r="AW143">
            <v>8200</v>
          </cell>
          <cell r="AX143">
            <v>8200</v>
          </cell>
          <cell r="AY143">
            <v>8200</v>
          </cell>
        </row>
        <row r="144">
          <cell r="C144" t="str">
            <v>REC</v>
          </cell>
          <cell r="I144" t="str">
            <v>Existing</v>
          </cell>
          <cell r="P144">
            <v>12777</v>
          </cell>
          <cell r="Q144">
            <v>19938.596669545354</v>
          </cell>
          <cell r="R144">
            <v>24127.862166518909</v>
          </cell>
          <cell r="S144">
            <v>27100.193339090711</v>
          </cell>
          <cell r="T144">
            <v>29405.712511269125</v>
          </cell>
          <cell r="U144">
            <v>30000</v>
          </cell>
          <cell r="V144">
            <v>30000</v>
          </cell>
          <cell r="W144">
            <v>30000</v>
          </cell>
          <cell r="X144">
            <v>30000</v>
          </cell>
          <cell r="Y144">
            <v>30000</v>
          </cell>
          <cell r="Z144">
            <v>30000</v>
          </cell>
          <cell r="AA144">
            <v>30000</v>
          </cell>
          <cell r="AB144">
            <v>30000</v>
          </cell>
          <cell r="AC144">
            <v>30000</v>
          </cell>
          <cell r="AD144">
            <v>30000</v>
          </cell>
          <cell r="AE144">
            <v>30000</v>
          </cell>
          <cell r="AF144">
            <v>30000</v>
          </cell>
          <cell r="AG144">
            <v>30000</v>
          </cell>
          <cell r="AH144">
            <v>30000</v>
          </cell>
          <cell r="AI144">
            <v>30000</v>
          </cell>
          <cell r="AJ144">
            <v>30000</v>
          </cell>
          <cell r="AK144">
            <v>30000</v>
          </cell>
          <cell r="AL144">
            <v>30000</v>
          </cell>
          <cell r="AM144">
            <v>30000</v>
          </cell>
          <cell r="AN144">
            <v>30000</v>
          </cell>
          <cell r="AO144">
            <v>30000</v>
          </cell>
          <cell r="AP144">
            <v>30000</v>
          </cell>
          <cell r="AQ144">
            <v>30000</v>
          </cell>
          <cell r="AR144">
            <v>30000</v>
          </cell>
          <cell r="AS144">
            <v>30000</v>
          </cell>
          <cell r="AT144">
            <v>30000</v>
          </cell>
          <cell r="AU144">
            <v>30000</v>
          </cell>
          <cell r="AV144">
            <v>30000</v>
          </cell>
          <cell r="AW144">
            <v>30000</v>
          </cell>
          <cell r="AX144">
            <v>30000</v>
          </cell>
          <cell r="AY144">
            <v>30000</v>
          </cell>
        </row>
        <row r="145">
          <cell r="C145" t="str">
            <v>REC</v>
          </cell>
          <cell r="I145" t="str">
            <v>Existing</v>
          </cell>
          <cell r="P145">
            <v>280</v>
          </cell>
          <cell r="Q145">
            <v>280</v>
          </cell>
          <cell r="R145">
            <v>280</v>
          </cell>
          <cell r="S145">
            <v>280</v>
          </cell>
          <cell r="T145">
            <v>280</v>
          </cell>
          <cell r="U145">
            <v>280</v>
          </cell>
          <cell r="V145">
            <v>280</v>
          </cell>
          <cell r="W145">
            <v>280</v>
          </cell>
          <cell r="X145">
            <v>280</v>
          </cell>
          <cell r="Y145">
            <v>280</v>
          </cell>
          <cell r="Z145">
            <v>280</v>
          </cell>
          <cell r="AA145">
            <v>280</v>
          </cell>
          <cell r="AB145">
            <v>280</v>
          </cell>
          <cell r="AC145">
            <v>280</v>
          </cell>
          <cell r="AD145">
            <v>280</v>
          </cell>
          <cell r="AE145">
            <v>280</v>
          </cell>
          <cell r="AF145">
            <v>280</v>
          </cell>
          <cell r="AG145">
            <v>280</v>
          </cell>
          <cell r="AH145">
            <v>280</v>
          </cell>
          <cell r="AI145">
            <v>280</v>
          </cell>
          <cell r="AJ145">
            <v>280</v>
          </cell>
          <cell r="AK145">
            <v>280</v>
          </cell>
          <cell r="AL145">
            <v>280</v>
          </cell>
          <cell r="AM145">
            <v>280</v>
          </cell>
          <cell r="AN145">
            <v>280</v>
          </cell>
          <cell r="AO145">
            <v>280</v>
          </cell>
          <cell r="AP145">
            <v>280</v>
          </cell>
          <cell r="AQ145">
            <v>280</v>
          </cell>
          <cell r="AR145">
            <v>280</v>
          </cell>
          <cell r="AS145">
            <v>280</v>
          </cell>
          <cell r="AT145">
            <v>280</v>
          </cell>
          <cell r="AU145">
            <v>280</v>
          </cell>
          <cell r="AV145">
            <v>280</v>
          </cell>
          <cell r="AW145">
            <v>280</v>
          </cell>
          <cell r="AX145">
            <v>280</v>
          </cell>
          <cell r="AY145">
            <v>280</v>
          </cell>
        </row>
        <row r="146">
          <cell r="C146" t="str">
            <v>REC</v>
          </cell>
          <cell r="I146" t="str">
            <v>Existing</v>
          </cell>
          <cell r="P146">
            <v>11.031190784381968</v>
          </cell>
          <cell r="Q146">
            <v>11.762381281171525</v>
          </cell>
          <cell r="R146">
            <v>12.493571777961082</v>
          </cell>
          <cell r="S146">
            <v>13.224762274750638</v>
          </cell>
          <cell r="T146">
            <v>13.955952771540195</v>
          </cell>
          <cell r="U146">
            <v>14.687143268329752</v>
          </cell>
          <cell r="V146">
            <v>15.418333765119309</v>
          </cell>
          <cell r="W146">
            <v>16.149524261908866</v>
          </cell>
          <cell r="X146">
            <v>16.880714758698424</v>
          </cell>
          <cell r="Y146">
            <v>17.611905255487983</v>
          </cell>
          <cell r="Z146">
            <v>18.343095752277542</v>
          </cell>
          <cell r="AA146">
            <v>19.0742862490671</v>
          </cell>
          <cell r="AB146">
            <v>19.805476745856659</v>
          </cell>
          <cell r="AC146">
            <v>20.536667242646217</v>
          </cell>
          <cell r="AD146">
            <v>21.267857739435776</v>
          </cell>
          <cell r="AE146">
            <v>21.999048236225335</v>
          </cell>
          <cell r="AF146">
            <v>22.730238733014893</v>
          </cell>
          <cell r="AG146">
            <v>23.461429229804452</v>
          </cell>
          <cell r="AH146">
            <v>24.19261972659401</v>
          </cell>
          <cell r="AI146">
            <v>24.923810223383569</v>
          </cell>
          <cell r="AJ146">
            <v>25.655000720173128</v>
          </cell>
          <cell r="AK146">
            <v>26.386191216962686</v>
          </cell>
          <cell r="AL146">
            <v>27.117381713752245</v>
          </cell>
          <cell r="AM146">
            <v>27.848572210541803</v>
          </cell>
          <cell r="AN146">
            <v>28.579762707331362</v>
          </cell>
          <cell r="AO146">
            <v>29.310953204120921</v>
          </cell>
          <cell r="AP146">
            <v>30.042143700910479</v>
          </cell>
          <cell r="AQ146">
            <v>30.773334197700038</v>
          </cell>
          <cell r="AR146">
            <v>31.504524694489596</v>
          </cell>
          <cell r="AS146">
            <v>32.235715191279155</v>
          </cell>
          <cell r="AT146">
            <v>32.966905688068714</v>
          </cell>
          <cell r="AU146">
            <v>33.698096184858272</v>
          </cell>
          <cell r="AV146">
            <v>34.429286681647831</v>
          </cell>
          <cell r="AW146">
            <v>35.16047717843739</v>
          </cell>
          <cell r="AX146">
            <v>35.891667675226948</v>
          </cell>
          <cell r="AY146">
            <v>36.622858172016507</v>
          </cell>
        </row>
        <row r="147">
          <cell r="C147" t="str">
            <v>REC</v>
          </cell>
          <cell r="I147" t="str">
            <v>Existing</v>
          </cell>
          <cell r="P147">
            <v>173.3685186262484</v>
          </cell>
          <cell r="Q147">
            <v>179.87037045867356</v>
          </cell>
          <cell r="R147">
            <v>186.37222229109872</v>
          </cell>
          <cell r="S147">
            <v>192.87407412352388</v>
          </cell>
          <cell r="T147">
            <v>199.37592595594904</v>
          </cell>
          <cell r="U147">
            <v>205.8777777883742</v>
          </cell>
          <cell r="V147">
            <v>212.37962962079936</v>
          </cell>
          <cell r="W147">
            <v>218.88148145322452</v>
          </cell>
          <cell r="X147">
            <v>225.38333328564968</v>
          </cell>
          <cell r="Y147">
            <v>231.88518511807484</v>
          </cell>
          <cell r="Z147">
            <v>238.3870369505</v>
          </cell>
          <cell r="AA147">
            <v>244.88888878292516</v>
          </cell>
          <cell r="AB147">
            <v>251.39074061535032</v>
          </cell>
          <cell r="AC147">
            <v>257.89259244777548</v>
          </cell>
          <cell r="AD147">
            <v>264.39444428020062</v>
          </cell>
          <cell r="AE147">
            <v>270.89629611262575</v>
          </cell>
          <cell r="AF147">
            <v>277.39814794505088</v>
          </cell>
          <cell r="AG147">
            <v>283.89999977747601</v>
          </cell>
          <cell r="AH147">
            <v>290.40185160990114</v>
          </cell>
          <cell r="AI147">
            <v>296.90370344232628</v>
          </cell>
          <cell r="AJ147">
            <v>303.40555527475141</v>
          </cell>
          <cell r="AK147">
            <v>309.90740710717654</v>
          </cell>
          <cell r="AL147">
            <v>316.40925893960167</v>
          </cell>
          <cell r="AM147">
            <v>322.9111107720268</v>
          </cell>
          <cell r="AN147">
            <v>329.41296260445193</v>
          </cell>
          <cell r="AO147">
            <v>335.91481443687707</v>
          </cell>
          <cell r="AP147">
            <v>342.4166662693022</v>
          </cell>
          <cell r="AQ147">
            <v>348.91851810172733</v>
          </cell>
          <cell r="AR147">
            <v>350</v>
          </cell>
          <cell r="AS147">
            <v>350</v>
          </cell>
          <cell r="AT147">
            <v>350</v>
          </cell>
          <cell r="AU147">
            <v>350</v>
          </cell>
          <cell r="AV147">
            <v>350</v>
          </cell>
          <cell r="AW147">
            <v>350</v>
          </cell>
          <cell r="AX147">
            <v>350</v>
          </cell>
          <cell r="AY147">
            <v>350</v>
          </cell>
        </row>
        <row r="148">
          <cell r="C148" t="str">
            <v>REC</v>
          </cell>
          <cell r="I148" t="str">
            <v>Existing</v>
          </cell>
          <cell r="P148">
            <v>470</v>
          </cell>
          <cell r="Q148">
            <v>470</v>
          </cell>
          <cell r="R148">
            <v>470</v>
          </cell>
          <cell r="S148">
            <v>470</v>
          </cell>
          <cell r="T148">
            <v>470</v>
          </cell>
          <cell r="U148">
            <v>470</v>
          </cell>
          <cell r="V148">
            <v>470</v>
          </cell>
          <cell r="W148">
            <v>470</v>
          </cell>
          <cell r="X148">
            <v>470</v>
          </cell>
          <cell r="Y148">
            <v>470</v>
          </cell>
          <cell r="Z148">
            <v>470</v>
          </cell>
          <cell r="AA148">
            <v>470</v>
          </cell>
          <cell r="AB148">
            <v>470</v>
          </cell>
          <cell r="AC148">
            <v>470</v>
          </cell>
          <cell r="AD148">
            <v>470</v>
          </cell>
          <cell r="AE148">
            <v>470</v>
          </cell>
          <cell r="AF148">
            <v>470</v>
          </cell>
          <cell r="AG148">
            <v>470</v>
          </cell>
          <cell r="AH148">
            <v>470</v>
          </cell>
          <cell r="AI148">
            <v>470</v>
          </cell>
          <cell r="AJ148">
            <v>470</v>
          </cell>
          <cell r="AK148">
            <v>470</v>
          </cell>
          <cell r="AL148">
            <v>470</v>
          </cell>
          <cell r="AM148">
            <v>470</v>
          </cell>
          <cell r="AN148">
            <v>470</v>
          </cell>
          <cell r="AO148">
            <v>470</v>
          </cell>
          <cell r="AP148">
            <v>470</v>
          </cell>
          <cell r="AQ148">
            <v>470</v>
          </cell>
          <cell r="AR148">
            <v>470</v>
          </cell>
          <cell r="AS148">
            <v>470</v>
          </cell>
          <cell r="AT148">
            <v>470</v>
          </cell>
          <cell r="AU148">
            <v>470</v>
          </cell>
          <cell r="AV148">
            <v>470</v>
          </cell>
          <cell r="AW148">
            <v>470</v>
          </cell>
          <cell r="AX148">
            <v>470</v>
          </cell>
          <cell r="AY148">
            <v>470</v>
          </cell>
        </row>
        <row r="149">
          <cell r="C149" t="str">
            <v>REC</v>
          </cell>
          <cell r="I149" t="str">
            <v>Existing</v>
          </cell>
          <cell r="P149">
            <v>486.81962943739359</v>
          </cell>
          <cell r="Q149">
            <v>492.37259246243366</v>
          </cell>
          <cell r="R149">
            <v>497.92555548747373</v>
          </cell>
          <cell r="S149">
            <v>500</v>
          </cell>
          <cell r="T149">
            <v>500</v>
          </cell>
          <cell r="U149">
            <v>500</v>
          </cell>
          <cell r="V149">
            <v>500</v>
          </cell>
          <cell r="W149">
            <v>500</v>
          </cell>
          <cell r="X149">
            <v>500</v>
          </cell>
          <cell r="Y149">
            <v>500</v>
          </cell>
          <cell r="Z149">
            <v>500</v>
          </cell>
          <cell r="AA149">
            <v>500</v>
          </cell>
          <cell r="AB149">
            <v>500</v>
          </cell>
          <cell r="AC149">
            <v>500</v>
          </cell>
          <cell r="AD149">
            <v>500</v>
          </cell>
          <cell r="AE149">
            <v>500</v>
          </cell>
          <cell r="AF149">
            <v>500</v>
          </cell>
          <cell r="AG149">
            <v>500</v>
          </cell>
          <cell r="AH149">
            <v>500</v>
          </cell>
          <cell r="AI149">
            <v>500</v>
          </cell>
          <cell r="AJ149">
            <v>500</v>
          </cell>
          <cell r="AK149">
            <v>500</v>
          </cell>
          <cell r="AL149">
            <v>500</v>
          </cell>
          <cell r="AM149">
            <v>500</v>
          </cell>
          <cell r="AN149">
            <v>500</v>
          </cell>
          <cell r="AO149">
            <v>500</v>
          </cell>
          <cell r="AP149">
            <v>500</v>
          </cell>
          <cell r="AQ149">
            <v>500</v>
          </cell>
          <cell r="AR149">
            <v>500</v>
          </cell>
          <cell r="AS149">
            <v>500</v>
          </cell>
          <cell r="AT149">
            <v>500</v>
          </cell>
          <cell r="AU149">
            <v>500</v>
          </cell>
          <cell r="AV149">
            <v>500</v>
          </cell>
          <cell r="AW149">
            <v>500</v>
          </cell>
          <cell r="AX149">
            <v>500</v>
          </cell>
          <cell r="AY149">
            <v>500</v>
          </cell>
        </row>
        <row r="150">
          <cell r="C150" t="str">
            <v>REC</v>
          </cell>
          <cell r="I150" t="str">
            <v>Existing</v>
          </cell>
          <cell r="P150">
            <v>243.15687925065006</v>
          </cell>
          <cell r="Q150">
            <v>255.5137602179139</v>
          </cell>
          <cell r="R150">
            <v>267.8706411851777</v>
          </cell>
          <cell r="S150">
            <v>280.22752215244151</v>
          </cell>
          <cell r="T150">
            <v>292.58440311970531</v>
          </cell>
          <cell r="U150">
            <v>304.94128408696912</v>
          </cell>
          <cell r="V150">
            <v>317.29816505423292</v>
          </cell>
          <cell r="W150">
            <v>329.65504602149673</v>
          </cell>
          <cell r="X150">
            <v>342.01192698876054</v>
          </cell>
          <cell r="Y150">
            <v>354.36880795602434</v>
          </cell>
          <cell r="Z150">
            <v>366.72568892328815</v>
          </cell>
          <cell r="AA150">
            <v>379.08256989055195</v>
          </cell>
          <cell r="AB150">
            <v>391.43945085781576</v>
          </cell>
          <cell r="AC150">
            <v>403.79633182507956</v>
          </cell>
          <cell r="AD150">
            <v>416.15321279234337</v>
          </cell>
          <cell r="AE150">
            <v>428.51009375960717</v>
          </cell>
          <cell r="AF150">
            <v>440.86697472687098</v>
          </cell>
          <cell r="AG150">
            <v>453.22385569413478</v>
          </cell>
          <cell r="AH150">
            <v>465.58073666139859</v>
          </cell>
          <cell r="AI150">
            <v>477.93761762866239</v>
          </cell>
          <cell r="AJ150">
            <v>490.2944985959262</v>
          </cell>
          <cell r="AK150">
            <v>500</v>
          </cell>
          <cell r="AL150">
            <v>500</v>
          </cell>
          <cell r="AM150">
            <v>500</v>
          </cell>
          <cell r="AN150">
            <v>500</v>
          </cell>
          <cell r="AO150">
            <v>500</v>
          </cell>
          <cell r="AP150">
            <v>500</v>
          </cell>
          <cell r="AQ150">
            <v>500</v>
          </cell>
          <cell r="AR150">
            <v>500</v>
          </cell>
          <cell r="AS150">
            <v>500</v>
          </cell>
          <cell r="AT150">
            <v>500</v>
          </cell>
          <cell r="AU150">
            <v>500</v>
          </cell>
          <cell r="AV150">
            <v>500</v>
          </cell>
          <cell r="AW150">
            <v>500</v>
          </cell>
          <cell r="AX150">
            <v>500</v>
          </cell>
          <cell r="AY150">
            <v>500</v>
          </cell>
        </row>
        <row r="151">
          <cell r="C151" t="str">
            <v>REC</v>
          </cell>
          <cell r="I151" t="str">
            <v>Existing</v>
          </cell>
          <cell r="P151">
            <v>62.81250069538752</v>
          </cell>
          <cell r="Q151">
            <v>65.325000723203019</v>
          </cell>
          <cell r="R151">
            <v>67.837500751018524</v>
          </cell>
          <cell r="S151">
            <v>70.35000077883403</v>
          </cell>
          <cell r="T151">
            <v>72.862500806649535</v>
          </cell>
          <cell r="U151">
            <v>75.375000834465041</v>
          </cell>
          <cell r="V151">
            <v>77.887500862280547</v>
          </cell>
          <cell r="W151">
            <v>80.400000890096052</v>
          </cell>
          <cell r="X151">
            <v>82.912500917911558</v>
          </cell>
          <cell r="Y151">
            <v>85.425000945727064</v>
          </cell>
          <cell r="Z151">
            <v>87.937500973542569</v>
          </cell>
          <cell r="AA151">
            <v>90.450001001358075</v>
          </cell>
          <cell r="AB151">
            <v>92.96250102917358</v>
          </cell>
          <cell r="AC151">
            <v>95.475001056989086</v>
          </cell>
          <cell r="AD151">
            <v>97.987501084804592</v>
          </cell>
          <cell r="AE151">
            <v>100.5000011126201</v>
          </cell>
          <cell r="AF151">
            <v>103.0125011404356</v>
          </cell>
          <cell r="AG151">
            <v>105.52500116825111</v>
          </cell>
          <cell r="AH151">
            <v>108.03750119606661</v>
          </cell>
          <cell r="AI151">
            <v>110.55000122388212</v>
          </cell>
          <cell r="AJ151">
            <v>113.06250125169763</v>
          </cell>
          <cell r="AK151">
            <v>115.57500127951313</v>
          </cell>
          <cell r="AL151">
            <v>118.08750130732864</v>
          </cell>
          <cell r="AM151">
            <v>120.60000133514414</v>
          </cell>
          <cell r="AN151">
            <v>123.11250136295965</v>
          </cell>
          <cell r="AO151">
            <v>125.62500139077515</v>
          </cell>
          <cell r="AP151">
            <v>128.13750141859066</v>
          </cell>
          <cell r="AQ151">
            <v>130.65000144640615</v>
          </cell>
          <cell r="AR151">
            <v>133.16250147422164</v>
          </cell>
          <cell r="AS151">
            <v>135.67500150203713</v>
          </cell>
          <cell r="AT151">
            <v>138.18750152985263</v>
          </cell>
          <cell r="AU151">
            <v>140.70000155766812</v>
          </cell>
          <cell r="AV151">
            <v>143.21250158548361</v>
          </cell>
          <cell r="AW151">
            <v>145.7250016132991</v>
          </cell>
          <cell r="AX151">
            <v>148.23750164111459</v>
          </cell>
          <cell r="AY151">
            <v>150.75000166893008</v>
          </cell>
        </row>
        <row r="152">
          <cell r="C152" t="str">
            <v>REC</v>
          </cell>
          <cell r="I152" t="str">
            <v>Existing</v>
          </cell>
          <cell r="P152">
            <v>847.97665882110596</v>
          </cell>
          <cell r="Q152">
            <v>847.97665882110596</v>
          </cell>
          <cell r="R152">
            <v>847.97665882110596</v>
          </cell>
          <cell r="S152">
            <v>847.97665882110596</v>
          </cell>
          <cell r="T152">
            <v>847.97665882110596</v>
          </cell>
          <cell r="U152">
            <v>847.97665882110596</v>
          </cell>
          <cell r="V152">
            <v>847.97665882110596</v>
          </cell>
          <cell r="W152">
            <v>847.97665882110596</v>
          </cell>
          <cell r="X152">
            <v>847.97665882110596</v>
          </cell>
          <cell r="Y152">
            <v>847.97665882110596</v>
          </cell>
          <cell r="Z152">
            <v>847.97665882110596</v>
          </cell>
          <cell r="AA152">
            <v>847.97665882110596</v>
          </cell>
          <cell r="AB152">
            <v>847.97665882110596</v>
          </cell>
          <cell r="AC152">
            <v>847.97665882110596</v>
          </cell>
          <cell r="AD152">
            <v>847.97665882110596</v>
          </cell>
          <cell r="AE152">
            <v>847.97665882110596</v>
          </cell>
          <cell r="AF152">
            <v>847.97665882110596</v>
          </cell>
          <cell r="AG152">
            <v>847.97665882110596</v>
          </cell>
          <cell r="AH152">
            <v>847.97665882110596</v>
          </cell>
          <cell r="AI152">
            <v>847.97665882110596</v>
          </cell>
          <cell r="AJ152">
            <v>847.97665882110596</v>
          </cell>
          <cell r="AK152">
            <v>847.97665882110596</v>
          </cell>
          <cell r="AL152">
            <v>847.97665882110596</v>
          </cell>
          <cell r="AM152">
            <v>847.97665882110596</v>
          </cell>
          <cell r="AN152">
            <v>847.97665882110596</v>
          </cell>
          <cell r="AO152">
            <v>847.97665882110596</v>
          </cell>
          <cell r="AP152">
            <v>847.97665882110596</v>
          </cell>
          <cell r="AQ152">
            <v>847.97665882110596</v>
          </cell>
          <cell r="AR152">
            <v>847.97665882110596</v>
          </cell>
          <cell r="AS152">
            <v>847.97665882110596</v>
          </cell>
          <cell r="AT152">
            <v>847.97665882110596</v>
          </cell>
          <cell r="AU152">
            <v>847.97665882110596</v>
          </cell>
          <cell r="AV152">
            <v>847.97665882110596</v>
          </cell>
          <cell r="AW152">
            <v>847.97665882110596</v>
          </cell>
          <cell r="AX152">
            <v>847.97665882110596</v>
          </cell>
          <cell r="AY152">
            <v>847.97665882110596</v>
          </cell>
        </row>
        <row r="153">
          <cell r="C153" t="str">
            <v>REC</v>
          </cell>
          <cell r="I153" t="str">
            <v>Conceptual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823.86</v>
          </cell>
          <cell r="AA153">
            <v>1014.2120787253723</v>
          </cell>
          <cell r="AB153">
            <v>1125.5609067140365</v>
          </cell>
          <cell r="AC153">
            <v>1204.5641574507442</v>
          </cell>
          <cell r="AD153">
            <v>1265.8438395126527</v>
          </cell>
          <cell r="AE153">
            <v>1315.9129854394084</v>
          </cell>
          <cell r="AF153">
            <v>1358.2458451335701</v>
          </cell>
          <cell r="AG153">
            <v>1394.9162361761166</v>
          </cell>
          <cell r="AH153">
            <v>1427.2618134280726</v>
          </cell>
          <cell r="AI153">
            <v>1456.1959182380249</v>
          </cell>
          <cell r="AJ153">
            <v>1482.3699998158888</v>
          </cell>
          <cell r="AK153">
            <v>1506.2650641647806</v>
          </cell>
          <cell r="AL153">
            <v>1528.2463925460872</v>
          </cell>
          <cell r="AM153">
            <v>1548.5979238589423</v>
          </cell>
          <cell r="AN153">
            <v>1567.5447462266891</v>
          </cell>
          <cell r="AO153">
            <v>1585.2683149014888</v>
          </cell>
          <cell r="AP153">
            <v>1601.9170485447182</v>
          </cell>
          <cell r="AQ153">
            <v>1617.6138921534448</v>
          </cell>
          <cell r="AR153">
            <v>1632.4618324586879</v>
          </cell>
          <cell r="AS153">
            <v>1646.5479969633973</v>
          </cell>
          <cell r="AT153">
            <v>1659.9467518476065</v>
          </cell>
          <cell r="AU153">
            <v>1672.722078541261</v>
          </cell>
          <cell r="AV153">
            <v>1684.9294215784632</v>
          </cell>
          <cell r="AW153">
            <v>1696.617142890153</v>
          </cell>
          <cell r="AX153">
            <v>1707.8276790253053</v>
          </cell>
          <cell r="AY153">
            <v>1718.5984712714596</v>
          </cell>
        </row>
        <row r="154">
          <cell r="C154" t="str">
            <v>REC</v>
          </cell>
          <cell r="I154" t="str">
            <v>Existing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C155" t="str">
            <v>REC</v>
          </cell>
          <cell r="I155" t="str">
            <v>Existing</v>
          </cell>
          <cell r="P155">
            <v>5000</v>
          </cell>
          <cell r="Q155">
            <v>5000</v>
          </cell>
          <cell r="R155">
            <v>5000</v>
          </cell>
          <cell r="S155">
            <v>5000</v>
          </cell>
          <cell r="T155">
            <v>5000</v>
          </cell>
          <cell r="U155">
            <v>5000</v>
          </cell>
          <cell r="V155">
            <v>5000</v>
          </cell>
          <cell r="W155">
            <v>5000</v>
          </cell>
          <cell r="X155">
            <v>5000</v>
          </cell>
          <cell r="Y155">
            <v>5000</v>
          </cell>
          <cell r="Z155">
            <v>5000</v>
          </cell>
          <cell r="AA155">
            <v>5000</v>
          </cell>
          <cell r="AB155">
            <v>5000</v>
          </cell>
          <cell r="AC155">
            <v>5000</v>
          </cell>
          <cell r="AD155">
            <v>5000</v>
          </cell>
          <cell r="AE155">
            <v>5000</v>
          </cell>
          <cell r="AF155">
            <v>5000</v>
          </cell>
          <cell r="AG155">
            <v>5000</v>
          </cell>
          <cell r="AH155">
            <v>5000</v>
          </cell>
          <cell r="AI155">
            <v>5000</v>
          </cell>
          <cell r="AJ155">
            <v>5000</v>
          </cell>
          <cell r="AK155">
            <v>5000</v>
          </cell>
          <cell r="AL155">
            <v>5000</v>
          </cell>
          <cell r="AM155">
            <v>5000</v>
          </cell>
          <cell r="AN155">
            <v>5000</v>
          </cell>
          <cell r="AO155">
            <v>5000</v>
          </cell>
          <cell r="AP155">
            <v>5000</v>
          </cell>
          <cell r="AQ155">
            <v>5000</v>
          </cell>
          <cell r="AR155">
            <v>5000</v>
          </cell>
          <cell r="AS155">
            <v>5000</v>
          </cell>
          <cell r="AT155">
            <v>5000</v>
          </cell>
          <cell r="AU155">
            <v>5000</v>
          </cell>
          <cell r="AV155">
            <v>5000</v>
          </cell>
          <cell r="AW155">
            <v>5000</v>
          </cell>
          <cell r="AX155">
            <v>5000</v>
          </cell>
          <cell r="AY155">
            <v>5000</v>
          </cell>
        </row>
        <row r="156">
          <cell r="C156" t="str">
            <v>REC</v>
          </cell>
          <cell r="I156" t="str">
            <v>Advanced Planning (EIR/EIS Certified)</v>
          </cell>
          <cell r="P156">
            <v>0</v>
          </cell>
          <cell r="Q156">
            <v>0</v>
          </cell>
          <cell r="R156">
            <v>0</v>
          </cell>
          <cell r="S156">
            <v>1203.5520000000001</v>
          </cell>
          <cell r="T156">
            <v>1481.6315584857612</v>
          </cell>
          <cell r="U156">
            <v>1644.2976724170271</v>
          </cell>
          <cell r="V156">
            <v>1759.7111169715222</v>
          </cell>
          <cell r="W156">
            <v>1849.2327394619622</v>
          </cell>
          <cell r="X156">
            <v>1922.3772309027879</v>
          </cell>
          <cell r="Y156">
            <v>1984.2200172386067</v>
          </cell>
          <cell r="Z156">
            <v>2037.7906754572832</v>
          </cell>
          <cell r="AA156">
            <v>2085.0433448340541</v>
          </cell>
          <cell r="AB156">
            <v>2127.3122979477234</v>
          </cell>
          <cell r="AC156">
            <v>2165.5492171223418</v>
          </cell>
          <cell r="AD156">
            <v>2200.4567893885492</v>
          </cell>
          <cell r="AE156">
            <v>2232.5686430238493</v>
          </cell>
          <cell r="AF156">
            <v>2262.299575724368</v>
          </cell>
          <cell r="AG156">
            <v>2289.9784118789894</v>
          </cell>
          <cell r="AH156">
            <v>2315.8702339430442</v>
          </cell>
          <cell r="AI156">
            <v>2340.1918622218495</v>
          </cell>
          <cell r="AJ156">
            <v>2363.1229033198151</v>
          </cell>
          <cell r="AK156">
            <v>2384.8138074179092</v>
          </cell>
          <cell r="AL156">
            <v>2405.3918564334845</v>
          </cell>
          <cell r="AM156">
            <v>2424.9656896556339</v>
          </cell>
          <cell r="AN156">
            <v>2443.6287756081028</v>
          </cell>
          <cell r="AO156">
            <v>2461.4621115233199</v>
          </cell>
          <cell r="AP156">
            <v>2478.5363478743102</v>
          </cell>
          <cell r="AQ156">
            <v>2494.9134789239242</v>
          </cell>
          <cell r="AR156">
            <v>2510.6482015096103</v>
          </cell>
          <cell r="AS156">
            <v>2525.7890172510811</v>
          </cell>
          <cell r="AT156">
            <v>2540.379134210129</v>
          </cell>
          <cell r="AU156">
            <v>2554.4572102572938</v>
          </cell>
          <cell r="AV156">
            <v>2568.0579703647504</v>
          </cell>
          <cell r="AW156">
            <v>2581.2127226441689</v>
          </cell>
          <cell r="AX156">
            <v>2593.9497924288057</v>
          </cell>
          <cell r="AY156">
            <v>2606.2948895393683</v>
          </cell>
        </row>
        <row r="157">
          <cell r="C157" t="str">
            <v>REC</v>
          </cell>
          <cell r="I157" t="str">
            <v>Advanced Planning (EIR/EIS Certified)</v>
          </cell>
          <cell r="P157">
            <v>0</v>
          </cell>
          <cell r="Q157">
            <v>0</v>
          </cell>
          <cell r="R157">
            <v>0</v>
          </cell>
          <cell r="S157">
            <v>211.68</v>
          </cell>
          <cell r="T157">
            <v>339.36</v>
          </cell>
          <cell r="U157">
            <v>467.04</v>
          </cell>
          <cell r="V157">
            <v>594.72</v>
          </cell>
          <cell r="W157">
            <v>722.4</v>
          </cell>
          <cell r="X157">
            <v>850.07999999999993</v>
          </cell>
          <cell r="Y157">
            <v>977.76000000000022</v>
          </cell>
          <cell r="Z157">
            <v>1105.44</v>
          </cell>
          <cell r="AA157">
            <v>1233.1200000000001</v>
          </cell>
          <cell r="AB157">
            <v>1360.8</v>
          </cell>
          <cell r="AC157">
            <v>1488.4800000000002</v>
          </cell>
          <cell r="AD157">
            <v>1616.16</v>
          </cell>
          <cell r="AE157">
            <v>1743.8400000000001</v>
          </cell>
          <cell r="AF157">
            <v>1871.5200000000002</v>
          </cell>
          <cell r="AG157">
            <v>1999.2000000000003</v>
          </cell>
          <cell r="AH157">
            <v>2126.88</v>
          </cell>
          <cell r="AI157">
            <v>2254.56</v>
          </cell>
          <cell r="AJ157">
            <v>2382.2399999999998</v>
          </cell>
          <cell r="AK157">
            <v>2509.92</v>
          </cell>
          <cell r="AL157">
            <v>2637.6000000000004</v>
          </cell>
          <cell r="AM157">
            <v>2765.28</v>
          </cell>
          <cell r="AN157">
            <v>2892.9600000000005</v>
          </cell>
          <cell r="AO157">
            <v>3020.64</v>
          </cell>
          <cell r="AP157">
            <v>3148.32</v>
          </cell>
          <cell r="AQ157">
            <v>3276.0000000000005</v>
          </cell>
          <cell r="AR157">
            <v>3403.68</v>
          </cell>
          <cell r="AS157">
            <v>3531.36</v>
          </cell>
          <cell r="AT157">
            <v>3659.0400000000004</v>
          </cell>
          <cell r="AU157">
            <v>3786.7200000000003</v>
          </cell>
          <cell r="AV157">
            <v>3914.4000000000005</v>
          </cell>
          <cell r="AW157">
            <v>4042.08</v>
          </cell>
          <cell r="AX157">
            <v>4169.76</v>
          </cell>
          <cell r="AY157">
            <v>4297.4400000000005</v>
          </cell>
        </row>
        <row r="158">
          <cell r="C158" t="str">
            <v>REC</v>
          </cell>
          <cell r="I158" t="str">
            <v>Feasibility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296.38979999999998</v>
          </cell>
          <cell r="V158">
            <v>475.16460000000001</v>
          </cell>
          <cell r="W158">
            <v>653.93939999999998</v>
          </cell>
          <cell r="X158">
            <v>832.71420000000001</v>
          </cell>
          <cell r="Y158">
            <v>1011.489</v>
          </cell>
          <cell r="Z158">
            <v>1190.2637999999999</v>
          </cell>
          <cell r="AA158">
            <v>1369.0386000000003</v>
          </cell>
          <cell r="AB158">
            <v>1547.8134000000002</v>
          </cell>
          <cell r="AC158">
            <v>1726.5882000000001</v>
          </cell>
          <cell r="AD158">
            <v>1905.3630000000001</v>
          </cell>
          <cell r="AE158">
            <v>2084.1378000000004</v>
          </cell>
          <cell r="AF158">
            <v>2262.9126000000001</v>
          </cell>
          <cell r="AG158">
            <v>2441.6874000000003</v>
          </cell>
          <cell r="AH158">
            <v>2620.4622000000004</v>
          </cell>
          <cell r="AI158">
            <v>2799.2370000000005</v>
          </cell>
          <cell r="AJ158">
            <v>2978.0118000000002</v>
          </cell>
          <cell r="AK158">
            <v>3156.7865999999999</v>
          </cell>
          <cell r="AL158">
            <v>3335.5614</v>
          </cell>
          <cell r="AM158">
            <v>3514.3362000000002</v>
          </cell>
          <cell r="AN158">
            <v>3693.1110000000003</v>
          </cell>
          <cell r="AO158">
            <v>3871.8858</v>
          </cell>
          <cell r="AP158">
            <v>4050.6606000000006</v>
          </cell>
          <cell r="AQ158">
            <v>4229.4354000000003</v>
          </cell>
          <cell r="AR158">
            <v>4408.2102000000004</v>
          </cell>
          <cell r="AS158">
            <v>4586.9850000000006</v>
          </cell>
          <cell r="AT158">
            <v>4765.7597999999998</v>
          </cell>
          <cell r="AU158">
            <v>4944.5346</v>
          </cell>
          <cell r="AV158">
            <v>5123.309400000001</v>
          </cell>
          <cell r="AW158">
            <v>5302.0842000000002</v>
          </cell>
          <cell r="AX158">
            <v>5480.8590000000004</v>
          </cell>
          <cell r="AY158">
            <v>5659.6337999999996</v>
          </cell>
        </row>
        <row r="159">
          <cell r="C159" t="str">
            <v>REC</v>
          </cell>
          <cell r="I159" t="str">
            <v>Conceptual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1134</v>
          </cell>
          <cell r="AA159">
            <v>1818</v>
          </cell>
          <cell r="AB159">
            <v>2502</v>
          </cell>
          <cell r="AC159">
            <v>3186</v>
          </cell>
          <cell r="AD159">
            <v>3870</v>
          </cell>
          <cell r="AE159">
            <v>4554</v>
          </cell>
          <cell r="AF159">
            <v>5238.0000000000009</v>
          </cell>
          <cell r="AG159">
            <v>5922.0000000000009</v>
          </cell>
          <cell r="AH159">
            <v>6606</v>
          </cell>
          <cell r="AI159">
            <v>7290</v>
          </cell>
          <cell r="AJ159">
            <v>7974.0000000000009</v>
          </cell>
          <cell r="AK159">
            <v>8658</v>
          </cell>
          <cell r="AL159">
            <v>9342</v>
          </cell>
          <cell r="AM159">
            <v>10026.000000000002</v>
          </cell>
          <cell r="AN159">
            <v>10710.000000000002</v>
          </cell>
          <cell r="AO159">
            <v>11394</v>
          </cell>
          <cell r="AP159">
            <v>12078</v>
          </cell>
          <cell r="AQ159">
            <v>12762</v>
          </cell>
          <cell r="AR159">
            <v>13446.000000000002</v>
          </cell>
          <cell r="AS159">
            <v>14130</v>
          </cell>
          <cell r="AT159">
            <v>14814</v>
          </cell>
          <cell r="AU159">
            <v>15498.000000000002</v>
          </cell>
          <cell r="AV159">
            <v>16182</v>
          </cell>
          <cell r="AW159">
            <v>16866</v>
          </cell>
          <cell r="AX159">
            <v>17550.000000000004</v>
          </cell>
          <cell r="AY159">
            <v>18234</v>
          </cell>
        </row>
        <row r="160">
          <cell r="C160" t="str">
            <v>REC</v>
          </cell>
          <cell r="I160" t="str">
            <v>Conceptual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105.76</v>
          </cell>
          <cell r="AA160">
            <v>117.1692025920167</v>
          </cell>
          <cell r="AB160">
            <v>123.84315827147709</v>
          </cell>
          <cell r="AC160">
            <v>128.57840518403341</v>
          </cell>
          <cell r="AD160">
            <v>132.2513480386653</v>
          </cell>
          <cell r="AE160">
            <v>135.25236086349381</v>
          </cell>
          <cell r="AF160">
            <v>137.78968105345047</v>
          </cell>
          <cell r="AG160">
            <v>139.98760777605011</v>
          </cell>
          <cell r="AH160">
            <v>141.92631654295417</v>
          </cell>
          <cell r="AI160">
            <v>143.660550630682</v>
          </cell>
          <cell r="AJ160">
            <v>145.22935619026117</v>
          </cell>
          <cell r="AK160">
            <v>146.6615634555105</v>
          </cell>
          <cell r="AL160">
            <v>147.9790664238169</v>
          </cell>
          <cell r="AM160">
            <v>149.19888364546716</v>
          </cell>
          <cell r="AN160">
            <v>150.33450631014239</v>
          </cell>
          <cell r="AO160">
            <v>151.39681036806681</v>
          </cell>
          <cell r="AP160">
            <v>152.39469164316532</v>
          </cell>
          <cell r="AQ160">
            <v>153.33551913497087</v>
          </cell>
          <cell r="AR160">
            <v>154.22546559707962</v>
          </cell>
          <cell r="AS160">
            <v>155.06975322269869</v>
          </cell>
          <cell r="AT160">
            <v>155.87283932492755</v>
          </cell>
          <cell r="AU160">
            <v>156.63855878227787</v>
          </cell>
          <cell r="AV160">
            <v>157.37023479419381</v>
          </cell>
          <cell r="AW160">
            <v>158.0707660475272</v>
          </cell>
          <cell r="AX160">
            <v>158.74269607733058</v>
          </cell>
          <cell r="AY160">
            <v>159.3882690158336</v>
          </cell>
        </row>
        <row r="161">
          <cell r="C161" t="str">
            <v>REC</v>
          </cell>
          <cell r="I161" t="str">
            <v>Conceptual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95.827500000000001</v>
          </cell>
          <cell r="AA161">
            <v>149.53947502159016</v>
          </cell>
          <cell r="AB161">
            <v>180.95896624889181</v>
          </cell>
          <cell r="AC161">
            <v>203.25145004318031</v>
          </cell>
          <cell r="AD161">
            <v>220.54284383451844</v>
          </cell>
          <cell r="AE161">
            <v>225</v>
          </cell>
          <cell r="AF161">
            <v>225</v>
          </cell>
          <cell r="AG161">
            <v>225</v>
          </cell>
          <cell r="AH161">
            <v>225</v>
          </cell>
          <cell r="AI161">
            <v>225</v>
          </cell>
          <cell r="AJ161">
            <v>225</v>
          </cell>
          <cell r="AK161">
            <v>225</v>
          </cell>
          <cell r="AL161">
            <v>225</v>
          </cell>
          <cell r="AM161">
            <v>225</v>
          </cell>
          <cell r="AN161">
            <v>225</v>
          </cell>
          <cell r="AO161">
            <v>225</v>
          </cell>
          <cell r="AP161">
            <v>225</v>
          </cell>
          <cell r="AQ161">
            <v>225</v>
          </cell>
          <cell r="AR161">
            <v>225</v>
          </cell>
          <cell r="AS161">
            <v>225</v>
          </cell>
          <cell r="AT161">
            <v>225</v>
          </cell>
          <cell r="AU161">
            <v>225</v>
          </cell>
          <cell r="AV161">
            <v>225</v>
          </cell>
          <cell r="AW161">
            <v>225</v>
          </cell>
          <cell r="AX161">
            <v>225</v>
          </cell>
          <cell r="AY161">
            <v>225</v>
          </cell>
        </row>
        <row r="162">
          <cell r="C162" t="str">
            <v>REC</v>
          </cell>
          <cell r="I162" t="str">
            <v>History - Not Existing</v>
          </cell>
        </row>
        <row r="163">
          <cell r="C163" t="str">
            <v>REC</v>
          </cell>
          <cell r="I163" t="str">
            <v>History - Not Existing</v>
          </cell>
        </row>
        <row r="164">
          <cell r="C164" t="str">
            <v>REC</v>
          </cell>
          <cell r="I164" t="str">
            <v>History - Not Existing</v>
          </cell>
        </row>
        <row r="165">
          <cell r="C165" t="str">
            <v>GWR</v>
          </cell>
          <cell r="I165" t="str">
            <v>Existing</v>
          </cell>
          <cell r="P165">
            <v>900</v>
          </cell>
          <cell r="Q165">
            <v>922.8817502141917</v>
          </cell>
          <cell r="R165">
            <v>525</v>
          </cell>
          <cell r="S165">
            <v>525</v>
          </cell>
          <cell r="T165">
            <v>972.36992471903727</v>
          </cell>
          <cell r="U165">
            <v>1021.8580992238828</v>
          </cell>
          <cell r="V165">
            <v>1071.3462737287284</v>
          </cell>
          <cell r="W165">
            <v>1120.834448233574</v>
          </cell>
          <cell r="X165">
            <v>1170.3226227384196</v>
          </cell>
          <cell r="Y165">
            <v>1219.8107972432651</v>
          </cell>
          <cell r="Z165">
            <v>1269.2989717481107</v>
          </cell>
          <cell r="AA165">
            <v>1318.7871462529563</v>
          </cell>
          <cell r="AB165">
            <v>1368.2753207578019</v>
          </cell>
          <cell r="AC165">
            <v>1417.7634952626474</v>
          </cell>
          <cell r="AD165">
            <v>1467.251669767493</v>
          </cell>
          <cell r="AE165">
            <v>1516.7398442723386</v>
          </cell>
          <cell r="AF165">
            <v>1560</v>
          </cell>
          <cell r="AG165">
            <v>1560</v>
          </cell>
          <cell r="AH165">
            <v>1560</v>
          </cell>
          <cell r="AI165">
            <v>1560</v>
          </cell>
          <cell r="AJ165">
            <v>1560</v>
          </cell>
          <cell r="AK165">
            <v>1560</v>
          </cell>
          <cell r="AL165">
            <v>1560</v>
          </cell>
          <cell r="AM165">
            <v>1560</v>
          </cell>
          <cell r="AN165">
            <v>1560</v>
          </cell>
          <cell r="AO165">
            <v>1560</v>
          </cell>
          <cell r="AP165">
            <v>1560</v>
          </cell>
          <cell r="AQ165">
            <v>1560</v>
          </cell>
          <cell r="AR165">
            <v>1560</v>
          </cell>
          <cell r="AS165">
            <v>1560</v>
          </cell>
          <cell r="AT165">
            <v>1560</v>
          </cell>
          <cell r="AU165">
            <v>1560</v>
          </cell>
          <cell r="AV165">
            <v>1560</v>
          </cell>
          <cell r="AW165">
            <v>1560</v>
          </cell>
          <cell r="AX165">
            <v>1560</v>
          </cell>
          <cell r="AY165">
            <v>1560</v>
          </cell>
        </row>
        <row r="166">
          <cell r="C166" t="str">
            <v>GWR</v>
          </cell>
          <cell r="I166" t="str">
            <v>Expired LRP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</row>
        <row r="167">
          <cell r="C167" t="str">
            <v>GWR</v>
          </cell>
          <cell r="I167" t="str">
            <v>Existing</v>
          </cell>
          <cell r="P167">
            <v>2220</v>
          </cell>
          <cell r="Q167">
            <v>2220</v>
          </cell>
          <cell r="R167">
            <v>2317.6338623894585</v>
          </cell>
          <cell r="S167">
            <v>2415.267724778917</v>
          </cell>
          <cell r="T167">
            <v>2512.9015871683755</v>
          </cell>
          <cell r="U167">
            <v>2610.535449557834</v>
          </cell>
          <cell r="V167">
            <v>2708.1693119472925</v>
          </cell>
          <cell r="W167">
            <v>2805.803174336751</v>
          </cell>
          <cell r="X167">
            <v>2903.4370367262095</v>
          </cell>
          <cell r="Y167">
            <v>3001.070899115668</v>
          </cell>
          <cell r="Z167">
            <v>3098.7047615051265</v>
          </cell>
          <cell r="AA167">
            <v>3196.338623894585</v>
          </cell>
          <cell r="AB167">
            <v>3293.9724862840435</v>
          </cell>
          <cell r="AC167">
            <v>3391.606348673502</v>
          </cell>
          <cell r="AD167">
            <v>3489.2402110629605</v>
          </cell>
          <cell r="AE167">
            <v>3586.874073452419</v>
          </cell>
          <cell r="AF167">
            <v>3684.5079358418775</v>
          </cell>
          <cell r="AG167">
            <v>3782.141798231336</v>
          </cell>
          <cell r="AH167">
            <v>3840</v>
          </cell>
          <cell r="AI167">
            <v>3840</v>
          </cell>
          <cell r="AJ167">
            <v>3840</v>
          </cell>
          <cell r="AK167">
            <v>3840</v>
          </cell>
          <cell r="AL167">
            <v>3840</v>
          </cell>
          <cell r="AM167">
            <v>3840</v>
          </cell>
          <cell r="AN167">
            <v>3840</v>
          </cell>
          <cell r="AO167">
            <v>3840</v>
          </cell>
          <cell r="AP167">
            <v>3840</v>
          </cell>
          <cell r="AQ167">
            <v>3840</v>
          </cell>
          <cell r="AR167">
            <v>3840</v>
          </cell>
          <cell r="AS167">
            <v>3840</v>
          </cell>
          <cell r="AT167">
            <v>3840</v>
          </cell>
          <cell r="AU167">
            <v>3840</v>
          </cell>
          <cell r="AV167">
            <v>3840</v>
          </cell>
          <cell r="AW167">
            <v>3840</v>
          </cell>
          <cell r="AX167">
            <v>3840</v>
          </cell>
          <cell r="AY167">
            <v>3840</v>
          </cell>
        </row>
        <row r="168">
          <cell r="C168" t="str">
            <v>GWR</v>
          </cell>
          <cell r="I168" t="str">
            <v>Existing</v>
          </cell>
          <cell r="P168">
            <v>5450</v>
          </cell>
          <cell r="Q168">
            <v>5450</v>
          </cell>
          <cell r="R168">
            <v>5450</v>
          </cell>
          <cell r="S168">
            <v>5450</v>
          </cell>
          <cell r="T168">
            <v>5760</v>
          </cell>
          <cell r="U168">
            <v>5760</v>
          </cell>
          <cell r="V168">
            <v>5760</v>
          </cell>
          <cell r="W168">
            <v>5760</v>
          </cell>
          <cell r="X168">
            <v>5760</v>
          </cell>
          <cell r="Y168">
            <v>5760</v>
          </cell>
          <cell r="Z168">
            <v>5760</v>
          </cell>
          <cell r="AA168">
            <v>5760</v>
          </cell>
          <cell r="AB168">
            <v>5760</v>
          </cell>
          <cell r="AC168">
            <v>5760</v>
          </cell>
          <cell r="AD168">
            <v>5760</v>
          </cell>
          <cell r="AE168">
            <v>5760</v>
          </cell>
          <cell r="AF168">
            <v>5760</v>
          </cell>
          <cell r="AG168">
            <v>5760</v>
          </cell>
          <cell r="AH168">
            <v>5760</v>
          </cell>
          <cell r="AI168">
            <v>5760</v>
          </cell>
          <cell r="AJ168">
            <v>5760</v>
          </cell>
          <cell r="AK168">
            <v>5760</v>
          </cell>
          <cell r="AL168">
            <v>5760</v>
          </cell>
          <cell r="AM168">
            <v>5760</v>
          </cell>
          <cell r="AN168">
            <v>5760</v>
          </cell>
          <cell r="AO168">
            <v>5760</v>
          </cell>
          <cell r="AP168">
            <v>5760</v>
          </cell>
          <cell r="AQ168">
            <v>5760</v>
          </cell>
          <cell r="AR168">
            <v>5760</v>
          </cell>
          <cell r="AS168">
            <v>5760</v>
          </cell>
          <cell r="AT168">
            <v>5760</v>
          </cell>
          <cell r="AU168">
            <v>5760</v>
          </cell>
          <cell r="AV168">
            <v>5760</v>
          </cell>
          <cell r="AW168">
            <v>5760</v>
          </cell>
          <cell r="AX168">
            <v>5760</v>
          </cell>
          <cell r="AY168">
            <v>5760</v>
          </cell>
        </row>
        <row r="169">
          <cell r="C169" t="str">
            <v>GWR</v>
          </cell>
          <cell r="I169" t="str">
            <v>Existing</v>
          </cell>
          <cell r="P169">
            <v>5500</v>
          </cell>
          <cell r="Q169">
            <v>5500</v>
          </cell>
          <cell r="R169">
            <v>5500</v>
          </cell>
          <cell r="S169">
            <v>5500</v>
          </cell>
          <cell r="T169">
            <v>5834.833333333333</v>
          </cell>
          <cell r="U169">
            <v>6169.6666666666661</v>
          </cell>
          <cell r="V169">
            <v>6400</v>
          </cell>
          <cell r="W169">
            <v>6400</v>
          </cell>
          <cell r="X169">
            <v>6400</v>
          </cell>
          <cell r="Y169">
            <v>6400</v>
          </cell>
          <cell r="Z169">
            <v>6400</v>
          </cell>
          <cell r="AA169">
            <v>6400</v>
          </cell>
          <cell r="AB169">
            <v>6400</v>
          </cell>
          <cell r="AC169">
            <v>6400</v>
          </cell>
          <cell r="AD169">
            <v>6400</v>
          </cell>
          <cell r="AE169">
            <v>6400</v>
          </cell>
          <cell r="AF169">
            <v>6400</v>
          </cell>
          <cell r="AG169">
            <v>6400</v>
          </cell>
          <cell r="AH169">
            <v>6400</v>
          </cell>
          <cell r="AI169">
            <v>6400</v>
          </cell>
          <cell r="AJ169">
            <v>6400</v>
          </cell>
          <cell r="AK169">
            <v>6400</v>
          </cell>
          <cell r="AL169">
            <v>6400</v>
          </cell>
          <cell r="AM169">
            <v>6400</v>
          </cell>
          <cell r="AN169">
            <v>6400</v>
          </cell>
          <cell r="AO169">
            <v>6400</v>
          </cell>
          <cell r="AP169">
            <v>6400</v>
          </cell>
          <cell r="AQ169">
            <v>6400</v>
          </cell>
          <cell r="AR169">
            <v>6400</v>
          </cell>
          <cell r="AS169">
            <v>6400</v>
          </cell>
          <cell r="AT169">
            <v>6400</v>
          </cell>
          <cell r="AU169">
            <v>6400</v>
          </cell>
          <cell r="AV169">
            <v>6400</v>
          </cell>
          <cell r="AW169">
            <v>6400</v>
          </cell>
          <cell r="AX169">
            <v>6400</v>
          </cell>
          <cell r="AY169">
            <v>6400</v>
          </cell>
        </row>
        <row r="170">
          <cell r="C170" t="str">
            <v>GWR</v>
          </cell>
          <cell r="I170" t="str">
            <v>Existing</v>
          </cell>
          <cell r="P170">
            <v>4768</v>
          </cell>
          <cell r="Q170">
            <v>4768</v>
          </cell>
          <cell r="R170">
            <v>3800</v>
          </cell>
          <cell r="S170">
            <v>4204.7649999999994</v>
          </cell>
          <cell r="T170">
            <v>5048.2633335749306</v>
          </cell>
          <cell r="U170">
            <v>5328.5266671498612</v>
          </cell>
          <cell r="V170">
            <v>5608.7900007247918</v>
          </cell>
          <cell r="W170">
            <v>5889.0533342997223</v>
          </cell>
          <cell r="X170">
            <v>6169.3166678746529</v>
          </cell>
          <cell r="Y170">
            <v>6449.5800014495835</v>
          </cell>
          <cell r="Z170">
            <v>6700</v>
          </cell>
          <cell r="AA170">
            <v>6700</v>
          </cell>
          <cell r="AB170">
            <v>6700</v>
          </cell>
          <cell r="AC170">
            <v>6700</v>
          </cell>
          <cell r="AD170">
            <v>6700</v>
          </cell>
          <cell r="AE170">
            <v>6700</v>
          </cell>
          <cell r="AF170">
            <v>6700</v>
          </cell>
          <cell r="AG170">
            <v>6700</v>
          </cell>
          <cell r="AH170">
            <v>6700</v>
          </cell>
          <cell r="AI170">
            <v>6700</v>
          </cell>
          <cell r="AJ170">
            <v>6700</v>
          </cell>
          <cell r="AK170">
            <v>6700</v>
          </cell>
          <cell r="AL170">
            <v>6700</v>
          </cell>
          <cell r="AM170">
            <v>6700</v>
          </cell>
          <cell r="AN170">
            <v>6700</v>
          </cell>
          <cell r="AO170">
            <v>6700</v>
          </cell>
          <cell r="AP170">
            <v>6700</v>
          </cell>
          <cell r="AQ170">
            <v>6700</v>
          </cell>
          <cell r="AR170">
            <v>6700</v>
          </cell>
          <cell r="AS170">
            <v>6700</v>
          </cell>
          <cell r="AT170">
            <v>6700</v>
          </cell>
          <cell r="AU170">
            <v>6700</v>
          </cell>
          <cell r="AV170">
            <v>6700</v>
          </cell>
          <cell r="AW170">
            <v>6700</v>
          </cell>
          <cell r="AX170">
            <v>6700</v>
          </cell>
          <cell r="AY170">
            <v>6700</v>
          </cell>
        </row>
        <row r="171">
          <cell r="C171" t="str">
            <v>GWR</v>
          </cell>
          <cell r="I171" t="str">
            <v>Existing</v>
          </cell>
          <cell r="P171">
            <v>8000</v>
          </cell>
          <cell r="Q171">
            <v>9000</v>
          </cell>
          <cell r="R171">
            <v>8900</v>
          </cell>
          <cell r="S171">
            <v>8900</v>
          </cell>
          <cell r="T171">
            <v>9524.7749996185303</v>
          </cell>
          <cell r="U171">
            <v>10049.549999237061</v>
          </cell>
          <cell r="V171">
            <v>10574.324998855591</v>
          </cell>
          <cell r="W171">
            <v>11099.099998474121</v>
          </cell>
          <cell r="X171">
            <v>11300</v>
          </cell>
          <cell r="Y171">
            <v>11300</v>
          </cell>
          <cell r="Z171">
            <v>11300</v>
          </cell>
          <cell r="AA171">
            <v>11300</v>
          </cell>
          <cell r="AB171">
            <v>11300</v>
          </cell>
          <cell r="AC171">
            <v>11300</v>
          </cell>
          <cell r="AD171">
            <v>11300</v>
          </cell>
          <cell r="AE171">
            <v>11300</v>
          </cell>
          <cell r="AF171">
            <v>11300</v>
          </cell>
          <cell r="AG171">
            <v>11300</v>
          </cell>
          <cell r="AH171">
            <v>11300</v>
          </cell>
          <cell r="AI171">
            <v>11300</v>
          </cell>
          <cell r="AJ171">
            <v>11300</v>
          </cell>
          <cell r="AK171">
            <v>11300</v>
          </cell>
          <cell r="AL171">
            <v>11300</v>
          </cell>
          <cell r="AM171">
            <v>11300</v>
          </cell>
          <cell r="AN171">
            <v>11300</v>
          </cell>
          <cell r="AO171">
            <v>11300</v>
          </cell>
          <cell r="AP171">
            <v>11300</v>
          </cell>
          <cell r="AQ171">
            <v>11300</v>
          </cell>
          <cell r="AR171">
            <v>11300</v>
          </cell>
          <cell r="AS171">
            <v>11300</v>
          </cell>
          <cell r="AT171">
            <v>11300</v>
          </cell>
          <cell r="AU171">
            <v>11300</v>
          </cell>
          <cell r="AV171">
            <v>11300</v>
          </cell>
          <cell r="AW171">
            <v>11300</v>
          </cell>
          <cell r="AX171">
            <v>11300</v>
          </cell>
          <cell r="AY171">
            <v>11300</v>
          </cell>
        </row>
        <row r="172">
          <cell r="C172" t="str">
            <v>GWR</v>
          </cell>
          <cell r="I172" t="str">
            <v>Existing</v>
          </cell>
          <cell r="P172">
            <v>8300</v>
          </cell>
          <cell r="Q172">
            <v>8300</v>
          </cell>
          <cell r="R172">
            <v>8300</v>
          </cell>
          <cell r="S172">
            <v>8300</v>
          </cell>
          <cell r="T172">
            <v>8300</v>
          </cell>
          <cell r="U172">
            <v>8300</v>
          </cell>
          <cell r="V172">
            <v>8300</v>
          </cell>
          <cell r="W172">
            <v>8300</v>
          </cell>
          <cell r="X172">
            <v>8300</v>
          </cell>
          <cell r="Y172">
            <v>8300</v>
          </cell>
          <cell r="Z172">
            <v>8300</v>
          </cell>
          <cell r="AA172">
            <v>8300</v>
          </cell>
          <cell r="AB172">
            <v>8300</v>
          </cell>
          <cell r="AC172">
            <v>8300</v>
          </cell>
          <cell r="AD172">
            <v>8300</v>
          </cell>
          <cell r="AE172">
            <v>8300</v>
          </cell>
          <cell r="AF172">
            <v>8300</v>
          </cell>
          <cell r="AG172">
            <v>8300</v>
          </cell>
          <cell r="AH172">
            <v>8300</v>
          </cell>
          <cell r="AI172">
            <v>8300</v>
          </cell>
          <cell r="AJ172">
            <v>8300</v>
          </cell>
          <cell r="AK172">
            <v>8300</v>
          </cell>
          <cell r="AL172">
            <v>8300</v>
          </cell>
          <cell r="AM172">
            <v>8300</v>
          </cell>
          <cell r="AN172">
            <v>8300</v>
          </cell>
          <cell r="AO172">
            <v>8300</v>
          </cell>
          <cell r="AP172">
            <v>8300</v>
          </cell>
          <cell r="AQ172">
            <v>8300</v>
          </cell>
          <cell r="AR172">
            <v>8300</v>
          </cell>
          <cell r="AS172">
            <v>8300</v>
          </cell>
          <cell r="AT172">
            <v>8300</v>
          </cell>
          <cell r="AU172">
            <v>8300</v>
          </cell>
          <cell r="AV172">
            <v>8300</v>
          </cell>
          <cell r="AW172">
            <v>8300</v>
          </cell>
          <cell r="AX172">
            <v>8300</v>
          </cell>
          <cell r="AY172">
            <v>8300</v>
          </cell>
        </row>
        <row r="173">
          <cell r="C173" t="str">
            <v>GWR</v>
          </cell>
          <cell r="I173" t="str">
            <v>Existing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</row>
        <row r="174">
          <cell r="C174" t="str">
            <v>GWR</v>
          </cell>
          <cell r="I174" t="str">
            <v>Existing</v>
          </cell>
          <cell r="P174">
            <v>2548.4981422424316</v>
          </cell>
          <cell r="Q174">
            <v>2682.6296234130859</v>
          </cell>
          <cell r="R174">
            <v>2816.7611045837402</v>
          </cell>
          <cell r="S174">
            <v>2950.8925857543945</v>
          </cell>
          <cell r="T174">
            <v>3085.0240669250488</v>
          </cell>
          <cell r="U174">
            <v>3219.1555480957031</v>
          </cell>
          <cell r="V174">
            <v>3353.2870292663574</v>
          </cell>
          <cell r="W174">
            <v>3487.4185104370117</v>
          </cell>
          <cell r="X174">
            <v>3621.549991607666</v>
          </cell>
          <cell r="Y174">
            <v>3755.6814727783203</v>
          </cell>
          <cell r="Z174">
            <v>3889.8129539489746</v>
          </cell>
          <cell r="AA174">
            <v>4023.9444351196289</v>
          </cell>
          <cell r="AB174">
            <v>4158.0759162902832</v>
          </cell>
          <cell r="AC174">
            <v>4292.2073974609375</v>
          </cell>
          <cell r="AD174">
            <v>4300</v>
          </cell>
          <cell r="AE174">
            <v>4300</v>
          </cell>
          <cell r="AF174">
            <v>4300</v>
          </cell>
          <cell r="AG174">
            <v>4300</v>
          </cell>
          <cell r="AH174">
            <v>4300</v>
          </cell>
          <cell r="AI174">
            <v>4300</v>
          </cell>
          <cell r="AJ174">
            <v>4300</v>
          </cell>
          <cell r="AK174">
            <v>4300</v>
          </cell>
          <cell r="AL174">
            <v>4300</v>
          </cell>
          <cell r="AM174">
            <v>4300</v>
          </cell>
          <cell r="AN174">
            <v>4300</v>
          </cell>
          <cell r="AO174">
            <v>4300</v>
          </cell>
          <cell r="AP174">
            <v>4300</v>
          </cell>
          <cell r="AQ174">
            <v>4300</v>
          </cell>
          <cell r="AR174">
            <v>4300</v>
          </cell>
          <cell r="AS174">
            <v>4300</v>
          </cell>
          <cell r="AT174">
            <v>4300</v>
          </cell>
          <cell r="AU174">
            <v>4300</v>
          </cell>
          <cell r="AV174">
            <v>4300</v>
          </cell>
          <cell r="AW174">
            <v>4300</v>
          </cell>
          <cell r="AX174">
            <v>4300</v>
          </cell>
          <cell r="AY174">
            <v>4300</v>
          </cell>
        </row>
        <row r="175">
          <cell r="C175" t="str">
            <v>GWR</v>
          </cell>
          <cell r="I175" t="str">
            <v>Advanced Planning (EIR/EIS Certified)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939</v>
          </cell>
          <cell r="V175">
            <v>1167.738569584782</v>
          </cell>
          <cell r="W175">
            <v>1301.5420552604762</v>
          </cell>
          <cell r="X175">
            <v>1396.4771391695638</v>
          </cell>
          <cell r="Y175">
            <v>1470.1145111032529</v>
          </cell>
          <cell r="Z175">
            <v>1530.280624845258</v>
          </cell>
          <cell r="AA175">
            <v>1581.1503491882534</v>
          </cell>
          <cell r="AB175">
            <v>1625.2157087543458</v>
          </cell>
          <cell r="AC175">
            <v>1664.0841105209524</v>
          </cell>
          <cell r="AD175">
            <v>1698.8530806880351</v>
          </cell>
          <cell r="AE175">
            <v>1730.3054400234623</v>
          </cell>
          <cell r="AF175">
            <v>1759.0191944300402</v>
          </cell>
          <cell r="AG175">
            <v>1785.4332879623071</v>
          </cell>
          <cell r="AH175">
            <v>1809.8889187730354</v>
          </cell>
          <cell r="AI175">
            <v>1832.6565663637293</v>
          </cell>
          <cell r="AJ175">
            <v>1853.9542783391278</v>
          </cell>
          <cell r="AK175">
            <v>1873.9604035385514</v>
          </cell>
          <cell r="AL175">
            <v>1892.8226801057342</v>
          </cell>
          <cell r="AM175">
            <v>1910.6648631249252</v>
          </cell>
          <cell r="AN175">
            <v>1927.5916502728169</v>
          </cell>
          <cell r="AO175">
            <v>1943.6924044487296</v>
          </cell>
          <cell r="AP175">
            <v>1959.0440096082441</v>
          </cell>
          <cell r="AQ175">
            <v>1973.7130912566195</v>
          </cell>
          <cell r="AR175">
            <v>1987.757764014822</v>
          </cell>
          <cell r="AS175">
            <v>2000</v>
          </cell>
          <cell r="AT175">
            <v>2000</v>
          </cell>
          <cell r="AU175">
            <v>2000</v>
          </cell>
          <cell r="AV175">
            <v>2000</v>
          </cell>
          <cell r="AW175">
            <v>2000</v>
          </cell>
          <cell r="AX175">
            <v>2000</v>
          </cell>
          <cell r="AY175">
            <v>2000</v>
          </cell>
        </row>
        <row r="176">
          <cell r="C176" t="str">
            <v>GWR</v>
          </cell>
          <cell r="I176" t="str">
            <v>Advanced Planning (EIR/EIS Certified)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1032.8999999999999</v>
          </cell>
          <cell r="V176">
            <v>1284.5124265432601</v>
          </cell>
          <cell r="W176">
            <v>1431.6962607865237</v>
          </cell>
          <cell r="X176">
            <v>1536.1248530865203</v>
          </cell>
          <cell r="Y176">
            <v>1617.1259622135783</v>
          </cell>
          <cell r="Z176">
            <v>1683.3086873297839</v>
          </cell>
          <cell r="AA176">
            <v>1739.2653841070785</v>
          </cell>
          <cell r="AB176">
            <v>1787.7372796297802</v>
          </cell>
          <cell r="AC176">
            <v>1830.4925215730477</v>
          </cell>
          <cell r="AD176">
            <v>1868.7383887568385</v>
          </cell>
          <cell r="AE176">
            <v>1903.3359840258086</v>
          </cell>
          <cell r="AF176">
            <v>1934.9211138730443</v>
          </cell>
          <cell r="AG176">
            <v>1963.9766167585378</v>
          </cell>
          <cell r="AH176">
            <v>1990.8778106503389</v>
          </cell>
          <cell r="AI176">
            <v>2015.9222230001023</v>
          </cell>
          <cell r="AJ176">
            <v>2039.3497061730407</v>
          </cell>
          <cell r="AK176">
            <v>2061.3564438924063</v>
          </cell>
          <cell r="AL176">
            <v>2082.1049481163077</v>
          </cell>
          <cell r="AM176">
            <v>2101.731349437418</v>
          </cell>
          <cell r="AN176">
            <v>2120.3508153000985</v>
          </cell>
          <cell r="AO176">
            <v>2138.0616448936025</v>
          </cell>
          <cell r="AP176">
            <v>2154.9484105690685</v>
          </cell>
          <cell r="AQ176">
            <v>2171.0844003822813</v>
          </cell>
          <cell r="AR176">
            <v>2186.5335404163043</v>
          </cell>
          <cell r="AS176">
            <v>2200</v>
          </cell>
          <cell r="AT176">
            <v>2200</v>
          </cell>
          <cell r="AU176">
            <v>2200</v>
          </cell>
          <cell r="AV176">
            <v>2200</v>
          </cell>
          <cell r="AW176">
            <v>2200</v>
          </cell>
          <cell r="AX176">
            <v>2200</v>
          </cell>
          <cell r="AY176">
            <v>2200</v>
          </cell>
        </row>
        <row r="177">
          <cell r="C177" t="str">
            <v>GWR</v>
          </cell>
          <cell r="I177" t="str">
            <v>Feasibility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1126.8</v>
          </cell>
          <cell r="V177">
            <v>1401.2862835017384</v>
          </cell>
          <cell r="W177">
            <v>1561.8504663125714</v>
          </cell>
          <cell r="X177">
            <v>1675.7725670034765</v>
          </cell>
          <cell r="Y177">
            <v>1764.1374133239035</v>
          </cell>
          <cell r="Z177">
            <v>1836.3367498143098</v>
          </cell>
          <cell r="AA177">
            <v>1897.3804190259038</v>
          </cell>
          <cell r="AB177">
            <v>1950.2588505052149</v>
          </cell>
          <cell r="AC177">
            <v>1996.900932625143</v>
          </cell>
          <cell r="AD177">
            <v>2038.6236968256421</v>
          </cell>
          <cell r="AE177">
            <v>2076.3665280281548</v>
          </cell>
          <cell r="AF177">
            <v>2110.8230333160482</v>
          </cell>
          <cell r="AG177">
            <v>2142.5199455547686</v>
          </cell>
          <cell r="AH177">
            <v>2171.8667025276422</v>
          </cell>
          <cell r="AI177">
            <v>2199.1878796364754</v>
          </cell>
          <cell r="AJ177">
            <v>2224.7451340069533</v>
          </cell>
          <cell r="AK177">
            <v>2248.7524842462617</v>
          </cell>
          <cell r="AL177">
            <v>2271.387216126881</v>
          </cell>
          <cell r="AM177">
            <v>2292.7978357499101</v>
          </cell>
          <cell r="AN177">
            <v>2313.1099803273805</v>
          </cell>
          <cell r="AO177">
            <v>2332.4308853384755</v>
          </cell>
          <cell r="AP177">
            <v>2350.8528115298932</v>
          </cell>
          <cell r="AQ177">
            <v>2368.4557095079431</v>
          </cell>
          <cell r="AR177">
            <v>2385.3093168177866</v>
          </cell>
          <cell r="AS177">
            <v>2400</v>
          </cell>
          <cell r="AT177">
            <v>2400</v>
          </cell>
          <cell r="AU177">
            <v>2400</v>
          </cell>
          <cell r="AV177">
            <v>2400</v>
          </cell>
          <cell r="AW177">
            <v>2400</v>
          </cell>
          <cell r="AX177">
            <v>2400</v>
          </cell>
          <cell r="AY177">
            <v>2400</v>
          </cell>
        </row>
        <row r="178">
          <cell r="C178" t="str">
            <v>GWR</v>
          </cell>
          <cell r="I178" t="str">
            <v>Conceptual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950.73749999999995</v>
          </cell>
          <cell r="AA178">
            <v>1182.3353017045918</v>
          </cell>
          <cell r="AB178">
            <v>1317.8113309512321</v>
          </cell>
          <cell r="AC178">
            <v>1413.9331034091833</v>
          </cell>
          <cell r="AD178">
            <v>1488.4909424920436</v>
          </cell>
          <cell r="AE178">
            <v>1549.4091326558239</v>
          </cell>
          <cell r="AF178">
            <v>1600.9147285531064</v>
          </cell>
          <cell r="AG178">
            <v>1645.5309051137751</v>
          </cell>
          <cell r="AH178">
            <v>1684.8851619024645</v>
          </cell>
          <cell r="AI178">
            <v>1720.0887441966356</v>
          </cell>
          <cell r="AJ178">
            <v>1751.9342580237555</v>
          </cell>
          <cell r="AK178">
            <v>1781.0069343604157</v>
          </cell>
          <cell r="AL178">
            <v>1807.751204061836</v>
          </cell>
          <cell r="AM178">
            <v>1832.5125302576982</v>
          </cell>
          <cell r="AN178">
            <v>1855.564773443276</v>
          </cell>
          <cell r="AO178">
            <v>1877.1287068183669</v>
          </cell>
          <cell r="AP178">
            <v>1897.3849085827833</v>
          </cell>
          <cell r="AQ178">
            <v>1916.4829636070558</v>
          </cell>
          <cell r="AR178">
            <v>1934.5481739139868</v>
          </cell>
          <cell r="AS178">
            <v>1951.6865459012272</v>
          </cell>
          <cell r="AT178">
            <v>1967.9885595043388</v>
          </cell>
          <cell r="AU178">
            <v>1983.5320597283473</v>
          </cell>
          <cell r="AV178">
            <v>1998.3845048973271</v>
          </cell>
          <cell r="AW178">
            <v>2012.6047360650073</v>
          </cell>
          <cell r="AX178">
            <v>2025</v>
          </cell>
          <cell r="AY178">
            <v>2025</v>
          </cell>
        </row>
        <row r="179">
          <cell r="C179" t="str">
            <v>GWR</v>
          </cell>
          <cell r="I179" t="str">
            <v>Conceptual</v>
          </cell>
          <cell r="P179">
            <v>0</v>
          </cell>
          <cell r="Q179">
            <v>0</v>
          </cell>
          <cell r="R179">
            <v>0</v>
          </cell>
          <cell r="S179">
            <v>2652.6749999999997</v>
          </cell>
          <cell r="T179">
            <v>3298.8614590770089</v>
          </cell>
          <cell r="U179">
            <v>3676.8563061108453</v>
          </cell>
          <cell r="V179">
            <v>3945.0479181540177</v>
          </cell>
          <cell r="W179">
            <v>4153.0734938666892</v>
          </cell>
          <cell r="X179">
            <v>4323.0427651878545</v>
          </cell>
          <cell r="Y179">
            <v>4466.7497364568153</v>
          </cell>
          <cell r="Z179">
            <v>4591.2343772310269</v>
          </cell>
          <cell r="AA179">
            <v>4701.0376122216912</v>
          </cell>
          <cell r="AB179">
            <v>4799.2599529436993</v>
          </cell>
          <cell r="AC179">
            <v>4888.1128680662814</v>
          </cell>
          <cell r="AD179">
            <v>4969.2292242648637</v>
          </cell>
          <cell r="AE179">
            <v>5043.8490384935176</v>
          </cell>
          <cell r="AF179">
            <v>5112.9361955338245</v>
          </cell>
          <cell r="AG179">
            <v>5177.2547999775352</v>
          </cell>
          <cell r="AH179">
            <v>5237.4208363080361</v>
          </cell>
          <cell r="AI179">
            <v>5293.9381399964077</v>
          </cell>
          <cell r="AJ179">
            <v>5347.2240712986986</v>
          </cell>
          <cell r="AK179">
            <v>5397.628238327914</v>
          </cell>
          <cell r="AL179">
            <v>5445.4464120207076</v>
          </cell>
          <cell r="AM179">
            <v>5490.9310425676613</v>
          </cell>
          <cell r="AN179">
            <v>5534.2993271432897</v>
          </cell>
          <cell r="AO179">
            <v>5575.7394827999497</v>
          </cell>
          <cell r="AP179">
            <v>5615.415683341872</v>
          </cell>
          <cell r="AQ179">
            <v>5650</v>
          </cell>
          <cell r="AR179">
            <v>5650</v>
          </cell>
          <cell r="AS179">
            <v>5650</v>
          </cell>
          <cell r="AT179">
            <v>5650</v>
          </cell>
          <cell r="AU179">
            <v>5650</v>
          </cell>
          <cell r="AV179">
            <v>5650</v>
          </cell>
          <cell r="AW179">
            <v>5650</v>
          </cell>
          <cell r="AX179">
            <v>5650</v>
          </cell>
          <cell r="AY179">
            <v>5650</v>
          </cell>
        </row>
        <row r="180">
          <cell r="C180" t="str">
            <v>GWR</v>
          </cell>
          <cell r="I180" t="str">
            <v>Conceptual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563.4</v>
          </cell>
          <cell r="AA180">
            <v>700.64314175086918</v>
          </cell>
          <cell r="AB180">
            <v>780.92523315628569</v>
          </cell>
          <cell r="AC180">
            <v>837.88628350173826</v>
          </cell>
          <cell r="AD180">
            <v>882.06870666195175</v>
          </cell>
          <cell r="AE180">
            <v>918.16837490715488</v>
          </cell>
          <cell r="AF180">
            <v>948.69020951295192</v>
          </cell>
          <cell r="AG180">
            <v>975.12942525260746</v>
          </cell>
          <cell r="AH180">
            <v>998.45046631257151</v>
          </cell>
          <cell r="AI180">
            <v>1019.3118484128211</v>
          </cell>
          <cell r="AJ180">
            <v>1038.1832640140774</v>
          </cell>
          <cell r="AK180">
            <v>1055.4115166580241</v>
          </cell>
          <cell r="AL180">
            <v>1071.2599727773843</v>
          </cell>
          <cell r="AM180">
            <v>1085.9333512638211</v>
          </cell>
          <cell r="AN180">
            <v>1099.5939398182377</v>
          </cell>
          <cell r="AO180">
            <v>1112.3725670034767</v>
          </cell>
          <cell r="AP180">
            <v>1124.3762421231309</v>
          </cell>
          <cell r="AQ180">
            <v>1135.6936080634405</v>
          </cell>
          <cell r="AR180">
            <v>1146.398917874955</v>
          </cell>
          <cell r="AS180">
            <v>1156.5549901636903</v>
          </cell>
          <cell r="AT180">
            <v>1166.2154426692377</v>
          </cell>
          <cell r="AU180">
            <v>1175.4264057649466</v>
          </cell>
          <cell r="AV180">
            <v>1184.2278547539715</v>
          </cell>
          <cell r="AW180">
            <v>1192.6546584088933</v>
          </cell>
          <cell r="AX180">
            <v>1200</v>
          </cell>
          <cell r="AY180">
            <v>1200</v>
          </cell>
        </row>
        <row r="181">
          <cell r="C181" t="str">
            <v>SWD</v>
          </cell>
          <cell r="I181" t="str">
            <v>Advanced Planning (EIR/EIS Certified)</v>
          </cell>
          <cell r="R181">
            <v>52000</v>
          </cell>
          <cell r="S181">
            <v>52000</v>
          </cell>
          <cell r="T181">
            <v>52000</v>
          </cell>
          <cell r="U181">
            <v>52000</v>
          </cell>
          <cell r="V181">
            <v>52000</v>
          </cell>
          <cell r="W181">
            <v>52000</v>
          </cell>
          <cell r="X181">
            <v>52000</v>
          </cell>
          <cell r="Y181">
            <v>52000</v>
          </cell>
          <cell r="Z181">
            <v>52000</v>
          </cell>
          <cell r="AA181">
            <v>52000</v>
          </cell>
          <cell r="AB181">
            <v>52000</v>
          </cell>
          <cell r="AC181">
            <v>52000</v>
          </cell>
          <cell r="AD181">
            <v>52000</v>
          </cell>
          <cell r="AE181">
            <v>52000</v>
          </cell>
          <cell r="AF181">
            <v>52000</v>
          </cell>
          <cell r="AG181">
            <v>52000</v>
          </cell>
          <cell r="AH181">
            <v>52000</v>
          </cell>
          <cell r="AI181">
            <v>52000</v>
          </cell>
          <cell r="AJ181">
            <v>52000</v>
          </cell>
          <cell r="AK181">
            <v>52000</v>
          </cell>
          <cell r="AL181">
            <v>52000</v>
          </cell>
          <cell r="AM181">
            <v>52000</v>
          </cell>
          <cell r="AN181">
            <v>52000</v>
          </cell>
          <cell r="AO181">
            <v>52000</v>
          </cell>
          <cell r="AP181">
            <v>52000</v>
          </cell>
          <cell r="AQ181">
            <v>52000</v>
          </cell>
          <cell r="AR181">
            <v>52000</v>
          </cell>
          <cell r="AS181">
            <v>52000</v>
          </cell>
          <cell r="AT181">
            <v>52000</v>
          </cell>
          <cell r="AU181">
            <v>52000</v>
          </cell>
          <cell r="AV181">
            <v>52000</v>
          </cell>
          <cell r="AW181">
            <v>52000</v>
          </cell>
          <cell r="AX181">
            <v>52000</v>
          </cell>
          <cell r="AY181">
            <v>52000</v>
          </cell>
        </row>
        <row r="182">
          <cell r="C182" t="str">
            <v>SWD</v>
          </cell>
          <cell r="I182" t="str">
            <v>Conceptual</v>
          </cell>
          <cell r="U182">
            <v>15600</v>
          </cell>
          <cell r="V182">
            <v>15600</v>
          </cell>
          <cell r="W182">
            <v>15600</v>
          </cell>
          <cell r="X182">
            <v>15600</v>
          </cell>
          <cell r="Y182">
            <v>15600</v>
          </cell>
          <cell r="Z182">
            <v>15600</v>
          </cell>
          <cell r="AA182">
            <v>15600</v>
          </cell>
          <cell r="AB182">
            <v>15600</v>
          </cell>
          <cell r="AC182">
            <v>15600</v>
          </cell>
          <cell r="AD182">
            <v>15600</v>
          </cell>
          <cell r="AE182">
            <v>15600</v>
          </cell>
          <cell r="AF182">
            <v>15600</v>
          </cell>
          <cell r="AG182">
            <v>15600</v>
          </cell>
          <cell r="AH182">
            <v>15600</v>
          </cell>
          <cell r="AI182">
            <v>15600</v>
          </cell>
          <cell r="AJ182">
            <v>15600</v>
          </cell>
          <cell r="AK182">
            <v>15600</v>
          </cell>
          <cell r="AL182">
            <v>15600</v>
          </cell>
          <cell r="AM182">
            <v>15600</v>
          </cell>
          <cell r="AN182">
            <v>15600</v>
          </cell>
          <cell r="AO182">
            <v>15600</v>
          </cell>
          <cell r="AP182">
            <v>15600</v>
          </cell>
          <cell r="AQ182">
            <v>15600</v>
          </cell>
          <cell r="AR182">
            <v>15600</v>
          </cell>
          <cell r="AS182">
            <v>15600</v>
          </cell>
          <cell r="AT182">
            <v>15600</v>
          </cell>
          <cell r="AU182">
            <v>15600</v>
          </cell>
          <cell r="AV182">
            <v>15600</v>
          </cell>
          <cell r="AW182">
            <v>15600</v>
          </cell>
          <cell r="AX182">
            <v>15600</v>
          </cell>
          <cell r="AY182">
            <v>15600</v>
          </cell>
        </row>
        <row r="183">
          <cell r="C183" t="str">
            <v>REC</v>
          </cell>
          <cell r="I183" t="str">
            <v>Advanced Planning (EIR/EIS Certified)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1094.6592000000001</v>
          </cell>
          <cell r="U183">
            <v>1347.5791793846686</v>
          </cell>
          <cell r="V183">
            <v>1495.5278830078676</v>
          </cell>
          <cell r="W183">
            <v>1600.4991587693369</v>
          </cell>
          <cell r="X183">
            <v>1681.9212058915944</v>
          </cell>
          <cell r="Y183">
            <v>1748.4478623925359</v>
          </cell>
          <cell r="Z183">
            <v>1804.6953490122567</v>
          </cell>
          <cell r="AA183">
            <v>1853.4191381540054</v>
          </cell>
          <cell r="AB183">
            <v>1896.3965660157348</v>
          </cell>
          <cell r="AC183">
            <v>1934.8411852762626</v>
          </cell>
          <cell r="AD183">
            <v>1969.6185736684156</v>
          </cell>
          <cell r="AE183">
            <v>2001.3678417772041</v>
          </cell>
          <cell r="AF183">
            <v>2030.5743372264535</v>
          </cell>
          <cell r="AG183">
            <v>2057.6153283969252</v>
          </cell>
          <cell r="AH183">
            <v>2082.7898888994619</v>
          </cell>
          <cell r="AI183">
            <v>2106.3391175386737</v>
          </cell>
          <cell r="AJ183">
            <v>2128.4602175446344</v>
          </cell>
          <cell r="AK183">
            <v>2149.3165454004034</v>
          </cell>
          <cell r="AL183">
            <v>2169.0449391277175</v>
          </cell>
          <cell r="AM183">
            <v>2187.7611646609312</v>
          </cell>
          <cell r="AN183">
            <v>2205.5640320201242</v>
          </cell>
          <cell r="AO183">
            <v>2222.5385530530839</v>
          </cell>
          <cell r="AP183">
            <v>2238.75839667121</v>
          </cell>
          <cell r="AQ183">
            <v>2254.2878211618727</v>
          </cell>
          <cell r="AR183">
            <v>2269.1832117831882</v>
          </cell>
          <cell r="AS183">
            <v>2283.494316611122</v>
          </cell>
          <cell r="AT183">
            <v>2297.2652490236023</v>
          </cell>
          <cell r="AU183">
            <v>2310.5353077815935</v>
          </cell>
          <cell r="AV183">
            <v>2323.3396531387766</v>
          </cell>
          <cell r="AW183">
            <v>2335.7098682841302</v>
          </cell>
          <cell r="AX183">
            <v>2347.6744286906492</v>
          </cell>
          <cell r="AY183">
            <v>2359.2590969233424</v>
          </cell>
        </row>
        <row r="184">
          <cell r="C184" t="str">
            <v>GWR</v>
          </cell>
          <cell r="I184" t="str">
            <v>Feasibility</v>
          </cell>
          <cell r="P184">
            <v>0</v>
          </cell>
          <cell r="Q184">
            <v>0</v>
          </cell>
          <cell r="R184">
            <v>0</v>
          </cell>
          <cell r="S184">
            <v>1173.75</v>
          </cell>
          <cell r="T184">
            <v>1459.6732119809774</v>
          </cell>
          <cell r="U184">
            <v>1626.9275690755951</v>
          </cell>
          <cell r="V184">
            <v>1745.5964239619548</v>
          </cell>
          <cell r="W184">
            <v>1837.6431388790663</v>
          </cell>
          <cell r="X184">
            <v>1912.8507810565725</v>
          </cell>
          <cell r="Y184">
            <v>1976.4379364853166</v>
          </cell>
          <cell r="Z184">
            <v>2031.5196359429322</v>
          </cell>
          <cell r="AA184">
            <v>2080.1051381511907</v>
          </cell>
          <cell r="AB184">
            <v>2123.5663508600437</v>
          </cell>
          <cell r="AC184">
            <v>2162.8818000293277</v>
          </cell>
          <cell r="AD184">
            <v>2198.7739930375501</v>
          </cell>
          <cell r="AE184">
            <v>2231.7916099528838</v>
          </cell>
          <cell r="AF184">
            <v>2262.3611484662943</v>
          </cell>
          <cell r="AG184">
            <v>2290.8207079546614</v>
          </cell>
          <cell r="AH184">
            <v>2317.44284792391</v>
          </cell>
          <cell r="AI184">
            <v>2342.4505044231892</v>
          </cell>
          <cell r="AJ184">
            <v>2366.0283501321678</v>
          </cell>
          <cell r="AK184">
            <v>2388.3310789061566</v>
          </cell>
          <cell r="AL184">
            <v>2409.4895628410213</v>
          </cell>
          <cell r="AM184">
            <v>2429.615505560912</v>
          </cell>
          <cell r="AN184">
            <v>2448.8050120103053</v>
          </cell>
          <cell r="AO184">
            <v>2467.1413640707742</v>
          </cell>
          <cell r="AP184">
            <v>2484.6972050185277</v>
          </cell>
          <cell r="AQ184">
            <v>2500</v>
          </cell>
          <cell r="AR184">
            <v>2500</v>
          </cell>
          <cell r="AS184">
            <v>2500</v>
          </cell>
          <cell r="AT184">
            <v>2500</v>
          </cell>
          <cell r="AU184">
            <v>2500</v>
          </cell>
          <cell r="AV184">
            <v>2500</v>
          </cell>
          <cell r="AW184">
            <v>2500</v>
          </cell>
          <cell r="AX184">
            <v>2500</v>
          </cell>
          <cell r="AY184">
            <v>2500</v>
          </cell>
        </row>
        <row r="185">
          <cell r="C185" t="str">
            <v>REC</v>
          </cell>
          <cell r="I185" t="str">
            <v>Existing</v>
          </cell>
          <cell r="P185">
            <v>320</v>
          </cell>
          <cell r="Q185">
            <v>320</v>
          </cell>
          <cell r="R185">
            <v>100</v>
          </cell>
          <cell r="S185">
            <v>320</v>
          </cell>
          <cell r="T185">
            <v>320</v>
          </cell>
          <cell r="U185">
            <v>320</v>
          </cell>
          <cell r="V185">
            <v>320</v>
          </cell>
          <cell r="W185">
            <v>320</v>
          </cell>
          <cell r="X185">
            <v>320</v>
          </cell>
          <cell r="Y185">
            <v>320</v>
          </cell>
          <cell r="Z185">
            <v>320</v>
          </cell>
          <cell r="AA185">
            <v>320</v>
          </cell>
          <cell r="AB185">
            <v>320</v>
          </cell>
          <cell r="AC185">
            <v>320</v>
          </cell>
          <cell r="AD185">
            <v>320</v>
          </cell>
          <cell r="AE185">
            <v>320</v>
          </cell>
          <cell r="AF185">
            <v>320</v>
          </cell>
          <cell r="AG185">
            <v>320</v>
          </cell>
          <cell r="AH185">
            <v>320</v>
          </cell>
          <cell r="AI185">
            <v>320</v>
          </cell>
          <cell r="AJ185">
            <v>320</v>
          </cell>
          <cell r="AK185">
            <v>320</v>
          </cell>
          <cell r="AL185">
            <v>320</v>
          </cell>
          <cell r="AM185">
            <v>320</v>
          </cell>
          <cell r="AN185">
            <v>320</v>
          </cell>
          <cell r="AO185">
            <v>320</v>
          </cell>
          <cell r="AP185">
            <v>320</v>
          </cell>
          <cell r="AQ185">
            <v>320</v>
          </cell>
          <cell r="AR185">
            <v>320</v>
          </cell>
          <cell r="AS185">
            <v>320</v>
          </cell>
          <cell r="AT185">
            <v>320</v>
          </cell>
          <cell r="AU185">
            <v>320</v>
          </cell>
          <cell r="AV185">
            <v>320</v>
          </cell>
          <cell r="AW185">
            <v>320</v>
          </cell>
          <cell r="AX185">
            <v>320</v>
          </cell>
          <cell r="AY185">
            <v>320</v>
          </cell>
        </row>
        <row r="186">
          <cell r="C186" t="str">
            <v>REC</v>
          </cell>
          <cell r="I186" t="str">
            <v>Existing</v>
          </cell>
          <cell r="P186">
            <v>137.80000000000001</v>
          </cell>
          <cell r="Q186">
            <v>137.80000000000001</v>
          </cell>
          <cell r="R186">
            <v>145</v>
          </cell>
          <cell r="S186">
            <v>145.32999999999998</v>
          </cell>
          <cell r="T186">
            <v>143.28055561077264</v>
          </cell>
          <cell r="U186">
            <v>148.76111122154526</v>
          </cell>
          <cell r="V186">
            <v>154.24166683231789</v>
          </cell>
          <cell r="W186">
            <v>159.72222244309052</v>
          </cell>
          <cell r="X186">
            <v>165.20277805386314</v>
          </cell>
          <cell r="Y186">
            <v>170.68333366463577</v>
          </cell>
          <cell r="Z186">
            <v>176.16388927540839</v>
          </cell>
          <cell r="AA186">
            <v>181.64444488618102</v>
          </cell>
          <cell r="AB186">
            <v>187.12500049695365</v>
          </cell>
          <cell r="AC186">
            <v>192.60555610772627</v>
          </cell>
          <cell r="AD186">
            <v>198.0861117184989</v>
          </cell>
          <cell r="AE186">
            <v>203.56666732927152</v>
          </cell>
          <cell r="AF186">
            <v>209.04722294004415</v>
          </cell>
          <cell r="AG186">
            <v>214.52777855081678</v>
          </cell>
          <cell r="AH186">
            <v>220.0083341615894</v>
          </cell>
          <cell r="AI186">
            <v>225.48888977236203</v>
          </cell>
          <cell r="AJ186">
            <v>230.96944538313466</v>
          </cell>
          <cell r="AK186">
            <v>236.45000099390728</v>
          </cell>
          <cell r="AL186">
            <v>241.93055660467991</v>
          </cell>
          <cell r="AM186">
            <v>247.41111221545253</v>
          </cell>
          <cell r="AN186">
            <v>252.89166782622516</v>
          </cell>
          <cell r="AO186">
            <v>258.37222343699779</v>
          </cell>
          <cell r="AP186">
            <v>263.85277904777041</v>
          </cell>
          <cell r="AQ186">
            <v>269.33333465854304</v>
          </cell>
          <cell r="AR186">
            <v>274.81389026931566</v>
          </cell>
          <cell r="AS186">
            <v>280</v>
          </cell>
          <cell r="AT186">
            <v>280</v>
          </cell>
          <cell r="AU186">
            <v>280</v>
          </cell>
          <cell r="AV186">
            <v>280</v>
          </cell>
          <cell r="AW186">
            <v>280</v>
          </cell>
          <cell r="AX186">
            <v>280</v>
          </cell>
          <cell r="AY186">
            <v>280</v>
          </cell>
        </row>
        <row r="187">
          <cell r="C187" t="str">
            <v>GWR</v>
          </cell>
          <cell r="I187" t="str">
            <v>History - Not Existing</v>
          </cell>
        </row>
        <row r="188">
          <cell r="C188" t="str">
            <v>REC</v>
          </cell>
          <cell r="I188" t="str">
            <v>Existing</v>
          </cell>
          <cell r="P188">
            <v>129.78</v>
          </cell>
          <cell r="Q188">
            <v>139.83499999999998</v>
          </cell>
          <cell r="R188">
            <v>139.71999999999997</v>
          </cell>
          <cell r="S188">
            <v>145.10573332792916</v>
          </cell>
          <cell r="T188">
            <v>150.37646665585834</v>
          </cell>
          <cell r="U188">
            <v>155.64719998378752</v>
          </cell>
          <cell r="V188">
            <v>160.91793331171669</v>
          </cell>
          <cell r="W188">
            <v>166.18866663964587</v>
          </cell>
          <cell r="X188">
            <v>171.45939996757505</v>
          </cell>
          <cell r="Y188">
            <v>176.73013329550423</v>
          </cell>
          <cell r="Z188">
            <v>182.00086662343341</v>
          </cell>
          <cell r="AA188">
            <v>187.27159995136259</v>
          </cell>
          <cell r="AB188">
            <v>192.54233327929177</v>
          </cell>
          <cell r="AC188">
            <v>197.81306660722095</v>
          </cell>
          <cell r="AD188">
            <v>200</v>
          </cell>
          <cell r="AE188">
            <v>200</v>
          </cell>
          <cell r="AF188">
            <v>200</v>
          </cell>
          <cell r="AG188">
            <v>200</v>
          </cell>
          <cell r="AH188">
            <v>200</v>
          </cell>
          <cell r="AI188">
            <v>200</v>
          </cell>
          <cell r="AJ188">
            <v>200</v>
          </cell>
          <cell r="AK188">
            <v>200</v>
          </cell>
          <cell r="AL188">
            <v>200</v>
          </cell>
          <cell r="AM188">
            <v>200</v>
          </cell>
          <cell r="AN188">
            <v>200</v>
          </cell>
          <cell r="AO188">
            <v>200</v>
          </cell>
          <cell r="AP188">
            <v>200</v>
          </cell>
          <cell r="AQ188">
            <v>200</v>
          </cell>
          <cell r="AR188">
            <v>200</v>
          </cell>
          <cell r="AS188">
            <v>200</v>
          </cell>
          <cell r="AT188">
            <v>200</v>
          </cell>
          <cell r="AU188">
            <v>200</v>
          </cell>
          <cell r="AV188">
            <v>200</v>
          </cell>
          <cell r="AW188">
            <v>200</v>
          </cell>
          <cell r="AX188">
            <v>200</v>
          </cell>
          <cell r="AY188">
            <v>200</v>
          </cell>
        </row>
        <row r="189">
          <cell r="C189" t="str">
            <v>REC</v>
          </cell>
          <cell r="I189" t="str">
            <v>Expired LRP</v>
          </cell>
          <cell r="P189">
            <v>229.92901346793946</v>
          </cell>
          <cell r="Q189">
            <v>234.24245779086579</v>
          </cell>
          <cell r="R189">
            <v>267.70566604670375</v>
          </cell>
          <cell r="S189">
            <v>301.16887430254172</v>
          </cell>
          <cell r="T189">
            <v>334.63208255837969</v>
          </cell>
          <cell r="U189">
            <v>340</v>
          </cell>
          <cell r="V189">
            <v>340</v>
          </cell>
          <cell r="W189">
            <v>340</v>
          </cell>
          <cell r="X189">
            <v>340</v>
          </cell>
          <cell r="Y189">
            <v>340</v>
          </cell>
          <cell r="Z189">
            <v>340</v>
          </cell>
          <cell r="AA189">
            <v>340</v>
          </cell>
          <cell r="AB189">
            <v>340</v>
          </cell>
          <cell r="AC189">
            <v>340</v>
          </cell>
          <cell r="AD189">
            <v>340</v>
          </cell>
          <cell r="AE189">
            <v>340</v>
          </cell>
          <cell r="AF189">
            <v>340</v>
          </cell>
          <cell r="AG189">
            <v>340</v>
          </cell>
          <cell r="AH189">
            <v>340</v>
          </cell>
          <cell r="AI189">
            <v>340</v>
          </cell>
          <cell r="AJ189">
            <v>340</v>
          </cell>
          <cell r="AK189">
            <v>340</v>
          </cell>
          <cell r="AL189">
            <v>340</v>
          </cell>
          <cell r="AM189">
            <v>340</v>
          </cell>
          <cell r="AN189">
            <v>340</v>
          </cell>
          <cell r="AO189">
            <v>340</v>
          </cell>
          <cell r="AP189">
            <v>340</v>
          </cell>
          <cell r="AQ189">
            <v>340</v>
          </cell>
          <cell r="AR189">
            <v>340</v>
          </cell>
          <cell r="AS189">
            <v>340</v>
          </cell>
          <cell r="AT189">
            <v>340</v>
          </cell>
          <cell r="AU189">
            <v>340</v>
          </cell>
          <cell r="AV189">
            <v>340</v>
          </cell>
          <cell r="AW189">
            <v>340</v>
          </cell>
          <cell r="AX189">
            <v>340</v>
          </cell>
          <cell r="AY189">
            <v>340</v>
          </cell>
        </row>
        <row r="190">
          <cell r="C190" t="str">
            <v>REC</v>
          </cell>
          <cell r="I190" t="str">
            <v>Existing</v>
          </cell>
          <cell r="P190">
            <v>217.01999999999998</v>
          </cell>
          <cell r="Q190">
            <v>247.76499999999999</v>
          </cell>
          <cell r="R190">
            <v>218.82</v>
          </cell>
          <cell r="S190">
            <v>249.11500000000001</v>
          </cell>
          <cell r="T190">
            <v>254.36675928221808</v>
          </cell>
          <cell r="U190">
            <v>260.96851856443618</v>
          </cell>
          <cell r="V190">
            <v>267.57027784665428</v>
          </cell>
          <cell r="W190">
            <v>274.17203712887238</v>
          </cell>
          <cell r="X190">
            <v>280.77379641109047</v>
          </cell>
          <cell r="Y190">
            <v>287.37555569330857</v>
          </cell>
          <cell r="Z190">
            <v>293.97731497552667</v>
          </cell>
          <cell r="AA190">
            <v>300.57907425774476</v>
          </cell>
          <cell r="AB190">
            <v>307.18083353996286</v>
          </cell>
          <cell r="AC190">
            <v>313.78259282218096</v>
          </cell>
          <cell r="AD190">
            <v>320.38435210439906</v>
          </cell>
          <cell r="AE190">
            <v>326.98611138661715</v>
          </cell>
          <cell r="AF190">
            <v>333.58787066883525</v>
          </cell>
          <cell r="AG190">
            <v>340.18962995105335</v>
          </cell>
          <cell r="AH190">
            <v>346.79138923327145</v>
          </cell>
          <cell r="AI190">
            <v>353.39314851548954</v>
          </cell>
          <cell r="AJ190">
            <v>359.99490779770764</v>
          </cell>
          <cell r="AK190">
            <v>366.59666707992574</v>
          </cell>
          <cell r="AL190">
            <v>373.19842636214383</v>
          </cell>
          <cell r="AM190">
            <v>379.80018564436193</v>
          </cell>
          <cell r="AN190">
            <v>386.40194492658003</v>
          </cell>
          <cell r="AO190">
            <v>393.00370420879813</v>
          </cell>
          <cell r="AP190">
            <v>399.60546349101622</v>
          </cell>
          <cell r="AQ190">
            <v>400</v>
          </cell>
          <cell r="AR190">
            <v>400</v>
          </cell>
          <cell r="AS190">
            <v>400</v>
          </cell>
          <cell r="AT190">
            <v>400</v>
          </cell>
          <cell r="AU190">
            <v>400</v>
          </cell>
          <cell r="AV190">
            <v>400</v>
          </cell>
          <cell r="AW190">
            <v>400</v>
          </cell>
          <cell r="AX190">
            <v>400</v>
          </cell>
          <cell r="AY190">
            <v>400</v>
          </cell>
        </row>
        <row r="191">
          <cell r="C191" t="str">
            <v>REC</v>
          </cell>
          <cell r="I191" t="str">
            <v>Existing</v>
          </cell>
          <cell r="P191">
            <v>590</v>
          </cell>
          <cell r="Q191">
            <v>590</v>
          </cell>
          <cell r="R191">
            <v>640</v>
          </cell>
          <cell r="S191">
            <v>640</v>
          </cell>
          <cell r="T191">
            <v>640</v>
          </cell>
          <cell r="U191">
            <v>640</v>
          </cell>
          <cell r="V191">
            <v>640</v>
          </cell>
          <cell r="W191">
            <v>640</v>
          </cell>
          <cell r="X191">
            <v>640</v>
          </cell>
          <cell r="Y191">
            <v>640</v>
          </cell>
          <cell r="Z191">
            <v>640</v>
          </cell>
          <cell r="AA191">
            <v>640</v>
          </cell>
          <cell r="AB191">
            <v>640</v>
          </cell>
          <cell r="AC191">
            <v>640</v>
          </cell>
          <cell r="AD191">
            <v>640</v>
          </cell>
          <cell r="AE191">
            <v>640</v>
          </cell>
          <cell r="AF191">
            <v>640</v>
          </cell>
          <cell r="AG191">
            <v>640</v>
          </cell>
          <cell r="AH191">
            <v>640</v>
          </cell>
          <cell r="AI191">
            <v>640</v>
          </cell>
          <cell r="AJ191">
            <v>640</v>
          </cell>
          <cell r="AK191">
            <v>640</v>
          </cell>
          <cell r="AL191">
            <v>640</v>
          </cell>
          <cell r="AM191">
            <v>640</v>
          </cell>
          <cell r="AN191">
            <v>640</v>
          </cell>
          <cell r="AO191">
            <v>640</v>
          </cell>
          <cell r="AP191">
            <v>640</v>
          </cell>
          <cell r="AQ191">
            <v>640</v>
          </cell>
          <cell r="AR191">
            <v>640</v>
          </cell>
          <cell r="AS191">
            <v>640</v>
          </cell>
          <cell r="AT191">
            <v>640</v>
          </cell>
          <cell r="AU191">
            <v>640</v>
          </cell>
          <cell r="AV191">
            <v>640</v>
          </cell>
          <cell r="AW191">
            <v>640</v>
          </cell>
          <cell r="AX191">
            <v>640</v>
          </cell>
          <cell r="AY191">
            <v>640</v>
          </cell>
        </row>
        <row r="192">
          <cell r="C192" t="str">
            <v>REC</v>
          </cell>
          <cell r="I192" t="str">
            <v>Expired LRP</v>
          </cell>
          <cell r="P192">
            <v>647.99999364217126</v>
          </cell>
          <cell r="Q192">
            <v>647.99999491373705</v>
          </cell>
          <cell r="R192">
            <v>647.99999618530285</v>
          </cell>
          <cell r="S192">
            <v>647.99999745686864</v>
          </cell>
          <cell r="T192">
            <v>647.99999872843443</v>
          </cell>
          <cell r="U192">
            <v>648</v>
          </cell>
          <cell r="V192">
            <v>648</v>
          </cell>
          <cell r="W192">
            <v>648</v>
          </cell>
          <cell r="X192">
            <v>648</v>
          </cell>
          <cell r="Y192">
            <v>648</v>
          </cell>
          <cell r="Z192">
            <v>648</v>
          </cell>
          <cell r="AA192">
            <v>648</v>
          </cell>
          <cell r="AB192">
            <v>648</v>
          </cell>
          <cell r="AC192">
            <v>648</v>
          </cell>
          <cell r="AD192">
            <v>648</v>
          </cell>
          <cell r="AE192">
            <v>648</v>
          </cell>
          <cell r="AF192">
            <v>648</v>
          </cell>
          <cell r="AG192">
            <v>648</v>
          </cell>
          <cell r="AH192">
            <v>648</v>
          </cell>
          <cell r="AI192">
            <v>648</v>
          </cell>
          <cell r="AJ192">
            <v>648</v>
          </cell>
          <cell r="AK192">
            <v>648</v>
          </cell>
          <cell r="AL192">
            <v>648</v>
          </cell>
          <cell r="AM192">
            <v>648</v>
          </cell>
          <cell r="AN192">
            <v>648</v>
          </cell>
          <cell r="AO192">
            <v>648</v>
          </cell>
          <cell r="AP192">
            <v>648</v>
          </cell>
          <cell r="AQ192">
            <v>648</v>
          </cell>
          <cell r="AR192">
            <v>648</v>
          </cell>
          <cell r="AS192">
            <v>648</v>
          </cell>
          <cell r="AT192">
            <v>648</v>
          </cell>
          <cell r="AU192">
            <v>648</v>
          </cell>
          <cell r="AV192">
            <v>648</v>
          </cell>
          <cell r="AW192">
            <v>648</v>
          </cell>
          <cell r="AX192">
            <v>648</v>
          </cell>
          <cell r="AY192">
            <v>648</v>
          </cell>
        </row>
        <row r="193">
          <cell r="C193" t="str">
            <v>REC</v>
          </cell>
          <cell r="I193" t="str">
            <v>Existing</v>
          </cell>
          <cell r="P193">
            <v>500</v>
          </cell>
          <cell r="Q193">
            <v>500</v>
          </cell>
          <cell r="R193">
            <v>500</v>
          </cell>
          <cell r="S193">
            <v>500</v>
          </cell>
          <cell r="T193">
            <v>527.14102562173059</v>
          </cell>
          <cell r="U193">
            <v>554.28205124346096</v>
          </cell>
          <cell r="V193">
            <v>581.42307686519177</v>
          </cell>
          <cell r="W193">
            <v>608.56410248692237</v>
          </cell>
          <cell r="X193">
            <v>635.70512810865296</v>
          </cell>
          <cell r="Y193">
            <v>650</v>
          </cell>
          <cell r="Z193">
            <v>650</v>
          </cell>
          <cell r="AA193">
            <v>650</v>
          </cell>
          <cell r="AB193">
            <v>650</v>
          </cell>
          <cell r="AC193">
            <v>650</v>
          </cell>
          <cell r="AD193">
            <v>650</v>
          </cell>
          <cell r="AE193">
            <v>650</v>
          </cell>
          <cell r="AF193">
            <v>650</v>
          </cell>
          <cell r="AG193">
            <v>650</v>
          </cell>
          <cell r="AH193">
            <v>650</v>
          </cell>
          <cell r="AI193">
            <v>650</v>
          </cell>
          <cell r="AJ193">
            <v>650</v>
          </cell>
          <cell r="AK193">
            <v>650</v>
          </cell>
          <cell r="AL193">
            <v>650</v>
          </cell>
          <cell r="AM193">
            <v>650</v>
          </cell>
          <cell r="AN193">
            <v>650</v>
          </cell>
          <cell r="AO193">
            <v>650</v>
          </cell>
          <cell r="AP193">
            <v>650</v>
          </cell>
          <cell r="AQ193">
            <v>650</v>
          </cell>
          <cell r="AR193">
            <v>650</v>
          </cell>
          <cell r="AS193">
            <v>650</v>
          </cell>
          <cell r="AT193">
            <v>650</v>
          </cell>
          <cell r="AU193">
            <v>650</v>
          </cell>
          <cell r="AV193">
            <v>650</v>
          </cell>
          <cell r="AW193">
            <v>650</v>
          </cell>
          <cell r="AX193">
            <v>650</v>
          </cell>
          <cell r="AY193">
            <v>650</v>
          </cell>
        </row>
        <row r="194">
          <cell r="C194" t="str">
            <v>REC</v>
          </cell>
          <cell r="I194" t="str">
            <v>Existing</v>
          </cell>
          <cell r="P194">
            <v>850</v>
          </cell>
          <cell r="Q194">
            <v>850</v>
          </cell>
          <cell r="R194">
            <v>850</v>
          </cell>
          <cell r="S194">
            <v>850</v>
          </cell>
          <cell r="T194">
            <v>850</v>
          </cell>
          <cell r="U194">
            <v>850</v>
          </cell>
          <cell r="V194">
            <v>850</v>
          </cell>
          <cell r="W194">
            <v>850</v>
          </cell>
          <cell r="X194">
            <v>850</v>
          </cell>
          <cell r="Y194">
            <v>850</v>
          </cell>
          <cell r="Z194">
            <v>850</v>
          </cell>
          <cell r="AA194">
            <v>850</v>
          </cell>
          <cell r="AB194">
            <v>850</v>
          </cell>
          <cell r="AC194">
            <v>850</v>
          </cell>
          <cell r="AD194">
            <v>850</v>
          </cell>
          <cell r="AE194">
            <v>850</v>
          </cell>
          <cell r="AF194">
            <v>850</v>
          </cell>
          <cell r="AG194">
            <v>850</v>
          </cell>
          <cell r="AH194">
            <v>850</v>
          </cell>
          <cell r="AI194">
            <v>850</v>
          </cell>
          <cell r="AJ194">
            <v>850</v>
          </cell>
          <cell r="AK194">
            <v>850</v>
          </cell>
          <cell r="AL194">
            <v>850</v>
          </cell>
          <cell r="AM194">
            <v>850</v>
          </cell>
          <cell r="AN194">
            <v>850</v>
          </cell>
          <cell r="AO194">
            <v>850</v>
          </cell>
          <cell r="AP194">
            <v>850</v>
          </cell>
          <cell r="AQ194">
            <v>850</v>
          </cell>
          <cell r="AR194">
            <v>850</v>
          </cell>
          <cell r="AS194">
            <v>850</v>
          </cell>
          <cell r="AT194">
            <v>850</v>
          </cell>
          <cell r="AU194">
            <v>850</v>
          </cell>
          <cell r="AV194">
            <v>850</v>
          </cell>
          <cell r="AW194">
            <v>850</v>
          </cell>
          <cell r="AX194">
            <v>850</v>
          </cell>
          <cell r="AY194">
            <v>850</v>
          </cell>
        </row>
        <row r="195">
          <cell r="C195" t="str">
            <v>REC</v>
          </cell>
          <cell r="I195" t="str">
            <v>Existing</v>
          </cell>
          <cell r="P195">
            <v>785</v>
          </cell>
          <cell r="Q195">
            <v>835</v>
          </cell>
          <cell r="R195">
            <v>860</v>
          </cell>
          <cell r="S195">
            <v>860</v>
          </cell>
          <cell r="T195">
            <v>865.08039215762244</v>
          </cell>
          <cell r="U195">
            <v>895.16078431524488</v>
          </cell>
          <cell r="V195">
            <v>925.24117647286732</v>
          </cell>
          <cell r="W195">
            <v>955.32156863048976</v>
          </cell>
          <cell r="X195">
            <v>960</v>
          </cell>
          <cell r="Y195">
            <v>960</v>
          </cell>
          <cell r="Z195">
            <v>960</v>
          </cell>
          <cell r="AA195">
            <v>960</v>
          </cell>
          <cell r="AB195">
            <v>960</v>
          </cell>
          <cell r="AC195">
            <v>960</v>
          </cell>
          <cell r="AD195">
            <v>960</v>
          </cell>
          <cell r="AE195">
            <v>960</v>
          </cell>
          <cell r="AF195">
            <v>960</v>
          </cell>
          <cell r="AG195">
            <v>960</v>
          </cell>
          <cell r="AH195">
            <v>960</v>
          </cell>
          <cell r="AI195">
            <v>960</v>
          </cell>
          <cell r="AJ195">
            <v>960</v>
          </cell>
          <cell r="AK195">
            <v>960</v>
          </cell>
          <cell r="AL195">
            <v>960</v>
          </cell>
          <cell r="AM195">
            <v>960</v>
          </cell>
          <cell r="AN195">
            <v>960</v>
          </cell>
          <cell r="AO195">
            <v>960</v>
          </cell>
          <cell r="AP195">
            <v>960</v>
          </cell>
          <cell r="AQ195">
            <v>960</v>
          </cell>
          <cell r="AR195">
            <v>960</v>
          </cell>
          <cell r="AS195">
            <v>960</v>
          </cell>
          <cell r="AT195">
            <v>960</v>
          </cell>
          <cell r="AU195">
            <v>960</v>
          </cell>
          <cell r="AV195">
            <v>960</v>
          </cell>
          <cell r="AW195">
            <v>960</v>
          </cell>
          <cell r="AX195">
            <v>960</v>
          </cell>
          <cell r="AY195">
            <v>960</v>
          </cell>
        </row>
        <row r="196">
          <cell r="C196" t="str">
            <v>REC</v>
          </cell>
          <cell r="I196" t="str">
            <v>Existing</v>
          </cell>
          <cell r="P196">
            <v>750</v>
          </cell>
          <cell r="Q196">
            <v>750</v>
          </cell>
          <cell r="R196">
            <v>738.60934032678608</v>
          </cell>
          <cell r="S196">
            <v>760.78534058094033</v>
          </cell>
          <cell r="T196">
            <v>782.96134083509457</v>
          </cell>
          <cell r="U196">
            <v>805.13734108924882</v>
          </cell>
          <cell r="V196">
            <v>827.31334134340307</v>
          </cell>
          <cell r="W196">
            <v>849.48934159755731</v>
          </cell>
          <cell r="X196">
            <v>871.66534185171156</v>
          </cell>
          <cell r="Y196">
            <v>893.84134210586581</v>
          </cell>
          <cell r="Z196">
            <v>916.01734236002005</v>
          </cell>
          <cell r="AA196">
            <v>938.1933426141743</v>
          </cell>
          <cell r="AB196">
            <v>960.36934286832854</v>
          </cell>
          <cell r="AC196">
            <v>982.54534312248279</v>
          </cell>
          <cell r="AD196">
            <v>1004.721343376637</v>
          </cell>
          <cell r="AE196">
            <v>1026.8973436307913</v>
          </cell>
          <cell r="AF196">
            <v>1049.0733438849454</v>
          </cell>
          <cell r="AG196">
            <v>1071.2493441390995</v>
          </cell>
          <cell r="AH196">
            <v>1093.4253443932537</v>
          </cell>
          <cell r="AI196">
            <v>1115.6013446474078</v>
          </cell>
          <cell r="AJ196">
            <v>1137.7773449015619</v>
          </cell>
          <cell r="AK196">
            <v>1159.9533451557161</v>
          </cell>
          <cell r="AL196">
            <v>1182.1293454098702</v>
          </cell>
          <cell r="AM196">
            <v>1200</v>
          </cell>
          <cell r="AN196">
            <v>1200</v>
          </cell>
          <cell r="AO196">
            <v>1200</v>
          </cell>
          <cell r="AP196">
            <v>1200</v>
          </cell>
          <cell r="AQ196">
            <v>1200</v>
          </cell>
          <cell r="AR196">
            <v>1200</v>
          </cell>
          <cell r="AS196">
            <v>1200</v>
          </cell>
          <cell r="AT196">
            <v>1200</v>
          </cell>
          <cell r="AU196">
            <v>1200</v>
          </cell>
          <cell r="AV196">
            <v>1200</v>
          </cell>
          <cell r="AW196">
            <v>1200</v>
          </cell>
          <cell r="AX196">
            <v>1200</v>
          </cell>
          <cell r="AY196">
            <v>1200</v>
          </cell>
        </row>
        <row r="197">
          <cell r="C197" t="str">
            <v>REC</v>
          </cell>
          <cell r="I197" t="str">
            <v>Existing</v>
          </cell>
          <cell r="P197">
            <v>1280</v>
          </cell>
          <cell r="Q197">
            <v>1330</v>
          </cell>
          <cell r="R197">
            <v>1500</v>
          </cell>
          <cell r="S197">
            <v>1500</v>
          </cell>
          <cell r="T197">
            <v>1398.9119046075004</v>
          </cell>
          <cell r="U197">
            <v>1467.823809215</v>
          </cell>
          <cell r="V197">
            <v>1536.7357138225013</v>
          </cell>
          <cell r="W197">
            <v>1605.6476184300018</v>
          </cell>
          <cell r="X197">
            <v>1674.5595230375022</v>
          </cell>
          <cell r="Y197">
            <v>1743.4714276450027</v>
          </cell>
          <cell r="Z197">
            <v>1788</v>
          </cell>
          <cell r="AA197">
            <v>1788</v>
          </cell>
          <cell r="AB197">
            <v>1788</v>
          </cell>
          <cell r="AC197">
            <v>1788</v>
          </cell>
          <cell r="AD197">
            <v>1788</v>
          </cell>
          <cell r="AE197">
            <v>1788</v>
          </cell>
          <cell r="AF197">
            <v>1788</v>
          </cell>
          <cell r="AG197">
            <v>1788</v>
          </cell>
          <cell r="AH197">
            <v>1788</v>
          </cell>
          <cell r="AI197">
            <v>1788</v>
          </cell>
          <cell r="AJ197">
            <v>1788</v>
          </cell>
          <cell r="AK197">
            <v>1788</v>
          </cell>
          <cell r="AL197">
            <v>1788</v>
          </cell>
          <cell r="AM197">
            <v>1788</v>
          </cell>
          <cell r="AN197">
            <v>1788</v>
          </cell>
          <cell r="AO197">
            <v>1788</v>
          </cell>
          <cell r="AP197">
            <v>1788</v>
          </cell>
          <cell r="AQ197">
            <v>1788</v>
          </cell>
          <cell r="AR197">
            <v>1788</v>
          </cell>
          <cell r="AS197">
            <v>1788</v>
          </cell>
          <cell r="AT197">
            <v>1788</v>
          </cell>
          <cell r="AU197">
            <v>1788</v>
          </cell>
          <cell r="AV197">
            <v>1788</v>
          </cell>
          <cell r="AW197">
            <v>1788</v>
          </cell>
          <cell r="AX197">
            <v>1788</v>
          </cell>
          <cell r="AY197">
            <v>1788</v>
          </cell>
        </row>
        <row r="198">
          <cell r="C198" t="str">
            <v>REC</v>
          </cell>
          <cell r="I198" t="str">
            <v>Existing</v>
          </cell>
          <cell r="P198">
            <v>4250</v>
          </cell>
          <cell r="Q198">
            <v>4250</v>
          </cell>
          <cell r="R198">
            <v>4250</v>
          </cell>
          <cell r="S198">
            <v>4250</v>
          </cell>
          <cell r="T198">
            <v>4396.2333334056539</v>
          </cell>
          <cell r="U198">
            <v>4542.4666668113077</v>
          </cell>
          <cell r="V198">
            <v>4688.7000002169616</v>
          </cell>
          <cell r="W198">
            <v>4834.9333336226155</v>
          </cell>
          <cell r="X198">
            <v>4981.1666670282693</v>
          </cell>
          <cell r="Y198">
            <v>5000</v>
          </cell>
          <cell r="Z198">
            <v>5000</v>
          </cell>
          <cell r="AA198">
            <v>5000</v>
          </cell>
          <cell r="AB198">
            <v>5000</v>
          </cell>
          <cell r="AC198">
            <v>5000</v>
          </cell>
          <cell r="AD198">
            <v>5000</v>
          </cell>
          <cell r="AE198">
            <v>5000</v>
          </cell>
          <cell r="AF198">
            <v>5000</v>
          </cell>
          <cell r="AG198">
            <v>5000</v>
          </cell>
          <cell r="AH198">
            <v>5000</v>
          </cell>
          <cell r="AI198">
            <v>5000</v>
          </cell>
          <cell r="AJ198">
            <v>5000</v>
          </cell>
          <cell r="AK198">
            <v>5000</v>
          </cell>
          <cell r="AL198">
            <v>5000</v>
          </cell>
          <cell r="AM198">
            <v>5000</v>
          </cell>
          <cell r="AN198">
            <v>5000</v>
          </cell>
          <cell r="AO198">
            <v>5000</v>
          </cell>
          <cell r="AP198">
            <v>5000</v>
          </cell>
          <cell r="AQ198">
            <v>5000</v>
          </cell>
          <cell r="AR198">
            <v>5000</v>
          </cell>
          <cell r="AS198">
            <v>5000</v>
          </cell>
          <cell r="AT198">
            <v>5000</v>
          </cell>
          <cell r="AU198">
            <v>5000</v>
          </cell>
          <cell r="AV198">
            <v>5000</v>
          </cell>
          <cell r="AW198">
            <v>5000</v>
          </cell>
          <cell r="AX198">
            <v>5000</v>
          </cell>
          <cell r="AY198">
            <v>5000</v>
          </cell>
        </row>
        <row r="199">
          <cell r="C199" t="str">
            <v>REC</v>
          </cell>
          <cell r="I199" t="str">
            <v>Existing</v>
          </cell>
          <cell r="P199">
            <v>4400</v>
          </cell>
          <cell r="Q199">
            <v>4500</v>
          </cell>
          <cell r="R199">
            <v>4389.3644477571252</v>
          </cell>
          <cell r="S199">
            <v>4796.4189142891591</v>
          </cell>
          <cell r="T199">
            <v>4655.7653846557323</v>
          </cell>
          <cell r="U199">
            <v>4811.5307693114646</v>
          </cell>
          <cell r="V199">
            <v>4967.2961539671969</v>
          </cell>
          <cell r="W199">
            <v>5123.0615386229292</v>
          </cell>
          <cell r="X199">
            <v>5278.8269232786615</v>
          </cell>
          <cell r="Y199">
            <v>5434.5923079343938</v>
          </cell>
          <cell r="Z199">
            <v>5590.3576925901261</v>
          </cell>
          <cell r="AA199">
            <v>5746.1230772458584</v>
          </cell>
          <cell r="AB199">
            <v>5901.8884619015907</v>
          </cell>
          <cell r="AC199">
            <v>6057.653846557323</v>
          </cell>
          <cell r="AD199">
            <v>6213.4192312130554</v>
          </cell>
          <cell r="AE199">
            <v>6369.1846158687877</v>
          </cell>
          <cell r="AF199">
            <v>6524.95000052452</v>
          </cell>
          <cell r="AG199">
            <v>6680.7153851802523</v>
          </cell>
          <cell r="AH199">
            <v>6836.4807698359846</v>
          </cell>
          <cell r="AI199">
            <v>6992.2461544917169</v>
          </cell>
          <cell r="AJ199">
            <v>7148.0115391474492</v>
          </cell>
          <cell r="AK199">
            <v>7303.7769238031815</v>
          </cell>
          <cell r="AL199">
            <v>7459.5423084589138</v>
          </cell>
          <cell r="AM199">
            <v>7500</v>
          </cell>
          <cell r="AN199">
            <v>7500</v>
          </cell>
          <cell r="AO199">
            <v>7500</v>
          </cell>
          <cell r="AP199">
            <v>7500</v>
          </cell>
          <cell r="AQ199">
            <v>7500</v>
          </cell>
          <cell r="AR199">
            <v>7500</v>
          </cell>
          <cell r="AS199">
            <v>7500</v>
          </cell>
          <cell r="AT199">
            <v>7500</v>
          </cell>
          <cell r="AU199">
            <v>7500</v>
          </cell>
          <cell r="AV199">
            <v>7500</v>
          </cell>
          <cell r="AW199">
            <v>7500</v>
          </cell>
          <cell r="AX199">
            <v>7500</v>
          </cell>
          <cell r="AY199">
            <v>7500</v>
          </cell>
        </row>
        <row r="200">
          <cell r="C200" t="str">
            <v>REC</v>
          </cell>
          <cell r="I200" t="str">
            <v>Existing</v>
          </cell>
          <cell r="P200">
            <v>7500</v>
          </cell>
          <cell r="Q200">
            <v>7500</v>
          </cell>
          <cell r="R200">
            <v>7500</v>
          </cell>
          <cell r="S200">
            <v>7500</v>
          </cell>
          <cell r="T200">
            <v>7779.5859653405978</v>
          </cell>
          <cell r="U200">
            <v>8059.1719306811956</v>
          </cell>
          <cell r="V200">
            <v>8338.7578960217925</v>
          </cell>
          <cell r="W200">
            <v>8618.3438613623894</v>
          </cell>
          <cell r="X200">
            <v>8897.9298267029862</v>
          </cell>
          <cell r="Y200">
            <v>9177.5157920435831</v>
          </cell>
          <cell r="Z200">
            <v>9457.10175738418</v>
          </cell>
          <cell r="AA200">
            <v>9736.6877227247769</v>
          </cell>
          <cell r="AB200">
            <v>10016.273688065374</v>
          </cell>
          <cell r="AC200">
            <v>10295.859653405971</v>
          </cell>
          <cell r="AD200">
            <v>10575.445618746568</v>
          </cell>
          <cell r="AE200">
            <v>10855.031584087164</v>
          </cell>
          <cell r="AF200">
            <v>11000</v>
          </cell>
          <cell r="AG200">
            <v>11000</v>
          </cell>
          <cell r="AH200">
            <v>11000</v>
          </cell>
          <cell r="AI200">
            <v>11000</v>
          </cell>
          <cell r="AJ200">
            <v>11000</v>
          </cell>
          <cell r="AK200">
            <v>11000</v>
          </cell>
          <cell r="AL200">
            <v>11000</v>
          </cell>
          <cell r="AM200">
            <v>11000</v>
          </cell>
          <cell r="AN200">
            <v>11000</v>
          </cell>
          <cell r="AO200">
            <v>11000</v>
          </cell>
          <cell r="AP200">
            <v>11000</v>
          </cell>
          <cell r="AQ200">
            <v>11000</v>
          </cell>
          <cell r="AR200">
            <v>11000</v>
          </cell>
          <cell r="AS200">
            <v>11000</v>
          </cell>
          <cell r="AT200">
            <v>11000</v>
          </cell>
          <cell r="AU200">
            <v>11000</v>
          </cell>
          <cell r="AV200">
            <v>11000</v>
          </cell>
          <cell r="AW200">
            <v>11000</v>
          </cell>
          <cell r="AX200">
            <v>11000</v>
          </cell>
          <cell r="AY200">
            <v>11000</v>
          </cell>
        </row>
        <row r="201">
          <cell r="C201" t="str">
            <v>REC</v>
          </cell>
          <cell r="I201" t="str">
            <v>Existing</v>
          </cell>
          <cell r="P201">
            <v>479.79141724992684</v>
          </cell>
          <cell r="Q201">
            <v>487.40372778751237</v>
          </cell>
          <cell r="R201">
            <v>495.0160383250979</v>
          </cell>
          <cell r="S201">
            <v>502.62834886268342</v>
          </cell>
          <cell r="T201">
            <v>510.24065940026895</v>
          </cell>
          <cell r="U201">
            <v>517.85296993785448</v>
          </cell>
          <cell r="V201">
            <v>525.46528047543995</v>
          </cell>
          <cell r="W201">
            <v>533.07759101302543</v>
          </cell>
          <cell r="X201">
            <v>540.6899015506109</v>
          </cell>
          <cell r="Y201">
            <v>548.30221208819637</v>
          </cell>
          <cell r="Z201">
            <v>555.91452262578184</v>
          </cell>
          <cell r="AA201">
            <v>563.52683316336731</v>
          </cell>
          <cell r="AB201">
            <v>571.13914370095279</v>
          </cell>
          <cell r="AC201">
            <v>578.75145423853826</v>
          </cell>
          <cell r="AD201">
            <v>586.36376477612373</v>
          </cell>
          <cell r="AE201">
            <v>593.9760753137092</v>
          </cell>
          <cell r="AF201">
            <v>601.58838585129467</v>
          </cell>
          <cell r="AG201">
            <v>609.20069638888015</v>
          </cell>
          <cell r="AH201">
            <v>616.81300692646562</v>
          </cell>
          <cell r="AI201">
            <v>624.42531746405109</v>
          </cell>
          <cell r="AJ201">
            <v>632.03762800163656</v>
          </cell>
          <cell r="AK201">
            <v>639.64993853922203</v>
          </cell>
          <cell r="AL201">
            <v>647.26224907680751</v>
          </cell>
          <cell r="AM201">
            <v>654.87455961439298</v>
          </cell>
          <cell r="AN201">
            <v>662.48687015197845</v>
          </cell>
          <cell r="AO201">
            <v>670.09918068956392</v>
          </cell>
          <cell r="AP201">
            <v>677.71149122714939</v>
          </cell>
          <cell r="AQ201">
            <v>680</v>
          </cell>
          <cell r="AR201">
            <v>680</v>
          </cell>
          <cell r="AS201">
            <v>680</v>
          </cell>
          <cell r="AT201">
            <v>680</v>
          </cell>
          <cell r="AU201">
            <v>680</v>
          </cell>
          <cell r="AV201">
            <v>680</v>
          </cell>
          <cell r="AW201">
            <v>680</v>
          </cell>
          <cell r="AX201">
            <v>680</v>
          </cell>
          <cell r="AY201">
            <v>680</v>
          </cell>
        </row>
        <row r="202">
          <cell r="C202" t="str">
            <v>REC</v>
          </cell>
          <cell r="I202" t="str">
            <v>Existing</v>
          </cell>
          <cell r="P202">
            <v>839.22307883368603</v>
          </cell>
          <cell r="Q202">
            <v>839.39282057020409</v>
          </cell>
          <cell r="R202">
            <v>839.56256230672216</v>
          </cell>
          <cell r="S202">
            <v>839.73230404324022</v>
          </cell>
          <cell r="T202">
            <v>839.90204577975828</v>
          </cell>
          <cell r="U202">
            <v>840.07178751627634</v>
          </cell>
          <cell r="V202">
            <v>840.24152925279441</v>
          </cell>
          <cell r="W202">
            <v>840.41127098931247</v>
          </cell>
          <cell r="X202">
            <v>840.58101272583053</v>
          </cell>
          <cell r="Y202">
            <v>840.7507544623486</v>
          </cell>
          <cell r="Z202">
            <v>840.92049619886666</v>
          </cell>
          <cell r="AA202">
            <v>841.09023793538472</v>
          </cell>
          <cell r="AB202">
            <v>841.25997967190278</v>
          </cell>
          <cell r="AC202">
            <v>841.42972140842085</v>
          </cell>
          <cell r="AD202">
            <v>841.59946314493891</v>
          </cell>
          <cell r="AE202">
            <v>841.76920488145697</v>
          </cell>
          <cell r="AF202">
            <v>841.93894661797503</v>
          </cell>
          <cell r="AG202">
            <v>842.1086883544931</v>
          </cell>
          <cell r="AH202">
            <v>842.27843009101116</v>
          </cell>
          <cell r="AI202">
            <v>842.44817182752922</v>
          </cell>
          <cell r="AJ202">
            <v>842.61791356404729</v>
          </cell>
          <cell r="AK202">
            <v>842.78765530056535</v>
          </cell>
          <cell r="AL202">
            <v>842.95739703708341</v>
          </cell>
          <cell r="AM202">
            <v>843.12713877360147</v>
          </cell>
          <cell r="AN202">
            <v>843.29688051011954</v>
          </cell>
          <cell r="AO202">
            <v>843.4666222466376</v>
          </cell>
          <cell r="AP202">
            <v>843.63636398315566</v>
          </cell>
          <cell r="AQ202">
            <v>843.80610571967372</v>
          </cell>
          <cell r="AR202">
            <v>843.97584745619179</v>
          </cell>
          <cell r="AS202">
            <v>844.14558919270985</v>
          </cell>
          <cell r="AT202">
            <v>844.31533092922791</v>
          </cell>
          <cell r="AU202">
            <v>844.48507266574597</v>
          </cell>
          <cell r="AV202">
            <v>844.65481440226404</v>
          </cell>
          <cell r="AW202">
            <v>844.8245561387821</v>
          </cell>
          <cell r="AX202">
            <v>844.99429787530016</v>
          </cell>
          <cell r="AY202">
            <v>845.16403961181823</v>
          </cell>
        </row>
        <row r="203">
          <cell r="C203" t="str">
            <v>REC</v>
          </cell>
          <cell r="I203" t="str">
            <v>Existing</v>
          </cell>
          <cell r="P203">
            <v>172.16666603088379</v>
          </cell>
          <cell r="Q203">
            <v>172.16666603088379</v>
          </cell>
          <cell r="R203">
            <v>172.16666603088379</v>
          </cell>
          <cell r="S203">
            <v>172.16666603088379</v>
          </cell>
          <cell r="T203">
            <v>172.16666603088379</v>
          </cell>
          <cell r="U203">
            <v>172.16666603088379</v>
          </cell>
          <cell r="V203">
            <v>172.16666603088379</v>
          </cell>
          <cell r="W203">
            <v>172.16666603088379</v>
          </cell>
          <cell r="X203">
            <v>172.16666603088379</v>
          </cell>
          <cell r="Y203">
            <v>172.16666603088379</v>
          </cell>
          <cell r="Z203">
            <v>172.16666603088379</v>
          </cell>
          <cell r="AA203">
            <v>172.16666603088379</v>
          </cell>
          <cell r="AB203">
            <v>172.16666603088379</v>
          </cell>
          <cell r="AC203">
            <v>172.16666603088379</v>
          </cell>
          <cell r="AD203">
            <v>172.16666603088379</v>
          </cell>
          <cell r="AE203">
            <v>172.16666603088379</v>
          </cell>
          <cell r="AF203">
            <v>172.16666603088379</v>
          </cell>
          <cell r="AG203">
            <v>172.16666603088379</v>
          </cell>
          <cell r="AH203">
            <v>172.16666603088379</v>
          </cell>
          <cell r="AI203">
            <v>172.16666603088379</v>
          </cell>
          <cell r="AJ203">
            <v>172.16666603088379</v>
          </cell>
          <cell r="AK203">
            <v>172.16666603088379</v>
          </cell>
          <cell r="AL203">
            <v>172.16666603088379</v>
          </cell>
          <cell r="AM203">
            <v>172.16666603088379</v>
          </cell>
          <cell r="AN203">
            <v>172.16666603088379</v>
          </cell>
          <cell r="AO203">
            <v>172.16666603088379</v>
          </cell>
          <cell r="AP203">
            <v>172.16666603088379</v>
          </cell>
          <cell r="AQ203">
            <v>172.16666603088379</v>
          </cell>
          <cell r="AR203">
            <v>172.16666603088379</v>
          </cell>
          <cell r="AS203">
            <v>172.16666603088379</v>
          </cell>
          <cell r="AT203">
            <v>172.16666603088379</v>
          </cell>
          <cell r="AU203">
            <v>172.16666603088379</v>
          </cell>
          <cell r="AV203">
            <v>172.16666603088379</v>
          </cell>
          <cell r="AW203">
            <v>172.16666603088379</v>
          </cell>
          <cell r="AX203">
            <v>172.16666603088379</v>
          </cell>
          <cell r="AY203">
            <v>172.16666603088379</v>
          </cell>
        </row>
        <row r="204">
          <cell r="C204" t="str">
            <v>REC</v>
          </cell>
          <cell r="I204" t="str">
            <v>Existing</v>
          </cell>
          <cell r="P204">
            <v>464.71666065851849</v>
          </cell>
          <cell r="Q204">
            <v>485.6333258946737</v>
          </cell>
          <cell r="R204">
            <v>506.54999113082891</v>
          </cell>
          <cell r="S204">
            <v>527.46665636698413</v>
          </cell>
          <cell r="T204">
            <v>548.38332160313928</v>
          </cell>
          <cell r="U204">
            <v>569.29998683929443</v>
          </cell>
          <cell r="V204">
            <v>590.21665207544959</v>
          </cell>
          <cell r="W204">
            <v>611.13331731160474</v>
          </cell>
          <cell r="X204">
            <v>632.0499825477599</v>
          </cell>
          <cell r="Y204">
            <v>652.96664778391505</v>
          </cell>
          <cell r="Z204">
            <v>673.8833130200702</v>
          </cell>
          <cell r="AA204">
            <v>694.79997825622536</v>
          </cell>
          <cell r="AB204">
            <v>715.71664349238051</v>
          </cell>
          <cell r="AC204">
            <v>736.63330872853567</v>
          </cell>
          <cell r="AD204">
            <v>750</v>
          </cell>
          <cell r="AE204">
            <v>750</v>
          </cell>
          <cell r="AF204">
            <v>750</v>
          </cell>
          <cell r="AG204">
            <v>750</v>
          </cell>
          <cell r="AH204">
            <v>750</v>
          </cell>
          <cell r="AI204">
            <v>750</v>
          </cell>
          <cell r="AJ204">
            <v>750</v>
          </cell>
          <cell r="AK204">
            <v>750</v>
          </cell>
          <cell r="AL204">
            <v>750</v>
          </cell>
          <cell r="AM204">
            <v>750</v>
          </cell>
          <cell r="AN204">
            <v>750</v>
          </cell>
          <cell r="AO204">
            <v>750</v>
          </cell>
          <cell r="AP204">
            <v>750</v>
          </cell>
          <cell r="AQ204">
            <v>750</v>
          </cell>
          <cell r="AR204">
            <v>750</v>
          </cell>
          <cell r="AS204">
            <v>750</v>
          </cell>
          <cell r="AT204">
            <v>750</v>
          </cell>
          <cell r="AU204">
            <v>750</v>
          </cell>
          <cell r="AV204">
            <v>750</v>
          </cell>
          <cell r="AW204">
            <v>750</v>
          </cell>
          <cell r="AX204">
            <v>750</v>
          </cell>
          <cell r="AY204">
            <v>750</v>
          </cell>
        </row>
        <row r="205">
          <cell r="C205" t="str">
            <v>REC</v>
          </cell>
          <cell r="I205" t="str">
            <v>Existing</v>
          </cell>
          <cell r="P205">
            <v>509.32777726650238</v>
          </cell>
          <cell r="Q205">
            <v>523.15555453300476</v>
          </cell>
          <cell r="R205">
            <v>536.98333179950714</v>
          </cell>
          <cell r="S205">
            <v>550.81110906600952</v>
          </cell>
          <cell r="T205">
            <v>564.6388863325119</v>
          </cell>
          <cell r="U205">
            <v>578.46666359901428</v>
          </cell>
          <cell r="V205">
            <v>592.29444086551666</v>
          </cell>
          <cell r="W205">
            <v>606.12221813201904</v>
          </cell>
          <cell r="X205">
            <v>619.94999539852142</v>
          </cell>
          <cell r="Y205">
            <v>633.7777726650238</v>
          </cell>
          <cell r="Z205">
            <v>647.60554993152618</v>
          </cell>
          <cell r="AA205">
            <v>661.43332719802856</v>
          </cell>
          <cell r="AB205">
            <v>675.26110446453094</v>
          </cell>
          <cell r="AC205">
            <v>689.08888173103333</v>
          </cell>
          <cell r="AD205">
            <v>702.91665899753571</v>
          </cell>
          <cell r="AE205">
            <v>716.74443626403809</v>
          </cell>
          <cell r="AF205">
            <v>730.57221353054047</v>
          </cell>
          <cell r="AG205">
            <v>744.39999079704285</v>
          </cell>
          <cell r="AH205">
            <v>758.22776806354523</v>
          </cell>
          <cell r="AI205">
            <v>772.05554533004761</v>
          </cell>
          <cell r="AJ205">
            <v>785.88332259654999</v>
          </cell>
          <cell r="AK205">
            <v>799.71109986305237</v>
          </cell>
          <cell r="AL205">
            <v>813.53887712955475</v>
          </cell>
          <cell r="AM205">
            <v>827.36665439605713</v>
          </cell>
          <cell r="AN205">
            <v>841.19443166255951</v>
          </cell>
          <cell r="AO205">
            <v>855.02220892906189</v>
          </cell>
          <cell r="AP205">
            <v>868.84998619556427</v>
          </cell>
          <cell r="AQ205">
            <v>882.67776346206665</v>
          </cell>
          <cell r="AR205">
            <v>896.50554072856903</v>
          </cell>
          <cell r="AS205">
            <v>910.33331799507141</v>
          </cell>
          <cell r="AT205">
            <v>924.16109526157379</v>
          </cell>
          <cell r="AU205">
            <v>937.98887252807617</v>
          </cell>
          <cell r="AV205">
            <v>951.81664979457855</v>
          </cell>
          <cell r="AW205">
            <v>965.64442706108093</v>
          </cell>
          <cell r="AX205">
            <v>979.47220432758331</v>
          </cell>
          <cell r="AY205">
            <v>993.29998159408569</v>
          </cell>
        </row>
        <row r="206">
          <cell r="C206" t="str">
            <v>REC</v>
          </cell>
          <cell r="I206" t="str">
            <v>Existing</v>
          </cell>
          <cell r="P206">
            <v>607.82224112790493</v>
          </cell>
          <cell r="Q206">
            <v>621.31113232755001</v>
          </cell>
          <cell r="R206">
            <v>634.80002352719509</v>
          </cell>
          <cell r="S206">
            <v>648.28891472684018</v>
          </cell>
          <cell r="T206">
            <v>661.77780592648526</v>
          </cell>
          <cell r="U206">
            <v>675.26669712613034</v>
          </cell>
          <cell r="V206">
            <v>688.75558832577542</v>
          </cell>
          <cell r="W206">
            <v>702.2444795254205</v>
          </cell>
          <cell r="X206">
            <v>715.73337072506558</v>
          </cell>
          <cell r="Y206">
            <v>729.22226192471066</v>
          </cell>
          <cell r="Z206">
            <v>742.71115312435575</v>
          </cell>
          <cell r="AA206">
            <v>756.20004432400083</v>
          </cell>
          <cell r="AB206">
            <v>769.68893552364591</v>
          </cell>
          <cell r="AC206">
            <v>783.17782672329099</v>
          </cell>
          <cell r="AD206">
            <v>796.66671792293607</v>
          </cell>
          <cell r="AE206">
            <v>810.15560912258115</v>
          </cell>
          <cell r="AF206">
            <v>823.64450032222624</v>
          </cell>
          <cell r="AG206">
            <v>837.13339152187132</v>
          </cell>
          <cell r="AH206">
            <v>850.6222827215164</v>
          </cell>
          <cell r="AI206">
            <v>864.11117392116148</v>
          </cell>
          <cell r="AJ206">
            <v>877.60006512080656</v>
          </cell>
          <cell r="AK206">
            <v>891.08895632045164</v>
          </cell>
          <cell r="AL206">
            <v>904.57784752009673</v>
          </cell>
          <cell r="AM206">
            <v>918.06673871974181</v>
          </cell>
          <cell r="AN206">
            <v>931.55562991938689</v>
          </cell>
          <cell r="AO206">
            <v>945.04452111903197</v>
          </cell>
          <cell r="AP206">
            <v>958.53341231867705</v>
          </cell>
          <cell r="AQ206">
            <v>972.02230351832213</v>
          </cell>
          <cell r="AR206">
            <v>985.51119471796721</v>
          </cell>
          <cell r="AS206">
            <v>999.0000859176123</v>
          </cell>
          <cell r="AT206">
            <v>1000</v>
          </cell>
          <cell r="AU206">
            <v>1000</v>
          </cell>
          <cell r="AV206">
            <v>1000</v>
          </cell>
          <cell r="AW206">
            <v>1000</v>
          </cell>
          <cell r="AX206">
            <v>1000</v>
          </cell>
          <cell r="AY206">
            <v>1000</v>
          </cell>
        </row>
        <row r="207">
          <cell r="C207" t="str">
            <v>REC</v>
          </cell>
          <cell r="I207" t="str">
            <v>Existing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</row>
        <row r="208">
          <cell r="C208" t="str">
            <v>REC</v>
          </cell>
          <cell r="I208" t="str">
            <v>Existing</v>
          </cell>
          <cell r="P208">
            <v>65</v>
          </cell>
          <cell r="Q208">
            <v>65</v>
          </cell>
          <cell r="R208">
            <v>65</v>
          </cell>
          <cell r="S208">
            <v>65</v>
          </cell>
          <cell r="T208">
            <v>65</v>
          </cell>
          <cell r="U208">
            <v>65</v>
          </cell>
          <cell r="V208">
            <v>65</v>
          </cell>
          <cell r="W208">
            <v>65</v>
          </cell>
          <cell r="X208">
            <v>65</v>
          </cell>
          <cell r="Y208">
            <v>65</v>
          </cell>
          <cell r="Z208">
            <v>65</v>
          </cell>
          <cell r="AA208">
            <v>65</v>
          </cell>
          <cell r="AB208">
            <v>65</v>
          </cell>
          <cell r="AC208">
            <v>65</v>
          </cell>
          <cell r="AD208">
            <v>65</v>
          </cell>
          <cell r="AE208">
            <v>65</v>
          </cell>
          <cell r="AF208">
            <v>65</v>
          </cell>
          <cell r="AG208">
            <v>65</v>
          </cell>
          <cell r="AH208">
            <v>65</v>
          </cell>
          <cell r="AI208">
            <v>65</v>
          </cell>
          <cell r="AJ208">
            <v>65</v>
          </cell>
          <cell r="AK208">
            <v>65</v>
          </cell>
          <cell r="AL208">
            <v>65</v>
          </cell>
          <cell r="AM208">
            <v>65</v>
          </cell>
          <cell r="AN208">
            <v>65</v>
          </cell>
          <cell r="AO208">
            <v>65</v>
          </cell>
          <cell r="AP208">
            <v>65</v>
          </cell>
          <cell r="AQ208">
            <v>65</v>
          </cell>
          <cell r="AR208">
            <v>65</v>
          </cell>
          <cell r="AS208">
            <v>65</v>
          </cell>
          <cell r="AT208">
            <v>65</v>
          </cell>
          <cell r="AU208">
            <v>65</v>
          </cell>
          <cell r="AV208">
            <v>65</v>
          </cell>
          <cell r="AW208">
            <v>65</v>
          </cell>
          <cell r="AX208">
            <v>65</v>
          </cell>
          <cell r="AY208">
            <v>65</v>
          </cell>
        </row>
        <row r="209">
          <cell r="C209" t="str">
            <v>REC</v>
          </cell>
          <cell r="I209" t="str">
            <v>Existing</v>
          </cell>
          <cell r="P209">
            <v>235</v>
          </cell>
          <cell r="Q209">
            <v>235</v>
          </cell>
          <cell r="R209">
            <v>235</v>
          </cell>
          <cell r="S209">
            <v>235</v>
          </cell>
          <cell r="T209">
            <v>235</v>
          </cell>
          <cell r="U209">
            <v>235</v>
          </cell>
          <cell r="V209">
            <v>235</v>
          </cell>
          <cell r="W209">
            <v>235</v>
          </cell>
          <cell r="X209">
            <v>235</v>
          </cell>
          <cell r="Y209">
            <v>235</v>
          </cell>
          <cell r="Z209">
            <v>235</v>
          </cell>
          <cell r="AA209">
            <v>235</v>
          </cell>
          <cell r="AB209">
            <v>235</v>
          </cell>
          <cell r="AC209">
            <v>235</v>
          </cell>
          <cell r="AD209">
            <v>235</v>
          </cell>
          <cell r="AE209">
            <v>235</v>
          </cell>
          <cell r="AF209">
            <v>235</v>
          </cell>
          <cell r="AG209">
            <v>235</v>
          </cell>
          <cell r="AH209">
            <v>235</v>
          </cell>
          <cell r="AI209">
            <v>235</v>
          </cell>
          <cell r="AJ209">
            <v>235</v>
          </cell>
          <cell r="AK209">
            <v>235</v>
          </cell>
          <cell r="AL209">
            <v>235</v>
          </cell>
          <cell r="AM209">
            <v>235</v>
          </cell>
          <cell r="AN209">
            <v>235</v>
          </cell>
          <cell r="AO209">
            <v>235</v>
          </cell>
          <cell r="AP209">
            <v>235</v>
          </cell>
          <cell r="AQ209">
            <v>235</v>
          </cell>
          <cell r="AR209">
            <v>235</v>
          </cell>
          <cell r="AS209">
            <v>235</v>
          </cell>
          <cell r="AT209">
            <v>235</v>
          </cell>
          <cell r="AU209">
            <v>235</v>
          </cell>
          <cell r="AV209">
            <v>235</v>
          </cell>
          <cell r="AW209">
            <v>235</v>
          </cell>
          <cell r="AX209">
            <v>235</v>
          </cell>
          <cell r="AY209">
            <v>235</v>
          </cell>
        </row>
        <row r="210">
          <cell r="C210" t="str">
            <v>REC</v>
          </cell>
          <cell r="I210" t="str">
            <v>Existing</v>
          </cell>
          <cell r="P210">
            <v>312.14503166131806</v>
          </cell>
          <cell r="Q210">
            <v>312.75672763690613</v>
          </cell>
          <cell r="R210">
            <v>313.36842361249421</v>
          </cell>
          <cell r="S210">
            <v>313.98011958808229</v>
          </cell>
          <cell r="T210">
            <v>314.59181556367037</v>
          </cell>
          <cell r="U210">
            <v>315.20351153925844</v>
          </cell>
          <cell r="V210">
            <v>315.81520751484652</v>
          </cell>
          <cell r="W210">
            <v>316.4269034904346</v>
          </cell>
          <cell r="X210">
            <v>317.03859946602267</v>
          </cell>
          <cell r="Y210">
            <v>317.65029544161075</v>
          </cell>
          <cell r="Z210">
            <v>318.26199141719883</v>
          </cell>
          <cell r="AA210">
            <v>318.87368739278691</v>
          </cell>
          <cell r="AB210">
            <v>319.48538336837498</v>
          </cell>
          <cell r="AC210">
            <v>320.09707934396306</v>
          </cell>
          <cell r="AD210">
            <v>320.70877531955114</v>
          </cell>
          <cell r="AE210">
            <v>321.32047129513921</v>
          </cell>
          <cell r="AF210">
            <v>321.93216727072729</v>
          </cell>
          <cell r="AG210">
            <v>322.54386324631537</v>
          </cell>
          <cell r="AH210">
            <v>323.15555922190345</v>
          </cell>
          <cell r="AI210">
            <v>323.76725519749152</v>
          </cell>
          <cell r="AJ210">
            <v>324.3789511730796</v>
          </cell>
          <cell r="AK210">
            <v>324.99064714866768</v>
          </cell>
          <cell r="AL210">
            <v>325.60234312425575</v>
          </cell>
          <cell r="AM210">
            <v>326.21403909984383</v>
          </cell>
          <cell r="AN210">
            <v>326.82573507543191</v>
          </cell>
          <cell r="AO210">
            <v>327.43743105101998</v>
          </cell>
          <cell r="AP210">
            <v>328.04912702660806</v>
          </cell>
          <cell r="AQ210">
            <v>328.66082300219614</v>
          </cell>
          <cell r="AR210">
            <v>329.27251897778422</v>
          </cell>
          <cell r="AS210">
            <v>329.88421495337229</v>
          </cell>
          <cell r="AT210">
            <v>330.49591092896037</v>
          </cell>
          <cell r="AU210">
            <v>331.10760690454845</v>
          </cell>
          <cell r="AV210">
            <v>331.71930288013652</v>
          </cell>
          <cell r="AW210">
            <v>332.3309988557246</v>
          </cell>
          <cell r="AX210">
            <v>332.94269483131268</v>
          </cell>
          <cell r="AY210">
            <v>333.55439080690076</v>
          </cell>
        </row>
        <row r="211">
          <cell r="C211" t="str">
            <v>REC</v>
          </cell>
          <cell r="I211" t="str">
            <v>Existing</v>
          </cell>
          <cell r="P211">
            <v>308.44073913715505</v>
          </cell>
          <cell r="Q211">
            <v>309.281479800189</v>
          </cell>
          <cell r="R211">
            <v>310.12222046322296</v>
          </cell>
          <cell r="S211">
            <v>310.96296112625691</v>
          </cell>
          <cell r="T211">
            <v>311.80370178929087</v>
          </cell>
          <cell r="U211">
            <v>312.64444245232482</v>
          </cell>
          <cell r="V211">
            <v>313.48518311535878</v>
          </cell>
          <cell r="W211">
            <v>314.32592377839273</v>
          </cell>
          <cell r="X211">
            <v>315.16666444142669</v>
          </cell>
          <cell r="Y211">
            <v>316.00740510446064</v>
          </cell>
          <cell r="Z211">
            <v>316.8481457674946</v>
          </cell>
          <cell r="AA211">
            <v>317.68888643052856</v>
          </cell>
          <cell r="AB211">
            <v>318.52962709356251</v>
          </cell>
          <cell r="AC211">
            <v>319.37036775659647</v>
          </cell>
          <cell r="AD211">
            <v>320.21110841963042</v>
          </cell>
          <cell r="AE211">
            <v>321.05184908266438</v>
          </cell>
          <cell r="AF211">
            <v>321.89258974569833</v>
          </cell>
          <cell r="AG211">
            <v>322.73333040873229</v>
          </cell>
          <cell r="AH211">
            <v>323.57407107176624</v>
          </cell>
          <cell r="AI211">
            <v>324.4148117348002</v>
          </cell>
          <cell r="AJ211">
            <v>325.25555239783415</v>
          </cell>
          <cell r="AK211">
            <v>326.09629306086811</v>
          </cell>
          <cell r="AL211">
            <v>326.93703372390206</v>
          </cell>
          <cell r="AM211">
            <v>327.77777438693602</v>
          </cell>
          <cell r="AN211">
            <v>328.61851504996997</v>
          </cell>
          <cell r="AO211">
            <v>329.45925571300393</v>
          </cell>
          <cell r="AP211">
            <v>330.29999637603788</v>
          </cell>
          <cell r="AQ211">
            <v>331.14073703907184</v>
          </cell>
          <cell r="AR211">
            <v>331.98147770210579</v>
          </cell>
          <cell r="AS211">
            <v>332.82221836513975</v>
          </cell>
          <cell r="AT211">
            <v>333.6629590281737</v>
          </cell>
          <cell r="AU211">
            <v>334.50369969120766</v>
          </cell>
          <cell r="AV211">
            <v>335.34444035424161</v>
          </cell>
          <cell r="AW211">
            <v>336.18518101727557</v>
          </cell>
          <cell r="AX211">
            <v>337.02592168030952</v>
          </cell>
          <cell r="AY211">
            <v>337.86666234334348</v>
          </cell>
        </row>
        <row r="212">
          <cell r="C212" t="str">
            <v>REC</v>
          </cell>
          <cell r="I212" t="str">
            <v>Existing</v>
          </cell>
          <cell r="P212">
            <v>2000.5370540618896</v>
          </cell>
          <cell r="Q212">
            <v>2051.6740922927856</v>
          </cell>
          <cell r="R212">
            <v>2102.8111305236816</v>
          </cell>
          <cell r="S212">
            <v>2153.9481687545776</v>
          </cell>
          <cell r="T212">
            <v>2205.0852069854736</v>
          </cell>
          <cell r="U212">
            <v>2256.2222452163696</v>
          </cell>
          <cell r="V212">
            <v>2307.3592834472656</v>
          </cell>
          <cell r="W212">
            <v>2358.4963216781616</v>
          </cell>
          <cell r="X212">
            <v>2409.6333599090576</v>
          </cell>
          <cell r="Y212">
            <v>2460.7703981399536</v>
          </cell>
          <cell r="Z212">
            <v>2511.9074363708496</v>
          </cell>
          <cell r="AA212">
            <v>2563.0444746017456</v>
          </cell>
          <cell r="AB212">
            <v>2614.1815128326416</v>
          </cell>
          <cell r="AC212">
            <v>2665.3185510635376</v>
          </cell>
          <cell r="AD212">
            <v>2716.4555892944336</v>
          </cell>
          <cell r="AE212">
            <v>2767.5926275253296</v>
          </cell>
          <cell r="AF212">
            <v>2818.7296657562256</v>
          </cell>
          <cell r="AG212">
            <v>2869.8667039871216</v>
          </cell>
          <cell r="AH212">
            <v>2921.0037422180176</v>
          </cell>
          <cell r="AI212">
            <v>2972.1407804489136</v>
          </cell>
          <cell r="AJ212">
            <v>3023.2778186798096</v>
          </cell>
          <cell r="AK212">
            <v>3074.4148569107056</v>
          </cell>
          <cell r="AL212">
            <v>3125.5518951416016</v>
          </cell>
          <cell r="AM212">
            <v>3176.6889333724976</v>
          </cell>
          <cell r="AN212">
            <v>3227.8259716033936</v>
          </cell>
          <cell r="AO212">
            <v>3278.9630098342896</v>
          </cell>
          <cell r="AP212">
            <v>3330.1000480651855</v>
          </cell>
          <cell r="AQ212">
            <v>3381.2370862960815</v>
          </cell>
          <cell r="AR212">
            <v>3426</v>
          </cell>
          <cell r="AS212">
            <v>3426</v>
          </cell>
          <cell r="AT212">
            <v>3426</v>
          </cell>
          <cell r="AU212">
            <v>3426</v>
          </cell>
          <cell r="AV212">
            <v>3426</v>
          </cell>
          <cell r="AW212">
            <v>3426</v>
          </cell>
          <cell r="AX212">
            <v>3426</v>
          </cell>
          <cell r="AY212">
            <v>3426</v>
          </cell>
        </row>
        <row r="213">
          <cell r="C213" t="str">
            <v>REC</v>
          </cell>
          <cell r="I213" t="str">
            <v>Existing</v>
          </cell>
          <cell r="P213">
            <v>52.711110847967639</v>
          </cell>
          <cell r="Q213">
            <v>54.155555283581762</v>
          </cell>
          <cell r="R213">
            <v>55.599999719195885</v>
          </cell>
          <cell r="S213">
            <v>57.044444154810009</v>
          </cell>
          <cell r="T213">
            <v>58.488888590424132</v>
          </cell>
          <cell r="U213">
            <v>59.933333026038255</v>
          </cell>
          <cell r="V213">
            <v>61.377777461652379</v>
          </cell>
          <cell r="W213">
            <v>62.822221897266502</v>
          </cell>
          <cell r="X213">
            <v>64.266666332880632</v>
          </cell>
          <cell r="Y213">
            <v>65.711110768494763</v>
          </cell>
          <cell r="Z213">
            <v>67.155555204108893</v>
          </cell>
          <cell r="AA213">
            <v>68.599999639723023</v>
          </cell>
          <cell r="AB213">
            <v>70.044444075337154</v>
          </cell>
          <cell r="AC213">
            <v>71.488888510951284</v>
          </cell>
          <cell r="AD213">
            <v>72.933332946565415</v>
          </cell>
          <cell r="AE213">
            <v>74.377777382179545</v>
          </cell>
          <cell r="AF213">
            <v>75.822221817793675</v>
          </cell>
          <cell r="AG213">
            <v>77.266666253407806</v>
          </cell>
          <cell r="AH213">
            <v>78.711110689021936</v>
          </cell>
          <cell r="AI213">
            <v>80.155555124636066</v>
          </cell>
          <cell r="AJ213">
            <v>81.599999560250197</v>
          </cell>
          <cell r="AK213">
            <v>83.044443995864327</v>
          </cell>
          <cell r="AL213">
            <v>84.488888431478458</v>
          </cell>
          <cell r="AM213">
            <v>85.933332867092588</v>
          </cell>
          <cell r="AN213">
            <v>87.377777302706718</v>
          </cell>
          <cell r="AO213">
            <v>88.822221738320849</v>
          </cell>
          <cell r="AP213">
            <v>90.266666173934979</v>
          </cell>
          <cell r="AQ213">
            <v>91.71111060954911</v>
          </cell>
          <cell r="AR213">
            <v>93.15555504516324</v>
          </cell>
          <cell r="AS213">
            <v>94.59999948077737</v>
          </cell>
          <cell r="AT213">
            <v>96.044443916391501</v>
          </cell>
          <cell r="AU213">
            <v>97.488888352005631</v>
          </cell>
          <cell r="AV213">
            <v>98.933332787619761</v>
          </cell>
          <cell r="AW213">
            <v>100.37777722323389</v>
          </cell>
          <cell r="AX213">
            <v>101.82222165884802</v>
          </cell>
          <cell r="AY213">
            <v>103.26666609446215</v>
          </cell>
        </row>
        <row r="214">
          <cell r="C214" t="str">
            <v>REC</v>
          </cell>
          <cell r="I214" t="str">
            <v>Existing</v>
          </cell>
          <cell r="P214">
            <v>165.86666712909937</v>
          </cell>
          <cell r="Q214">
            <v>165.86666712909937</v>
          </cell>
          <cell r="R214">
            <v>165.86666712909937</v>
          </cell>
          <cell r="S214">
            <v>165.86666712909937</v>
          </cell>
          <cell r="T214">
            <v>165.86666712909937</v>
          </cell>
          <cell r="U214">
            <v>165.86666712909937</v>
          </cell>
          <cell r="V214">
            <v>165.86666712909937</v>
          </cell>
          <cell r="W214">
            <v>165.86666712909937</v>
          </cell>
          <cell r="X214">
            <v>165.86666712909937</v>
          </cell>
          <cell r="Y214">
            <v>165.86666712909937</v>
          </cell>
          <cell r="Z214">
            <v>165.86666712909937</v>
          </cell>
          <cell r="AA214">
            <v>165.86666712909937</v>
          </cell>
          <cell r="AB214">
            <v>165.86666712909937</v>
          </cell>
          <cell r="AC214">
            <v>165.86666712909937</v>
          </cell>
          <cell r="AD214">
            <v>165.86666712909937</v>
          </cell>
          <cell r="AE214">
            <v>165.86666712909937</v>
          </cell>
          <cell r="AF214">
            <v>165.86666712909937</v>
          </cell>
          <cell r="AG214">
            <v>165.86666712909937</v>
          </cell>
          <cell r="AH214">
            <v>165.86666712909937</v>
          </cell>
          <cell r="AI214">
            <v>165.86666712909937</v>
          </cell>
          <cell r="AJ214">
            <v>165.86666712909937</v>
          </cell>
          <cell r="AK214">
            <v>165.86666712909937</v>
          </cell>
          <cell r="AL214">
            <v>165.86666712909937</v>
          </cell>
          <cell r="AM214">
            <v>165.86666712909937</v>
          </cell>
          <cell r="AN214">
            <v>165.86666712909937</v>
          </cell>
          <cell r="AO214">
            <v>165.86666712909937</v>
          </cell>
          <cell r="AP214">
            <v>165.86666712909937</v>
          </cell>
          <cell r="AQ214">
            <v>165.86666712909937</v>
          </cell>
          <cell r="AR214">
            <v>165.86666712909937</v>
          </cell>
          <cell r="AS214">
            <v>165.86666712909937</v>
          </cell>
          <cell r="AT214">
            <v>165.86666712909937</v>
          </cell>
          <cell r="AU214">
            <v>165.86666712909937</v>
          </cell>
          <cell r="AV214">
            <v>165.86666712909937</v>
          </cell>
          <cell r="AW214">
            <v>165.86666712909937</v>
          </cell>
          <cell r="AX214">
            <v>165.86666712909937</v>
          </cell>
          <cell r="AY214">
            <v>165.86666712909937</v>
          </cell>
        </row>
        <row r="215">
          <cell r="C215" t="str">
            <v>REC</v>
          </cell>
          <cell r="I215" t="str">
            <v>Existing</v>
          </cell>
          <cell r="P215">
            <v>344.10370113231517</v>
          </cell>
          <cell r="Q215">
            <v>348.17407134727193</v>
          </cell>
          <cell r="R215">
            <v>352.2444415622287</v>
          </cell>
          <cell r="S215">
            <v>356.31481177718547</v>
          </cell>
          <cell r="T215">
            <v>360.38518199214224</v>
          </cell>
          <cell r="U215">
            <v>364.455552207099</v>
          </cell>
          <cell r="V215">
            <v>368.52592242205577</v>
          </cell>
          <cell r="W215">
            <v>372.59629263701254</v>
          </cell>
          <cell r="X215">
            <v>376.66666285196931</v>
          </cell>
          <cell r="Y215">
            <v>380.73703306692607</v>
          </cell>
          <cell r="Z215">
            <v>384.80740328188284</v>
          </cell>
          <cell r="AA215">
            <v>388.87777349683961</v>
          </cell>
          <cell r="AB215">
            <v>392.94814371179638</v>
          </cell>
          <cell r="AC215">
            <v>397.01851392675314</v>
          </cell>
          <cell r="AD215">
            <v>401.08888414170991</v>
          </cell>
          <cell r="AE215">
            <v>405.15925435666668</v>
          </cell>
          <cell r="AF215">
            <v>409.22962457162345</v>
          </cell>
          <cell r="AG215">
            <v>413.29999478658021</v>
          </cell>
          <cell r="AH215">
            <v>417.37036500153698</v>
          </cell>
          <cell r="AI215">
            <v>421.44073521649375</v>
          </cell>
          <cell r="AJ215">
            <v>425.51110543145052</v>
          </cell>
          <cell r="AK215">
            <v>429.58147564640728</v>
          </cell>
          <cell r="AL215">
            <v>433.65184586136405</v>
          </cell>
          <cell r="AM215">
            <v>437.72221607632082</v>
          </cell>
          <cell r="AN215">
            <v>441.79258629127759</v>
          </cell>
          <cell r="AO215">
            <v>445.86295650623435</v>
          </cell>
          <cell r="AP215">
            <v>449.93332672119112</v>
          </cell>
          <cell r="AQ215">
            <v>454.00369693614789</v>
          </cell>
          <cell r="AR215">
            <v>458.07406715110466</v>
          </cell>
          <cell r="AS215">
            <v>462.14443736606142</v>
          </cell>
          <cell r="AT215">
            <v>466.21480758101819</v>
          </cell>
          <cell r="AU215">
            <v>470.28517779597496</v>
          </cell>
          <cell r="AV215">
            <v>474.35554801093173</v>
          </cell>
          <cell r="AW215">
            <v>478.42591822588849</v>
          </cell>
          <cell r="AX215">
            <v>482.49628844084526</v>
          </cell>
          <cell r="AY215">
            <v>486.56665865580203</v>
          </cell>
        </row>
        <row r="216">
          <cell r="C216" t="str">
            <v>REC</v>
          </cell>
          <cell r="I216" t="str">
            <v>Existing</v>
          </cell>
          <cell r="P216">
            <v>47.77666686375936</v>
          </cell>
          <cell r="Q216">
            <v>49.753333536783856</v>
          </cell>
          <cell r="R216">
            <v>51.730000209808352</v>
          </cell>
          <cell r="S216">
            <v>53.706666882832849</v>
          </cell>
          <cell r="T216">
            <v>55.683333555857345</v>
          </cell>
          <cell r="U216">
            <v>57.660000228881842</v>
          </cell>
          <cell r="V216">
            <v>59.636666901906338</v>
          </cell>
          <cell r="W216">
            <v>61.613333574930834</v>
          </cell>
          <cell r="X216">
            <v>63.590000247955331</v>
          </cell>
          <cell r="Y216">
            <v>65.566666920979827</v>
          </cell>
          <cell r="Z216">
            <v>67.543333594004324</v>
          </cell>
          <cell r="AA216">
            <v>69.52000026702882</v>
          </cell>
          <cell r="AB216">
            <v>71.496666940053316</v>
          </cell>
          <cell r="AC216">
            <v>73.473333613077813</v>
          </cell>
          <cell r="AD216">
            <v>75.450000286102309</v>
          </cell>
          <cell r="AE216">
            <v>77.426666959126806</v>
          </cell>
          <cell r="AF216">
            <v>79.403333632151302</v>
          </cell>
          <cell r="AG216">
            <v>81.380000305175798</v>
          </cell>
          <cell r="AH216">
            <v>83.356666978200295</v>
          </cell>
          <cell r="AI216">
            <v>84</v>
          </cell>
          <cell r="AJ216">
            <v>84</v>
          </cell>
          <cell r="AK216">
            <v>84</v>
          </cell>
          <cell r="AL216">
            <v>84</v>
          </cell>
          <cell r="AM216">
            <v>84</v>
          </cell>
          <cell r="AN216">
            <v>84</v>
          </cell>
          <cell r="AO216">
            <v>84</v>
          </cell>
          <cell r="AP216">
            <v>84</v>
          </cell>
          <cell r="AQ216">
            <v>84</v>
          </cell>
          <cell r="AR216">
            <v>84</v>
          </cell>
          <cell r="AS216">
            <v>84</v>
          </cell>
          <cell r="AT216">
            <v>84</v>
          </cell>
          <cell r="AU216">
            <v>84</v>
          </cell>
          <cell r="AV216">
            <v>84</v>
          </cell>
          <cell r="AW216">
            <v>84</v>
          </cell>
          <cell r="AX216">
            <v>84</v>
          </cell>
          <cell r="AY216">
            <v>84</v>
          </cell>
        </row>
        <row r="217">
          <cell r="C217" t="str">
            <v>REC</v>
          </cell>
          <cell r="I217" t="str">
            <v>Existing</v>
          </cell>
          <cell r="P217">
            <v>179</v>
          </cell>
          <cell r="Q217">
            <v>179</v>
          </cell>
          <cell r="R217">
            <v>179</v>
          </cell>
          <cell r="S217">
            <v>179</v>
          </cell>
          <cell r="T217">
            <v>179</v>
          </cell>
          <cell r="U217">
            <v>179</v>
          </cell>
          <cell r="V217">
            <v>179</v>
          </cell>
          <cell r="W217">
            <v>179</v>
          </cell>
          <cell r="X217">
            <v>179</v>
          </cell>
          <cell r="Y217">
            <v>179</v>
          </cell>
          <cell r="Z217">
            <v>179</v>
          </cell>
          <cell r="AA217">
            <v>179</v>
          </cell>
          <cell r="AB217">
            <v>179</v>
          </cell>
          <cell r="AC217">
            <v>179</v>
          </cell>
          <cell r="AD217">
            <v>179</v>
          </cell>
          <cell r="AE217">
            <v>179</v>
          </cell>
          <cell r="AF217">
            <v>179</v>
          </cell>
          <cell r="AG217">
            <v>179</v>
          </cell>
          <cell r="AH217">
            <v>179</v>
          </cell>
          <cell r="AI217">
            <v>179</v>
          </cell>
          <cell r="AJ217">
            <v>179</v>
          </cell>
          <cell r="AK217">
            <v>179</v>
          </cell>
          <cell r="AL217">
            <v>179</v>
          </cell>
          <cell r="AM217">
            <v>179</v>
          </cell>
          <cell r="AN217">
            <v>179</v>
          </cell>
          <cell r="AO217">
            <v>179</v>
          </cell>
          <cell r="AP217">
            <v>179</v>
          </cell>
          <cell r="AQ217">
            <v>179</v>
          </cell>
          <cell r="AR217">
            <v>179</v>
          </cell>
          <cell r="AS217">
            <v>179</v>
          </cell>
          <cell r="AT217">
            <v>179</v>
          </cell>
          <cell r="AU217">
            <v>179</v>
          </cell>
          <cell r="AV217">
            <v>179</v>
          </cell>
          <cell r="AW217">
            <v>179</v>
          </cell>
          <cell r="AX217">
            <v>179</v>
          </cell>
          <cell r="AY217">
            <v>179</v>
          </cell>
        </row>
        <row r="218">
          <cell r="C218" t="str">
            <v>REC</v>
          </cell>
          <cell r="I218" t="str">
            <v>Existing</v>
          </cell>
          <cell r="P218">
            <v>119.1277755756897</v>
          </cell>
          <cell r="Q218">
            <v>121.05555324946289</v>
          </cell>
          <cell r="R218">
            <v>122.98333092323608</v>
          </cell>
          <cell r="S218">
            <v>124.91110859700927</v>
          </cell>
          <cell r="T218">
            <v>126.83888627078247</v>
          </cell>
          <cell r="U218">
            <v>128.76666394455566</v>
          </cell>
          <cell r="V218">
            <v>130.69444161832885</v>
          </cell>
          <cell r="W218">
            <v>132.62221929210205</v>
          </cell>
          <cell r="X218">
            <v>134.54999696587524</v>
          </cell>
          <cell r="Y218">
            <v>136.47777463964843</v>
          </cell>
          <cell r="Z218">
            <v>138.40555231342162</v>
          </cell>
          <cell r="AA218">
            <v>140.33332998719482</v>
          </cell>
          <cell r="AB218">
            <v>142.26110766096801</v>
          </cell>
          <cell r="AC218">
            <v>144.1888853347412</v>
          </cell>
          <cell r="AD218">
            <v>146.11666300851439</v>
          </cell>
          <cell r="AE218">
            <v>148.04444068228759</v>
          </cell>
          <cell r="AF218">
            <v>149.97221835606078</v>
          </cell>
          <cell r="AG218">
            <v>151.89999602983397</v>
          </cell>
          <cell r="AH218">
            <v>153.82777370360716</v>
          </cell>
          <cell r="AI218">
            <v>155.75555137738036</v>
          </cell>
          <cell r="AJ218">
            <v>157.68332905115355</v>
          </cell>
          <cell r="AK218">
            <v>159.61110672492674</v>
          </cell>
          <cell r="AL218">
            <v>161.53888439869993</v>
          </cell>
          <cell r="AM218">
            <v>163.46666207247313</v>
          </cell>
          <cell r="AN218">
            <v>165.39443974624632</v>
          </cell>
          <cell r="AO218">
            <v>167.32221742001951</v>
          </cell>
          <cell r="AP218">
            <v>169.24999509379271</v>
          </cell>
          <cell r="AQ218">
            <v>171.1777727675659</v>
          </cell>
          <cell r="AR218">
            <v>173.10555044133909</v>
          </cell>
          <cell r="AS218">
            <v>175.03332811511228</v>
          </cell>
          <cell r="AT218">
            <v>176.96110578888548</v>
          </cell>
          <cell r="AU218">
            <v>178.88888346265867</v>
          </cell>
          <cell r="AV218">
            <v>180.81666113643186</v>
          </cell>
          <cell r="AW218">
            <v>182.74443881020505</v>
          </cell>
          <cell r="AX218">
            <v>184.67221648397825</v>
          </cell>
          <cell r="AY218">
            <v>186.59999415775144</v>
          </cell>
        </row>
        <row r="219">
          <cell r="C219" t="str">
            <v>REC</v>
          </cell>
          <cell r="I219" t="str">
            <v>Under Construction</v>
          </cell>
          <cell r="P219">
            <v>0</v>
          </cell>
          <cell r="Q219">
            <v>158.64000000000001</v>
          </cell>
          <cell r="R219">
            <v>175.75380388802506</v>
          </cell>
          <cell r="S219">
            <v>185.76473740721565</v>
          </cell>
          <cell r="T219">
            <v>192.86760777605011</v>
          </cell>
          <cell r="U219">
            <v>198.37702205799795</v>
          </cell>
          <cell r="V219">
            <v>202.87854129524069</v>
          </cell>
          <cell r="W219">
            <v>206.6845215801757</v>
          </cell>
          <cell r="X219">
            <v>209.98141166407515</v>
          </cell>
          <cell r="Y219">
            <v>212.88947481443128</v>
          </cell>
          <cell r="Z219">
            <v>215.49082594602299</v>
          </cell>
          <cell r="AA219">
            <v>217.84403428539179</v>
          </cell>
          <cell r="AB219">
            <v>219.99234518326574</v>
          </cell>
          <cell r="AC219">
            <v>221.96859963572535</v>
          </cell>
          <cell r="AD219">
            <v>223.79832546820074</v>
          </cell>
          <cell r="AE219">
            <v>225.50175946521358</v>
          </cell>
          <cell r="AF219">
            <v>227.0952155521002</v>
          </cell>
          <cell r="AG219">
            <v>228.59203746474799</v>
          </cell>
          <cell r="AH219">
            <v>230.00327870245633</v>
          </cell>
          <cell r="AI219">
            <v>231.33819839561943</v>
          </cell>
          <cell r="AJ219">
            <v>232.60462983404804</v>
          </cell>
          <cell r="AK219">
            <v>233.80925898739133</v>
          </cell>
          <cell r="AL219">
            <v>234.95783817341683</v>
          </cell>
          <cell r="AM219">
            <v>236.05535219129072</v>
          </cell>
          <cell r="AN219">
            <v>237.10614907129079</v>
          </cell>
          <cell r="AO219">
            <v>238.11404411599588</v>
          </cell>
          <cell r="AP219">
            <v>239.0824035237504</v>
          </cell>
          <cell r="AQ219">
            <v>240.01421222164689</v>
          </cell>
          <cell r="AR219">
            <v>240.91212935622579</v>
          </cell>
          <cell r="AS219">
            <v>241.77853404236606</v>
          </cell>
          <cell r="AT219">
            <v>242.61556335323863</v>
          </cell>
          <cell r="AU219">
            <v>243.42514407873827</v>
          </cell>
          <cell r="AV219">
            <v>244.20901944012525</v>
          </cell>
          <cell r="AW219">
            <v>244.96877169260739</v>
          </cell>
          <cell r="AX219">
            <v>245.70584135277304</v>
          </cell>
          <cell r="AY219">
            <v>246.42154363817363</v>
          </cell>
        </row>
        <row r="220">
          <cell r="C220" t="str">
            <v>REC</v>
          </cell>
          <cell r="I220" t="str">
            <v>Under Construction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103.7632512</v>
          </cell>
          <cell r="V220">
            <v>114.95704804707943</v>
          </cell>
          <cell r="W220">
            <v>121.5049994433116</v>
          </cell>
          <cell r="X220">
            <v>126.15084489415885</v>
          </cell>
          <cell r="Y220">
            <v>129.75444258769528</v>
          </cell>
          <cell r="Z220">
            <v>132.69879629039102</v>
          </cell>
          <cell r="AA220">
            <v>135.1882118751613</v>
          </cell>
          <cell r="AB220">
            <v>137.34464174123826</v>
          </cell>
          <cell r="AC220">
            <v>139.24674768662319</v>
          </cell>
          <cell r="AD220">
            <v>140.94823943477471</v>
          </cell>
          <cell r="AE220">
            <v>142.48742594538905</v>
          </cell>
          <cell r="AF220">
            <v>143.89259313747044</v>
          </cell>
          <cell r="AG220">
            <v>145.18522164973524</v>
          </cell>
          <cell r="AH220">
            <v>146.38200872224073</v>
          </cell>
          <cell r="AI220">
            <v>147.49619083100688</v>
          </cell>
          <cell r="AJ220">
            <v>148.53843858831769</v>
          </cell>
          <cell r="AK220">
            <v>149.51747986494235</v>
          </cell>
          <cell r="AL220">
            <v>150.44054453370262</v>
          </cell>
          <cell r="AM220">
            <v>151.31368880660673</v>
          </cell>
          <cell r="AN220">
            <v>152.14203628185413</v>
          </cell>
          <cell r="AO220">
            <v>152.92996011847291</v>
          </cell>
          <cell r="AP220">
            <v>153.68122279246847</v>
          </cell>
          <cell r="AQ220">
            <v>154.39908476127943</v>
          </cell>
          <cell r="AR220">
            <v>155.08638998454987</v>
          </cell>
          <cell r="AS220">
            <v>155.74563397539058</v>
          </cell>
          <cell r="AT220">
            <v>156.37901849681467</v>
          </cell>
          <cell r="AU220">
            <v>156.9884959299348</v>
          </cell>
          <cell r="AV220">
            <v>157.57580556932015</v>
          </cell>
          <cell r="AW220">
            <v>158.14250354643079</v>
          </cell>
          <cell r="AX220">
            <v>158.68998767808631</v>
          </cell>
          <cell r="AY220">
            <v>159.21951823902111</v>
          </cell>
        </row>
        <row r="221">
          <cell r="C221" t="str">
            <v>REC</v>
          </cell>
          <cell r="I221" t="str">
            <v>Under Construction</v>
          </cell>
          <cell r="T221">
            <v>615.63287854185126</v>
          </cell>
          <cell r="U221">
            <v>658.84422177088538</v>
          </cell>
          <cell r="V221">
            <v>692.36154352474659</v>
          </cell>
          <cell r="W221">
            <v>719.74718942729385</v>
          </cell>
          <cell r="X221">
            <v>742.90142312088312</v>
          </cell>
          <cell r="Y221">
            <v>762.95853265632809</v>
          </cell>
          <cell r="Z221">
            <v>780.65015708370231</v>
          </cell>
          <cell r="AA221">
            <v>796.4758544101893</v>
          </cell>
          <cell r="AB221">
            <v>810.79193902973395</v>
          </cell>
          <cell r="AC221">
            <v>823.86150031273655</v>
          </cell>
          <cell r="AD221">
            <v>835.88433122738172</v>
          </cell>
          <cell r="AE221">
            <v>847.01573400632583</v>
          </cell>
          <cell r="AF221">
            <v>857.37882206659776</v>
          </cell>
          <cell r="AG221">
            <v>867.07284354177079</v>
          </cell>
          <cell r="AH221">
            <v>876.17897698663285</v>
          </cell>
          <cell r="AI221">
            <v>884.76446796914502</v>
          </cell>
          <cell r="AJ221">
            <v>892.88564575349096</v>
          </cell>
          <cell r="AK221">
            <v>900.590165295632</v>
          </cell>
          <cell r="AL221">
            <v>907.91870166273429</v>
          </cell>
          <cell r="AM221">
            <v>914.90624991517666</v>
          </cell>
          <cell r="AN221">
            <v>921.58313580248114</v>
          </cell>
          <cell r="AO221">
            <v>927.97581119817926</v>
          </cell>
          <cell r="AP221">
            <v>934.1074870494931</v>
          </cell>
          <cell r="AQ221">
            <v>939.99864211282443</v>
          </cell>
          <cell r="AR221">
            <v>945.66743562555348</v>
          </cell>
          <cell r="AS221">
            <v>951.13004489176853</v>
          </cell>
          <cell r="AT221">
            <v>956.40094360228443</v>
          </cell>
          <cell r="AU221">
            <v>961.49313295204047</v>
          </cell>
          <cell r="AV221">
            <v>966.41833484713231</v>
          </cell>
          <cell r="AW221">
            <v>971.1871544272135</v>
          </cell>
          <cell r="AX221">
            <v>975.80921757158501</v>
          </cell>
          <cell r="AY221">
            <v>980.29328787207555</v>
          </cell>
        </row>
        <row r="222">
          <cell r="C222" t="str">
            <v>REC</v>
          </cell>
          <cell r="I222" t="str">
            <v>Full Design &amp; Appropriated Funds</v>
          </cell>
          <cell r="P222">
            <v>0</v>
          </cell>
          <cell r="Q222">
            <v>1187.0748000000001</v>
          </cell>
          <cell r="R222">
            <v>1461.3473169112538</v>
          </cell>
          <cell r="S222">
            <v>1621.7864542827463</v>
          </cell>
          <cell r="T222">
            <v>1735.6198338225072</v>
          </cell>
          <cell r="U222">
            <v>1823.9158626717092</v>
          </cell>
          <cell r="V222">
            <v>1896.0589711939999</v>
          </cell>
          <cell r="W222">
            <v>1957.0551003359353</v>
          </cell>
          <cell r="X222">
            <v>2009.8923507337611</v>
          </cell>
          <cell r="Y222">
            <v>2056.4981085654927</v>
          </cell>
          <cell r="Z222">
            <v>2098.1883795829631</v>
          </cell>
          <cell r="AA222">
            <v>2135.9018171260241</v>
          </cell>
          <cell r="AB222">
            <v>2170.3314881052534</v>
          </cell>
          <cell r="AC222">
            <v>2202.0037151729275</v>
          </cell>
          <cell r="AD222">
            <v>2231.3276172471892</v>
          </cell>
          <cell r="AE222">
            <v>2258.6275169544556</v>
          </cell>
          <cell r="AF222">
            <v>2284.1648676450145</v>
          </cell>
          <cell r="AG222">
            <v>2308.1535212509548</v>
          </cell>
          <cell r="AH222">
            <v>2330.7706254767463</v>
          </cell>
          <cell r="AI222">
            <v>2352.1645707687353</v>
          </cell>
          <cell r="AJ222">
            <v>2372.4608964942167</v>
          </cell>
          <cell r="AK222">
            <v>2391.7667546186817</v>
          </cell>
          <cell r="AL222">
            <v>2410.1743340372777</v>
          </cell>
          <cell r="AM222">
            <v>2427.7635230917508</v>
          </cell>
          <cell r="AN222">
            <v>2444.604005016507</v>
          </cell>
          <cell r="AO222">
            <v>2460.7569253434181</v>
          </cell>
          <cell r="AP222">
            <v>2476.2762320841812</v>
          </cell>
          <cell r="AQ222">
            <v>2491.2097628482388</v>
          </cell>
          <cell r="AR222">
            <v>2505.6001341584429</v>
          </cell>
          <cell r="AS222">
            <v>2519.4854746406759</v>
          </cell>
          <cell r="AT222">
            <v>2532.9000338657092</v>
          </cell>
          <cell r="AU222">
            <v>2545.8746913222549</v>
          </cell>
          <cell r="AV222">
            <v>2558.4373845562682</v>
          </cell>
          <cell r="AW222">
            <v>2570.6134714087698</v>
          </cell>
          <cell r="AX222">
            <v>2582.4260381622084</v>
          </cell>
          <cell r="AY222">
            <v>2593.8961630076442</v>
          </cell>
        </row>
        <row r="223">
          <cell r="C223" t="str">
            <v>REC</v>
          </cell>
          <cell r="I223" t="str">
            <v>Full Design &amp; Appropriated Funds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14323.017</v>
          </cell>
          <cell r="X223">
            <v>22351.166866560343</v>
          </cell>
          <cell r="Y223">
            <v>27047.333488667697</v>
          </cell>
          <cell r="Z223">
            <v>30379.316733120686</v>
          </cell>
          <cell r="AA223">
            <v>32963.80372513269</v>
          </cell>
          <cell r="AB223">
            <v>33630</v>
          </cell>
          <cell r="AC223">
            <v>33630</v>
          </cell>
          <cell r="AD223">
            <v>33630</v>
          </cell>
          <cell r="AE223">
            <v>33630</v>
          </cell>
          <cell r="AF223">
            <v>33630</v>
          </cell>
          <cell r="AG223">
            <v>33630</v>
          </cell>
          <cell r="AH223">
            <v>33630</v>
          </cell>
          <cell r="AI223">
            <v>33630</v>
          </cell>
          <cell r="AJ223">
            <v>33630</v>
          </cell>
          <cell r="AK223">
            <v>33630</v>
          </cell>
          <cell r="AL223">
            <v>33630</v>
          </cell>
          <cell r="AM223">
            <v>33630</v>
          </cell>
          <cell r="AN223">
            <v>33630</v>
          </cell>
          <cell r="AO223">
            <v>33630</v>
          </cell>
          <cell r="AP223">
            <v>33630</v>
          </cell>
          <cell r="AQ223">
            <v>33630</v>
          </cell>
          <cell r="AR223">
            <v>33630</v>
          </cell>
          <cell r="AS223">
            <v>33630</v>
          </cell>
          <cell r="AT223">
            <v>33630</v>
          </cell>
          <cell r="AU223">
            <v>33630</v>
          </cell>
          <cell r="AV223">
            <v>33630</v>
          </cell>
          <cell r="AW223">
            <v>33630</v>
          </cell>
          <cell r="AX223">
            <v>33630</v>
          </cell>
          <cell r="AY223">
            <v>33630</v>
          </cell>
        </row>
        <row r="224">
          <cell r="C224" t="str">
            <v>REC</v>
          </cell>
          <cell r="I224" t="str">
            <v>Full Design &amp; Appropriated Funds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892.63440000000003</v>
          </cell>
          <cell r="U224">
            <v>1098.8767392102729</v>
          </cell>
          <cell r="V224">
            <v>1219.5207737092951</v>
          </cell>
          <cell r="W224">
            <v>1305.1190784205455</v>
          </cell>
          <cell r="X224">
            <v>1371.5142817676219</v>
          </cell>
          <cell r="Y224">
            <v>1425.7631129195677</v>
          </cell>
          <cell r="Z224">
            <v>1471.6298461186334</v>
          </cell>
          <cell r="AA224">
            <v>1511.3614176308186</v>
          </cell>
          <cell r="AB224">
            <v>1546.4071474185901</v>
          </cell>
          <cell r="AC224">
            <v>1577.756620977895</v>
          </cell>
          <cell r="AD224">
            <v>1606.1156693657367</v>
          </cell>
          <cell r="AE224">
            <v>1632.0054521298407</v>
          </cell>
          <cell r="AF224">
            <v>1655.8217435760216</v>
          </cell>
          <cell r="AG224">
            <v>1677.8721853289062</v>
          </cell>
          <cell r="AH224">
            <v>1698.4006554769171</v>
          </cell>
          <cell r="AI224">
            <v>1717.6037568410914</v>
          </cell>
          <cell r="AJ224">
            <v>1735.6422978145383</v>
          </cell>
          <cell r="AK224">
            <v>1752.6494866288629</v>
          </cell>
          <cell r="AL224">
            <v>1768.7369071682826</v>
          </cell>
          <cell r="AM224">
            <v>1783.9989601881678</v>
          </cell>
          <cell r="AN224">
            <v>1798.5162198279284</v>
          </cell>
          <cell r="AO224">
            <v>1812.3580085760098</v>
          </cell>
          <cell r="AP224">
            <v>1825.5843993797957</v>
          </cell>
          <cell r="AQ224">
            <v>1838.2477913401135</v>
          </cell>
          <cell r="AR224">
            <v>1850.3941635352439</v>
          </cell>
          <cell r="AS224">
            <v>1862.0640827862944</v>
          </cell>
          <cell r="AT224">
            <v>1873.293521127885</v>
          </cell>
          <cell r="AU224">
            <v>1884.114524539179</v>
          </cell>
          <cell r="AV224">
            <v>1894.5557642741596</v>
          </cell>
          <cell r="AW224">
            <v>1904.6429946871899</v>
          </cell>
          <cell r="AX224">
            <v>1914.399435961092</v>
          </cell>
          <cell r="AY224">
            <v>1923.8460960513642</v>
          </cell>
        </row>
        <row r="225">
          <cell r="C225" t="str">
            <v>REC</v>
          </cell>
          <cell r="I225" t="str">
            <v>Advanced Planning (EIR/EIS Certified)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2129.5</v>
          </cell>
          <cell r="AA225">
            <v>3323.0994449242257</v>
          </cell>
          <cell r="AB225">
            <v>4021.3103610864846</v>
          </cell>
          <cell r="AC225">
            <v>4516.6988898484515</v>
          </cell>
          <cell r="AD225">
            <v>4900.9520852115211</v>
          </cell>
          <cell r="AE225">
            <v>5000</v>
          </cell>
          <cell r="AF225">
            <v>5000</v>
          </cell>
          <cell r="AG225">
            <v>5000</v>
          </cell>
          <cell r="AH225">
            <v>5000</v>
          </cell>
          <cell r="AI225">
            <v>5000</v>
          </cell>
          <cell r="AJ225">
            <v>5000</v>
          </cell>
          <cell r="AK225">
            <v>5000</v>
          </cell>
          <cell r="AL225">
            <v>5000</v>
          </cell>
          <cell r="AM225">
            <v>5000</v>
          </cell>
          <cell r="AN225">
            <v>5000</v>
          </cell>
          <cell r="AO225">
            <v>5000</v>
          </cell>
          <cell r="AP225">
            <v>5000</v>
          </cell>
          <cell r="AQ225">
            <v>5000</v>
          </cell>
          <cell r="AR225">
            <v>5000</v>
          </cell>
          <cell r="AS225">
            <v>5000</v>
          </cell>
          <cell r="AT225">
            <v>5000</v>
          </cell>
          <cell r="AU225">
            <v>5000</v>
          </cell>
          <cell r="AV225">
            <v>5000</v>
          </cell>
          <cell r="AW225">
            <v>5000</v>
          </cell>
          <cell r="AX225">
            <v>5000</v>
          </cell>
          <cell r="AY225">
            <v>5000</v>
          </cell>
        </row>
        <row r="226">
          <cell r="C226" t="str">
            <v>REC</v>
          </cell>
          <cell r="I226" t="str">
            <v>Advanced Planning (EIR/EIS Certified)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22.209600000000002</v>
          </cell>
          <cell r="V226">
            <v>24.605532544323509</v>
          </cell>
          <cell r="W226">
            <v>26.00706323701019</v>
          </cell>
          <cell r="X226">
            <v>27.001465088647016</v>
          </cell>
          <cell r="Y226">
            <v>27.772783088119713</v>
          </cell>
          <cell r="Z226">
            <v>28.402995781333697</v>
          </cell>
          <cell r="AA226">
            <v>28.935833021224596</v>
          </cell>
          <cell r="AB226">
            <v>29.397397632970524</v>
          </cell>
          <cell r="AC226">
            <v>29.804526474020378</v>
          </cell>
          <cell r="AD226">
            <v>30.16871563244322</v>
          </cell>
          <cell r="AE226">
            <v>30.49816479995485</v>
          </cell>
          <cell r="AF226">
            <v>30.798928325657204</v>
          </cell>
          <cell r="AG226">
            <v>31.07560394900155</v>
          </cell>
          <cell r="AH226">
            <v>31.331765565548103</v>
          </cell>
          <cell r="AI226">
            <v>31.570246325129901</v>
          </cell>
          <cell r="AJ226">
            <v>31.793330177294028</v>
          </cell>
          <cell r="AK226">
            <v>32.002885245064718</v>
          </cell>
          <cell r="AL226">
            <v>32.200459018343885</v>
          </cell>
          <cell r="AM226">
            <v>32.387347775386722</v>
          </cell>
          <cell r="AN226">
            <v>32.564648176766724</v>
          </cell>
          <cell r="AO226">
            <v>32.733296258234788</v>
          </cell>
          <cell r="AP226">
            <v>32.894097344278357</v>
          </cell>
          <cell r="AQ226">
            <v>33.047749306780702</v>
          </cell>
          <cell r="AR226">
            <v>33.194860869980708</v>
          </cell>
          <cell r="AS226">
            <v>33.335966176239424</v>
          </cell>
          <cell r="AT226">
            <v>33.471536493325054</v>
          </cell>
          <cell r="AU226">
            <v>33.601989711030562</v>
          </cell>
          <cell r="AV226">
            <v>33.727698109871611</v>
          </cell>
          <cell r="AW226">
            <v>33.848994765931252</v>
          </cell>
          <cell r="AX226">
            <v>33.966178869453408</v>
          </cell>
          <cell r="AY226">
            <v>34.079520171023361</v>
          </cell>
        </row>
        <row r="227">
          <cell r="C227" t="str">
            <v>REC</v>
          </cell>
          <cell r="I227" t="str">
            <v>Advanced Planning (EIR/EIS Certified)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429.84000000000003</v>
          </cell>
          <cell r="V227">
            <v>529.15412803062895</v>
          </cell>
          <cell r="W227">
            <v>587.24916872036681</v>
          </cell>
          <cell r="X227">
            <v>628.46825606125788</v>
          </cell>
          <cell r="Y227">
            <v>660.44026409355797</v>
          </cell>
          <cell r="Z227">
            <v>686.56329675099573</v>
          </cell>
          <cell r="AA227">
            <v>708.6500061566453</v>
          </cell>
          <cell r="AB227">
            <v>727.78238409188691</v>
          </cell>
          <cell r="AC227">
            <v>744.65833744073348</v>
          </cell>
          <cell r="AD227">
            <v>759.75439212418689</v>
          </cell>
          <cell r="AE227">
            <v>773.41043468655062</v>
          </cell>
          <cell r="AF227">
            <v>785.87742478162465</v>
          </cell>
          <cell r="AG227">
            <v>797.34594393708903</v>
          </cell>
          <cell r="AH227">
            <v>807.96413418727423</v>
          </cell>
          <cell r="AI227">
            <v>817.84943281392475</v>
          </cell>
          <cell r="AJ227">
            <v>827.09651212251583</v>
          </cell>
          <cell r="AK227">
            <v>835.78280793637475</v>
          </cell>
          <cell r="AL227">
            <v>843.97246547136251</v>
          </cell>
          <cell r="AM227">
            <v>851.71921693496756</v>
          </cell>
          <cell r="AN227">
            <v>859.06852015481593</v>
          </cell>
          <cell r="AO227">
            <v>866.05917487701208</v>
          </cell>
          <cell r="AP227">
            <v>872.72456271717965</v>
          </cell>
          <cell r="AQ227">
            <v>879.09361125832856</v>
          </cell>
          <cell r="AR227">
            <v>885.19155281225369</v>
          </cell>
          <cell r="AS227">
            <v>891.0405281871158</v>
          </cell>
          <cell r="AT227">
            <v>896.66007196771807</v>
          </cell>
          <cell r="AU227">
            <v>902.06750616110037</v>
          </cell>
          <cell r="AV227">
            <v>907.27826221790326</v>
          </cell>
          <cell r="AW227">
            <v>912.30614652046199</v>
          </cell>
          <cell r="AX227">
            <v>917.16356084455367</v>
          </cell>
          <cell r="AY227">
            <v>921.86168665863181</v>
          </cell>
        </row>
        <row r="228">
          <cell r="C228" t="str">
            <v>REC</v>
          </cell>
          <cell r="I228" t="str">
            <v>Feasibility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895.5</v>
          </cell>
          <cell r="V228">
            <v>1102.4044333971437</v>
          </cell>
          <cell r="W228">
            <v>1223.4357681674308</v>
          </cell>
          <cell r="X228">
            <v>1309.3088667942873</v>
          </cell>
          <cell r="Y228">
            <v>1375.9172168615792</v>
          </cell>
          <cell r="Z228">
            <v>1430.3402015645745</v>
          </cell>
          <cell r="AA228">
            <v>1476.3541794930111</v>
          </cell>
          <cell r="AB228">
            <v>1516.213300191431</v>
          </cell>
          <cell r="AC228">
            <v>1551.3715363348615</v>
          </cell>
          <cell r="AD228">
            <v>1582.8216502587227</v>
          </cell>
          <cell r="AE228">
            <v>1611.2717389303139</v>
          </cell>
          <cell r="AF228">
            <v>1637.244634961718</v>
          </cell>
          <cell r="AG228">
            <v>1661.1373832022689</v>
          </cell>
          <cell r="AH228">
            <v>1683.2586128901546</v>
          </cell>
          <cell r="AI228">
            <v>1703.8529850290099</v>
          </cell>
          <cell r="AJ228">
            <v>1723.1177335885748</v>
          </cell>
          <cell r="AK228">
            <v>1741.2141832007808</v>
          </cell>
          <cell r="AL228">
            <v>1758.2759697320053</v>
          </cell>
          <cell r="AM228">
            <v>1774.4150352811823</v>
          </cell>
          <cell r="AN228">
            <v>1789.7260836558664</v>
          </cell>
          <cell r="AO228">
            <v>1804.2899476604418</v>
          </cell>
          <cell r="AP228">
            <v>1818.1761723274576</v>
          </cell>
          <cell r="AQ228">
            <v>1831.4450234548513</v>
          </cell>
          <cell r="AR228">
            <v>1844.1490683588618</v>
          </cell>
          <cell r="AS228">
            <v>1856.3344337231579</v>
          </cell>
          <cell r="AT228">
            <v>1868.0418165994126</v>
          </cell>
          <cell r="AU228">
            <v>1879.3073045022923</v>
          </cell>
          <cell r="AV228">
            <v>1890.1630462872984</v>
          </cell>
          <cell r="AW228">
            <v>1900.6378052509626</v>
          </cell>
          <cell r="AX228">
            <v>1910.7574184261537</v>
          </cell>
          <cell r="AY228">
            <v>1920.5451805388163</v>
          </cell>
        </row>
        <row r="229">
          <cell r="C229" t="str">
            <v>REC</v>
          </cell>
          <cell r="I229" t="str">
            <v>Feasibility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429.84000000000003</v>
          </cell>
          <cell r="V229">
            <v>529.15412803062895</v>
          </cell>
          <cell r="W229">
            <v>587.24916872036681</v>
          </cell>
          <cell r="X229">
            <v>628.46825606125788</v>
          </cell>
          <cell r="Y229">
            <v>660.44026409355797</v>
          </cell>
          <cell r="Z229">
            <v>686.56329675099573</v>
          </cell>
          <cell r="AA229">
            <v>708.6500061566453</v>
          </cell>
          <cell r="AB229">
            <v>727.78238409188691</v>
          </cell>
          <cell r="AC229">
            <v>744.65833744073348</v>
          </cell>
          <cell r="AD229">
            <v>759.75439212418689</v>
          </cell>
          <cell r="AE229">
            <v>773.41043468655062</v>
          </cell>
          <cell r="AF229">
            <v>785.87742478162465</v>
          </cell>
          <cell r="AG229">
            <v>797.34594393708903</v>
          </cell>
          <cell r="AH229">
            <v>807.96413418727423</v>
          </cell>
          <cell r="AI229">
            <v>817.84943281392475</v>
          </cell>
          <cell r="AJ229">
            <v>827.09651212251583</v>
          </cell>
          <cell r="AK229">
            <v>835.78280793637475</v>
          </cell>
          <cell r="AL229">
            <v>843.97246547136251</v>
          </cell>
          <cell r="AM229">
            <v>851.71921693496756</v>
          </cell>
          <cell r="AN229">
            <v>859.06852015481593</v>
          </cell>
          <cell r="AO229">
            <v>866.05917487701208</v>
          </cell>
          <cell r="AP229">
            <v>872.72456271717965</v>
          </cell>
          <cell r="AQ229">
            <v>879.09361125832856</v>
          </cell>
          <cell r="AR229">
            <v>885.19155281225369</v>
          </cell>
          <cell r="AS229">
            <v>891.0405281871158</v>
          </cell>
          <cell r="AT229">
            <v>896.66007196771807</v>
          </cell>
          <cell r="AU229">
            <v>902.06750616110037</v>
          </cell>
          <cell r="AV229">
            <v>907.27826221790326</v>
          </cell>
          <cell r="AW229">
            <v>912.30614652046199</v>
          </cell>
          <cell r="AX229">
            <v>917.16356084455367</v>
          </cell>
          <cell r="AY229">
            <v>921.86168665863181</v>
          </cell>
        </row>
        <row r="230">
          <cell r="C230" t="str">
            <v>REC</v>
          </cell>
          <cell r="I230" t="str">
            <v>Feasibility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1576.0800000000002</v>
          </cell>
          <cell r="AA230">
            <v>1940.2318027789729</v>
          </cell>
          <cell r="AB230">
            <v>2153.2469519746783</v>
          </cell>
          <cell r="AC230">
            <v>2304.3836055579459</v>
          </cell>
          <cell r="AD230">
            <v>2421.614301676379</v>
          </cell>
          <cell r="AE230">
            <v>2517.3987547536508</v>
          </cell>
          <cell r="AF230">
            <v>2598.3833559076993</v>
          </cell>
          <cell r="AG230">
            <v>2668.5354083369184</v>
          </cell>
          <cell r="AH230">
            <v>2730.4139039493562</v>
          </cell>
          <cell r="AI230">
            <v>2785.766104455352</v>
          </cell>
          <cell r="AJ230">
            <v>2835.8382605173524</v>
          </cell>
          <cell r="AK230">
            <v>2881.5505575326238</v>
          </cell>
          <cell r="AL230">
            <v>2923.6017944359933</v>
          </cell>
          <cell r="AM230">
            <v>2962.5351586866723</v>
          </cell>
          <cell r="AN230">
            <v>2998.7812536510573</v>
          </cell>
          <cell r="AO230">
            <v>3032.6872111158914</v>
          </cell>
          <cell r="AP230">
            <v>3064.5369624333739</v>
          </cell>
          <cell r="AQ230">
            <v>3094.5657067283291</v>
          </cell>
          <cell r="AR230">
            <v>3122.970462094881</v>
          </cell>
          <cell r="AS230">
            <v>3149.917907234325</v>
          </cell>
          <cell r="AT230">
            <v>3175.5503078823776</v>
          </cell>
          <cell r="AU230">
            <v>3199.9900632963254</v>
          </cell>
          <cell r="AV230">
            <v>3223.3432412805382</v>
          </cell>
          <cell r="AW230">
            <v>3245.7023603115967</v>
          </cell>
          <cell r="AX230">
            <v>3267.1486033527581</v>
          </cell>
          <cell r="AY230">
            <v>3287.7535972149662</v>
          </cell>
        </row>
        <row r="231">
          <cell r="C231" t="str">
            <v>REC</v>
          </cell>
          <cell r="I231" t="str">
            <v>Feasibility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882.60480000000007</v>
          </cell>
          <cell r="U231">
            <v>1086.5298095562248</v>
          </cell>
          <cell r="V231">
            <v>1205.8182931058197</v>
          </cell>
          <cell r="W231">
            <v>1290.4548191124495</v>
          </cell>
          <cell r="X231">
            <v>1356.1040089387723</v>
          </cell>
          <cell r="Y231">
            <v>1409.7433026620445</v>
          </cell>
          <cell r="Z231">
            <v>1455.0946793083117</v>
          </cell>
          <cell r="AA231">
            <v>1494.3798286686745</v>
          </cell>
          <cell r="AB231">
            <v>1529.0317862116394</v>
          </cell>
          <cell r="AC231">
            <v>1560.0290184949972</v>
          </cell>
          <cell r="AD231">
            <v>1588.0694258897174</v>
          </cell>
          <cell r="AE231">
            <v>1613.6683122182694</v>
          </cell>
          <cell r="AF231">
            <v>1637.2170048841563</v>
          </cell>
          <cell r="AG231">
            <v>1659.0196888645364</v>
          </cell>
          <cell r="AH231">
            <v>1679.3175020445922</v>
          </cell>
          <cell r="AI231">
            <v>1698.3048382248992</v>
          </cell>
          <cell r="AJ231">
            <v>1716.1406989626896</v>
          </cell>
          <cell r="AK231">
            <v>1732.9567957678644</v>
          </cell>
          <cell r="AL231">
            <v>1748.8634587731335</v>
          </cell>
          <cell r="AM231">
            <v>1763.9540280512219</v>
          </cell>
          <cell r="AN231">
            <v>1778.3081724141314</v>
          </cell>
          <cell r="AO231">
            <v>1791.9944354459421</v>
          </cell>
          <cell r="AP231">
            <v>1805.0722151171015</v>
          </cell>
          <cell r="AQ231">
            <v>1817.5933217744941</v>
          </cell>
          <cell r="AR231">
            <v>1829.6032178775445</v>
          </cell>
          <cell r="AS231">
            <v>1841.142014440381</v>
          </cell>
          <cell r="AT231">
            <v>1852.2452793174593</v>
          </cell>
          <cell r="AU231">
            <v>1862.9446984207614</v>
          </cell>
          <cell r="AV231">
            <v>1873.2686208553487</v>
          </cell>
          <cell r="AW231">
            <v>1883.2425116008169</v>
          </cell>
          <cell r="AX231">
            <v>1892.8893299390572</v>
          </cell>
          <cell r="AY231">
            <v>1902.2298477811241</v>
          </cell>
        </row>
        <row r="232">
          <cell r="C232" t="str">
            <v>REC</v>
          </cell>
          <cell r="I232" t="str">
            <v>Feasibility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361.06560000000002</v>
          </cell>
          <cell r="U232">
            <v>444.48946754572836</v>
          </cell>
          <cell r="V232">
            <v>493.28930172510815</v>
          </cell>
          <cell r="W232">
            <v>527.9133350914567</v>
          </cell>
          <cell r="X232">
            <v>554.76982183858865</v>
          </cell>
          <cell r="Y232">
            <v>576.71316927083637</v>
          </cell>
          <cell r="Z232">
            <v>595.26600517158204</v>
          </cell>
          <cell r="AA232">
            <v>611.33720263718499</v>
          </cell>
          <cell r="AB232">
            <v>625.51300345021616</v>
          </cell>
          <cell r="AC232">
            <v>638.19368938431705</v>
          </cell>
          <cell r="AD232">
            <v>649.6647651367025</v>
          </cell>
          <cell r="AE232">
            <v>660.13703681656477</v>
          </cell>
          <cell r="AF232">
            <v>669.77059290715476</v>
          </cell>
          <cell r="AG232">
            <v>678.68987271731044</v>
          </cell>
          <cell r="AH232">
            <v>686.99352356369684</v>
          </cell>
          <cell r="AI232">
            <v>694.76107018291339</v>
          </cell>
          <cell r="AJ232">
            <v>702.05755866655477</v>
          </cell>
          <cell r="AK232">
            <v>708.93687099594456</v>
          </cell>
          <cell r="AL232">
            <v>715.44414222537273</v>
          </cell>
          <cell r="AM232">
            <v>721.61755693004534</v>
          </cell>
          <cell r="AN232">
            <v>727.48970689669011</v>
          </cell>
          <cell r="AO232">
            <v>733.0886326824309</v>
          </cell>
          <cell r="AP232">
            <v>738.43863345699606</v>
          </cell>
          <cell r="AQ232">
            <v>743.56090436229306</v>
          </cell>
          <cell r="AR232">
            <v>748.47404367717729</v>
          </cell>
          <cell r="AS232">
            <v>753.19446045288316</v>
          </cell>
          <cell r="AT232">
            <v>757.73670517532423</v>
          </cell>
          <cell r="AU232">
            <v>762.11374026303872</v>
          </cell>
          <cell r="AV232">
            <v>766.33716307718817</v>
          </cell>
          <cell r="AW232">
            <v>770.41739110942513</v>
          </cell>
          <cell r="AX232">
            <v>774.36381679325075</v>
          </cell>
          <cell r="AY232">
            <v>778.18493772864167</v>
          </cell>
        </row>
        <row r="233">
          <cell r="C233" t="str">
            <v>REC</v>
          </cell>
          <cell r="I233" t="str">
            <v>Feasibility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491.0976</v>
          </cell>
          <cell r="X233">
            <v>787.3152</v>
          </cell>
          <cell r="Y233">
            <v>1083.5328</v>
          </cell>
          <cell r="Z233">
            <v>1379.7504000000001</v>
          </cell>
          <cell r="AA233">
            <v>1675.9680000000001</v>
          </cell>
          <cell r="AB233">
            <v>1972.1855999999998</v>
          </cell>
          <cell r="AC233">
            <v>2268.4032000000007</v>
          </cell>
          <cell r="AD233">
            <v>2564.6208000000001</v>
          </cell>
          <cell r="AE233">
            <v>2860.8384000000001</v>
          </cell>
          <cell r="AF233">
            <v>3157.056</v>
          </cell>
          <cell r="AG233">
            <v>3453.2736000000004</v>
          </cell>
          <cell r="AH233">
            <v>3749.4912000000004</v>
          </cell>
          <cell r="AI233">
            <v>4045.7088000000003</v>
          </cell>
          <cell r="AJ233">
            <v>4341.9264000000003</v>
          </cell>
          <cell r="AK233">
            <v>4638.1440000000002</v>
          </cell>
          <cell r="AL233">
            <v>4934.3616000000002</v>
          </cell>
          <cell r="AM233">
            <v>5230.5792000000001</v>
          </cell>
          <cell r="AN233">
            <v>5526.7968000000001</v>
          </cell>
          <cell r="AO233">
            <v>5823.0144000000009</v>
          </cell>
          <cell r="AP233">
            <v>6119.232</v>
          </cell>
          <cell r="AQ233">
            <v>6415.4495999999999</v>
          </cell>
          <cell r="AR233">
            <v>6711.6672000000008</v>
          </cell>
          <cell r="AS233">
            <v>7007.8847999999998</v>
          </cell>
          <cell r="AT233">
            <v>7304.1024000000007</v>
          </cell>
          <cell r="AU233">
            <v>7600.3200000000006</v>
          </cell>
          <cell r="AV233">
            <v>7896.5375999999997</v>
          </cell>
          <cell r="AW233">
            <v>8192.7552000000014</v>
          </cell>
          <cell r="AX233">
            <v>8488.9728000000014</v>
          </cell>
          <cell r="AY233">
            <v>8785.1903999999995</v>
          </cell>
        </row>
        <row r="234">
          <cell r="C234" t="str">
            <v>REC</v>
          </cell>
          <cell r="I234" t="str">
            <v>Feasibility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1074.6000000000001</v>
          </cell>
          <cell r="V234">
            <v>1322.8853200765725</v>
          </cell>
          <cell r="W234">
            <v>1468.1229218009171</v>
          </cell>
          <cell r="X234">
            <v>1571.1706401531449</v>
          </cell>
          <cell r="Y234">
            <v>1651.1006602338948</v>
          </cell>
          <cell r="Z234">
            <v>1716.4082418774892</v>
          </cell>
          <cell r="AA234">
            <v>1771.6250153916133</v>
          </cell>
          <cell r="AB234">
            <v>1819.4559602297172</v>
          </cell>
          <cell r="AC234">
            <v>1861.6458436018338</v>
          </cell>
          <cell r="AD234">
            <v>1899.3859803104674</v>
          </cell>
          <cell r="AE234">
            <v>1933.5260867163765</v>
          </cell>
          <cell r="AF234">
            <v>1964.6935619540618</v>
          </cell>
          <cell r="AG234">
            <v>1993.3648598427226</v>
          </cell>
          <cell r="AH234">
            <v>2019.9103354681856</v>
          </cell>
          <cell r="AI234">
            <v>2044.6235820348118</v>
          </cell>
          <cell r="AJ234">
            <v>2067.7412803062898</v>
          </cell>
          <cell r="AK234">
            <v>2089.4570198409369</v>
          </cell>
          <cell r="AL234">
            <v>2109.9311636784064</v>
          </cell>
          <cell r="AM234">
            <v>2129.2980423374188</v>
          </cell>
          <cell r="AN234">
            <v>2147.67130038704</v>
          </cell>
          <cell r="AO234">
            <v>2165.1479371925302</v>
          </cell>
          <cell r="AP234">
            <v>2181.8114067929491</v>
          </cell>
          <cell r="AQ234">
            <v>2197.7340281458214</v>
          </cell>
          <cell r="AR234">
            <v>2212.9788820306344</v>
          </cell>
          <cell r="AS234">
            <v>2227.6013204677897</v>
          </cell>
          <cell r="AT234">
            <v>2241.6501799192952</v>
          </cell>
          <cell r="AU234">
            <v>2255.168765402751</v>
          </cell>
          <cell r="AV234">
            <v>2268.1956555447582</v>
          </cell>
          <cell r="AW234">
            <v>2280.7653663011552</v>
          </cell>
          <cell r="AX234">
            <v>2292.9089021113841</v>
          </cell>
          <cell r="AY234">
            <v>2304.6542166465797</v>
          </cell>
        </row>
        <row r="235">
          <cell r="C235" t="str">
            <v>REC</v>
          </cell>
          <cell r="I235" t="str">
            <v>Feasibility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364.34320000000002</v>
          </cell>
          <cell r="AA235">
            <v>403.64790292949755</v>
          </cell>
          <cell r="AB235">
            <v>426.63968024523859</v>
          </cell>
          <cell r="AC235">
            <v>442.95260585899507</v>
          </cell>
          <cell r="AD235">
            <v>455.60589399320196</v>
          </cell>
          <cell r="AE235">
            <v>465.94438317473612</v>
          </cell>
          <cell r="AF235">
            <v>474.68545122913685</v>
          </cell>
          <cell r="AG235">
            <v>482.25730878849259</v>
          </cell>
          <cell r="AH235">
            <v>488.93616049047716</v>
          </cell>
          <cell r="AI235">
            <v>494.91059692269948</v>
          </cell>
          <cell r="AJ235">
            <v>500.31513207544975</v>
          </cell>
          <cell r="AK235">
            <v>505.24908610423364</v>
          </cell>
          <cell r="AL235">
            <v>509.78788383004922</v>
          </cell>
          <cell r="AM235">
            <v>513.99015415863437</v>
          </cell>
          <cell r="AN235">
            <v>517.90237423844053</v>
          </cell>
          <cell r="AO235">
            <v>521.56201171799012</v>
          </cell>
          <cell r="AP235">
            <v>524.99971271070456</v>
          </cell>
          <cell r="AQ235">
            <v>528.24086341997463</v>
          </cell>
          <cell r="AR235">
            <v>531.30672898193927</v>
          </cell>
          <cell r="AS235">
            <v>534.21529985219695</v>
          </cell>
          <cell r="AT235">
            <v>536.98193147437541</v>
          </cell>
          <cell r="AU235">
            <v>539.61983500494728</v>
          </cell>
          <cell r="AV235">
            <v>542.14045886599763</v>
          </cell>
          <cell r="AW235">
            <v>544.55378903373116</v>
          </cell>
          <cell r="AX235">
            <v>546.8685879864039</v>
          </cell>
          <cell r="AY235">
            <v>549.09258675954675</v>
          </cell>
        </row>
        <row r="236">
          <cell r="C236" t="str">
            <v>REC</v>
          </cell>
          <cell r="I236" t="str">
            <v>Feasibility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58.696800000000003</v>
          </cell>
          <cell r="V236">
            <v>65.028907438569277</v>
          </cell>
          <cell r="W236">
            <v>68.732952840669782</v>
          </cell>
          <cell r="X236">
            <v>71.361014877138544</v>
          </cell>
          <cell r="Y236">
            <v>73.399498161459235</v>
          </cell>
          <cell r="Z236">
            <v>75.065060279239049</v>
          </cell>
          <cell r="AA236">
            <v>76.473272984665002</v>
          </cell>
          <cell r="AB236">
            <v>77.693122315707811</v>
          </cell>
          <cell r="AC236">
            <v>78.769105681339568</v>
          </cell>
          <cell r="AD236">
            <v>79.731605600028502</v>
          </cell>
          <cell r="AE236">
            <v>80.602292685594961</v>
          </cell>
          <cell r="AF236">
            <v>81.397167717808316</v>
          </cell>
          <cell r="AG236">
            <v>82.128381865218387</v>
          </cell>
          <cell r="AH236">
            <v>82.805380423234269</v>
          </cell>
          <cell r="AI236">
            <v>83.435651002129021</v>
          </cell>
          <cell r="AJ236">
            <v>84.025229754277078</v>
          </cell>
          <cell r="AK236">
            <v>84.579053861956751</v>
          </cell>
          <cell r="AL236">
            <v>85.101213119908834</v>
          </cell>
          <cell r="AM236">
            <v>85.59513340637919</v>
          </cell>
          <cell r="AN236">
            <v>86.063713038597768</v>
          </cell>
          <cell r="AO236">
            <v>86.509425825334787</v>
          </cell>
          <cell r="AP236">
            <v>86.934400124164227</v>
          </cell>
          <cell r="AQ236">
            <v>87.340480310777565</v>
          </cell>
          <cell r="AR236">
            <v>87.729275156377597</v>
          </cell>
          <cell r="AS236">
            <v>88.102196322918473</v>
          </cell>
          <cell r="AT236">
            <v>88.460489303787654</v>
          </cell>
          <cell r="AU236">
            <v>88.805258522009353</v>
          </cell>
          <cell r="AV236">
            <v>89.13748786180355</v>
          </cell>
          <cell r="AW236">
            <v>89.458057595675442</v>
          </cell>
          <cell r="AX236">
            <v>89.767758440698287</v>
          </cell>
          <cell r="AY236">
            <v>90.067303309133166</v>
          </cell>
        </row>
        <row r="237">
          <cell r="C237" t="str">
            <v>REC</v>
          </cell>
          <cell r="I237" t="str">
            <v>Conceptual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18142.4882</v>
          </cell>
          <cell r="AK237">
            <v>28311.478030976432</v>
          </cell>
          <cell r="AL237">
            <v>34259.955752312417</v>
          </cell>
          <cell r="AM237">
            <v>38480.467861952871</v>
          </cell>
          <cell r="AN237">
            <v>41754.151385168072</v>
          </cell>
          <cell r="AO237">
            <v>42598</v>
          </cell>
          <cell r="AP237">
            <v>42598</v>
          </cell>
          <cell r="AQ237">
            <v>42598</v>
          </cell>
          <cell r="AR237">
            <v>42598</v>
          </cell>
          <cell r="AS237">
            <v>42598</v>
          </cell>
          <cell r="AT237">
            <v>42598</v>
          </cell>
          <cell r="AU237">
            <v>42598</v>
          </cell>
          <cell r="AV237">
            <v>42598</v>
          </cell>
          <cell r="AW237">
            <v>42598</v>
          </cell>
          <cell r="AX237">
            <v>42598</v>
          </cell>
          <cell r="AY237">
            <v>42598</v>
          </cell>
        </row>
        <row r="238">
          <cell r="C238" t="str">
            <v>REC</v>
          </cell>
          <cell r="I238" t="str">
            <v>Conceptual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7161.5084999999999</v>
          </cell>
          <cell r="AK238">
            <v>11175.583433280171</v>
          </cell>
          <cell r="AL238">
            <v>13523.666744333848</v>
          </cell>
          <cell r="AM238">
            <v>15189.658366560343</v>
          </cell>
          <cell r="AN238">
            <v>16481.901862566345</v>
          </cell>
          <cell r="AO238">
            <v>16815</v>
          </cell>
          <cell r="AP238">
            <v>16815</v>
          </cell>
          <cell r="AQ238">
            <v>16815</v>
          </cell>
          <cell r="AR238">
            <v>16815</v>
          </cell>
          <cell r="AS238">
            <v>16815</v>
          </cell>
          <cell r="AT238">
            <v>16815</v>
          </cell>
          <cell r="AU238">
            <v>16815</v>
          </cell>
          <cell r="AV238">
            <v>16815</v>
          </cell>
          <cell r="AW238">
            <v>16815</v>
          </cell>
          <cell r="AX238">
            <v>16815</v>
          </cell>
          <cell r="AY238">
            <v>16815</v>
          </cell>
        </row>
        <row r="239">
          <cell r="C239" t="str">
            <v>REC</v>
          </cell>
          <cell r="I239" t="str">
            <v>Conceptual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232.67200000000003</v>
          </cell>
          <cell r="AA239">
            <v>257.77224570243675</v>
          </cell>
          <cell r="AB239">
            <v>272.45494819724962</v>
          </cell>
          <cell r="AC239">
            <v>282.87249140487347</v>
          </cell>
          <cell r="AD239">
            <v>290.95296568506365</v>
          </cell>
          <cell r="AE239">
            <v>297.55519389968634</v>
          </cell>
          <cell r="AF239">
            <v>303.13729831759105</v>
          </cell>
          <cell r="AG239">
            <v>307.97273710731025</v>
          </cell>
          <cell r="AH239">
            <v>312.23789639449922</v>
          </cell>
          <cell r="AI239">
            <v>316.05321138750037</v>
          </cell>
          <cell r="AJ239">
            <v>319.5045836185746</v>
          </cell>
          <cell r="AK239">
            <v>322.65543960212307</v>
          </cell>
          <cell r="AL239">
            <v>325.55394613239719</v>
          </cell>
          <cell r="AM239">
            <v>328.23754402002777</v>
          </cell>
          <cell r="AN239">
            <v>330.73591388231324</v>
          </cell>
          <cell r="AO239">
            <v>333.07298280974697</v>
          </cell>
          <cell r="AP239">
            <v>335.26832161496372</v>
          </cell>
          <cell r="AQ239">
            <v>337.33814209693594</v>
          </cell>
          <cell r="AR239">
            <v>339.29602431357517</v>
          </cell>
          <cell r="AS239">
            <v>341.15345708993715</v>
          </cell>
          <cell r="AT239">
            <v>342.92024651484058</v>
          </cell>
          <cell r="AU239">
            <v>344.60482932101132</v>
          </cell>
          <cell r="AV239">
            <v>346.21451654722637</v>
          </cell>
          <cell r="AW239">
            <v>347.75568530455979</v>
          </cell>
          <cell r="AX239">
            <v>349.23393137012727</v>
          </cell>
          <cell r="AY239">
            <v>350.65419183483391</v>
          </cell>
        </row>
        <row r="240">
          <cell r="C240" t="str">
            <v>REC</v>
          </cell>
          <cell r="I240" t="str">
            <v>Conceptual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264.40000000000003</v>
          </cell>
          <cell r="V240">
            <v>292.92300648004175</v>
          </cell>
          <cell r="W240">
            <v>309.60789567869273</v>
          </cell>
          <cell r="X240">
            <v>321.44601296008352</v>
          </cell>
          <cell r="Y240">
            <v>330.62837009666322</v>
          </cell>
          <cell r="Z240">
            <v>338.1309021587345</v>
          </cell>
          <cell r="AA240">
            <v>344.47420263362613</v>
          </cell>
          <cell r="AB240">
            <v>349.96901944012524</v>
          </cell>
          <cell r="AC240">
            <v>354.81579135738542</v>
          </cell>
          <cell r="AD240">
            <v>359.15137657670499</v>
          </cell>
          <cell r="AE240">
            <v>363.07339047565296</v>
          </cell>
          <cell r="AF240">
            <v>366.65390863877622</v>
          </cell>
          <cell r="AG240">
            <v>369.94766605954226</v>
          </cell>
          <cell r="AH240">
            <v>372.99720911366791</v>
          </cell>
          <cell r="AI240">
            <v>375.83626577535597</v>
          </cell>
          <cell r="AJ240">
            <v>378.49202592016701</v>
          </cell>
          <cell r="AK240">
            <v>380.98672910791333</v>
          </cell>
          <cell r="AL240">
            <v>383.33879783742719</v>
          </cell>
          <cell r="AM240">
            <v>385.56366399269905</v>
          </cell>
          <cell r="AN240">
            <v>387.67438305674671</v>
          </cell>
          <cell r="AO240">
            <v>389.68209831231889</v>
          </cell>
          <cell r="AP240">
            <v>391.59639695569473</v>
          </cell>
          <cell r="AQ240">
            <v>393.42558698548453</v>
          </cell>
          <cell r="AR240">
            <v>395.17691511881799</v>
          </cell>
          <cell r="AS240">
            <v>396.85674019332646</v>
          </cell>
          <cell r="AT240">
            <v>398.47067253958403</v>
          </cell>
          <cell r="AU240">
            <v>400.02368703607817</v>
          </cell>
          <cell r="AV240">
            <v>401.52021559370962</v>
          </cell>
          <cell r="AW240">
            <v>402.96422340394344</v>
          </cell>
          <cell r="AX240">
            <v>404.35927225539768</v>
          </cell>
          <cell r="AY240">
            <v>405.70857346456381</v>
          </cell>
        </row>
        <row r="241">
          <cell r="C241" t="str">
            <v>REC</v>
          </cell>
          <cell r="I241" t="str">
            <v>Conceptual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105.76</v>
          </cell>
          <cell r="V241">
            <v>117.1692025920167</v>
          </cell>
          <cell r="W241">
            <v>123.84315827147709</v>
          </cell>
          <cell r="X241">
            <v>128.57840518403341</v>
          </cell>
          <cell r="Y241">
            <v>132.2513480386653</v>
          </cell>
          <cell r="Z241">
            <v>135.25236086349381</v>
          </cell>
          <cell r="AA241">
            <v>137.78968105345047</v>
          </cell>
          <cell r="AB241">
            <v>139.98760777605011</v>
          </cell>
          <cell r="AC241">
            <v>141.92631654295417</v>
          </cell>
          <cell r="AD241">
            <v>143.660550630682</v>
          </cell>
          <cell r="AE241">
            <v>145.22935619026117</v>
          </cell>
          <cell r="AF241">
            <v>146.6615634555105</v>
          </cell>
          <cell r="AG241">
            <v>147.9790664238169</v>
          </cell>
          <cell r="AH241">
            <v>149.19888364546716</v>
          </cell>
          <cell r="AI241">
            <v>150.33450631014239</v>
          </cell>
          <cell r="AJ241">
            <v>151.39681036806681</v>
          </cell>
          <cell r="AK241">
            <v>152.39469164316532</v>
          </cell>
          <cell r="AL241">
            <v>153.33551913497087</v>
          </cell>
          <cell r="AM241">
            <v>154.22546559707962</v>
          </cell>
          <cell r="AN241">
            <v>155.06975322269869</v>
          </cell>
          <cell r="AO241">
            <v>155.87283932492755</v>
          </cell>
          <cell r="AP241">
            <v>156.63855878227787</v>
          </cell>
          <cell r="AQ241">
            <v>157.37023479419381</v>
          </cell>
          <cell r="AR241">
            <v>158.0707660475272</v>
          </cell>
          <cell r="AS241">
            <v>158.74269607733058</v>
          </cell>
          <cell r="AT241">
            <v>159.3882690158336</v>
          </cell>
          <cell r="AU241">
            <v>160.00947481443126</v>
          </cell>
          <cell r="AV241">
            <v>160.60808623748386</v>
          </cell>
          <cell r="AW241">
            <v>161.18568936157737</v>
          </cell>
          <cell r="AX241">
            <v>161.74370890215909</v>
          </cell>
          <cell r="AY241">
            <v>162.28342938582551</v>
          </cell>
        </row>
        <row r="242">
          <cell r="C242" t="str">
            <v>REC</v>
          </cell>
          <cell r="I242" t="str">
            <v>Conceptual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468.49</v>
          </cell>
          <cell r="AF242">
            <v>731.08187788332964</v>
          </cell>
          <cell r="AG242">
            <v>884.6882794390267</v>
          </cell>
          <cell r="AH242">
            <v>993.67375576665938</v>
          </cell>
          <cell r="AI242">
            <v>1078.2094587465347</v>
          </cell>
          <cell r="AJ242">
            <v>1100</v>
          </cell>
          <cell r="AK242">
            <v>1100</v>
          </cell>
          <cell r="AL242">
            <v>1100</v>
          </cell>
          <cell r="AM242">
            <v>1100</v>
          </cell>
          <cell r="AN242">
            <v>1100</v>
          </cell>
          <cell r="AO242">
            <v>1100</v>
          </cell>
          <cell r="AP242">
            <v>1100</v>
          </cell>
          <cell r="AQ242">
            <v>1100</v>
          </cell>
          <cell r="AR242">
            <v>1100</v>
          </cell>
          <cell r="AS242">
            <v>1100</v>
          </cell>
          <cell r="AT242">
            <v>1100</v>
          </cell>
          <cell r="AU242">
            <v>1100</v>
          </cell>
          <cell r="AV242">
            <v>1100</v>
          </cell>
          <cell r="AW242">
            <v>1100</v>
          </cell>
          <cell r="AX242">
            <v>1100</v>
          </cell>
          <cell r="AY242">
            <v>1100</v>
          </cell>
        </row>
        <row r="243">
          <cell r="C243" t="str">
            <v>REC</v>
          </cell>
          <cell r="I243" t="str">
            <v>Conceptual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44.419200000000004</v>
          </cell>
          <cell r="AA243">
            <v>49.211065088647018</v>
          </cell>
          <cell r="AB243">
            <v>52.014126474020379</v>
          </cell>
          <cell r="AC243">
            <v>54.002930177294033</v>
          </cell>
          <cell r="AD243">
            <v>55.545566176239426</v>
          </cell>
          <cell r="AE243">
            <v>56.805991562667394</v>
          </cell>
          <cell r="AF243">
            <v>57.871666042449192</v>
          </cell>
          <cell r="AG243">
            <v>58.794795265941048</v>
          </cell>
          <cell r="AH243">
            <v>59.609052948040755</v>
          </cell>
          <cell r="AI243">
            <v>60.33743126488644</v>
          </cell>
          <cell r="AJ243">
            <v>60.9963295999097</v>
          </cell>
          <cell r="AK243">
            <v>61.597856651314409</v>
          </cell>
          <cell r="AL243">
            <v>62.151207898003101</v>
          </cell>
          <cell r="AM243">
            <v>62.663531131096207</v>
          </cell>
          <cell r="AN243">
            <v>63.140492650259802</v>
          </cell>
          <cell r="AO243">
            <v>63.586660354588055</v>
          </cell>
          <cell r="AP243">
            <v>64.005770490129436</v>
          </cell>
          <cell r="AQ243">
            <v>64.40091803668777</v>
          </cell>
          <cell r="AR243">
            <v>64.774695550773444</v>
          </cell>
          <cell r="AS243">
            <v>65.129296353533448</v>
          </cell>
          <cell r="AT243">
            <v>65.466592516469575</v>
          </cell>
          <cell r="AU243">
            <v>65.788194688556715</v>
          </cell>
          <cell r="AV243">
            <v>66.095498613561404</v>
          </cell>
          <cell r="AW243">
            <v>66.389721739961416</v>
          </cell>
          <cell r="AX243">
            <v>66.671932352478848</v>
          </cell>
          <cell r="AY243">
            <v>66.943072986650108</v>
          </cell>
        </row>
        <row r="244">
          <cell r="C244" t="str">
            <v>REC</v>
          </cell>
          <cell r="I244" t="str">
            <v>Conceptual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74.032000000000011</v>
          </cell>
          <cell r="V244">
            <v>82.018441814411702</v>
          </cell>
          <cell r="W244">
            <v>86.690210790033973</v>
          </cell>
          <cell r="X244">
            <v>90.004883628823379</v>
          </cell>
          <cell r="Y244">
            <v>92.575943627065712</v>
          </cell>
          <cell r="Z244">
            <v>94.67665260444565</v>
          </cell>
          <cell r="AA244">
            <v>96.45277673741532</v>
          </cell>
          <cell r="AB244">
            <v>97.99132544323507</v>
          </cell>
          <cell r="AC244">
            <v>99.348421580067921</v>
          </cell>
          <cell r="AD244">
            <v>100.56238544147739</v>
          </cell>
          <cell r="AE244">
            <v>101.66054933318283</v>
          </cell>
          <cell r="AF244">
            <v>102.66309441885734</v>
          </cell>
          <cell r="AG244">
            <v>103.58534649667183</v>
          </cell>
          <cell r="AH244">
            <v>104.43921855182701</v>
          </cell>
          <cell r="AI244">
            <v>105.23415441709966</v>
          </cell>
          <cell r="AJ244">
            <v>105.97776725764676</v>
          </cell>
          <cell r="AK244">
            <v>106.67628415021572</v>
          </cell>
          <cell r="AL244">
            <v>107.33486339447961</v>
          </cell>
          <cell r="AM244">
            <v>107.95782591795573</v>
          </cell>
          <cell r="AN244">
            <v>108.54882725588908</v>
          </cell>
          <cell r="AO244">
            <v>109.11098752744928</v>
          </cell>
          <cell r="AP244">
            <v>109.64699114759452</v>
          </cell>
          <cell r="AQ244">
            <v>110.15916435593567</v>
          </cell>
          <cell r="AR244">
            <v>110.64953623326903</v>
          </cell>
          <cell r="AS244">
            <v>111.11988725413141</v>
          </cell>
          <cell r="AT244">
            <v>111.57178831108352</v>
          </cell>
          <cell r="AU244">
            <v>112.00663237010188</v>
          </cell>
          <cell r="AV244">
            <v>112.4256603662387</v>
          </cell>
          <cell r="AW244">
            <v>112.82998255310416</v>
          </cell>
          <cell r="AX244">
            <v>113.22059623151135</v>
          </cell>
          <cell r="AY244">
            <v>113.59840057007786</v>
          </cell>
        </row>
        <row r="245">
          <cell r="C245" t="str">
            <v>REC</v>
          </cell>
          <cell r="I245" t="str">
            <v>Conceptual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148.06400000000002</v>
          </cell>
          <cell r="V245">
            <v>164.0368836288234</v>
          </cell>
          <cell r="W245">
            <v>173.38042158006795</v>
          </cell>
          <cell r="X245">
            <v>180.00976725764676</v>
          </cell>
          <cell r="Y245">
            <v>185.15188725413142</v>
          </cell>
          <cell r="Z245">
            <v>189.3533052088913</v>
          </cell>
          <cell r="AA245">
            <v>192.90555347483064</v>
          </cell>
          <cell r="AB245">
            <v>195.98265088647014</v>
          </cell>
          <cell r="AC245">
            <v>198.69684316013584</v>
          </cell>
          <cell r="AD245">
            <v>201.12477088295478</v>
          </cell>
          <cell r="AE245">
            <v>203.32109866636566</v>
          </cell>
          <cell r="AF245">
            <v>205.32618883771468</v>
          </cell>
          <cell r="AG245">
            <v>207.17069299334366</v>
          </cell>
          <cell r="AH245">
            <v>208.87843710365402</v>
          </cell>
          <cell r="AI245">
            <v>210.46830883419932</v>
          </cell>
          <cell r="AJ245">
            <v>211.95553451529352</v>
          </cell>
          <cell r="AK245">
            <v>213.35256830043144</v>
          </cell>
          <cell r="AL245">
            <v>214.66972678895922</v>
          </cell>
          <cell r="AM245">
            <v>215.91565183591146</v>
          </cell>
          <cell r="AN245">
            <v>217.09765451177816</v>
          </cell>
          <cell r="AO245">
            <v>218.22197505489856</v>
          </cell>
          <cell r="AP245">
            <v>219.29398229518904</v>
          </cell>
          <cell r="AQ245">
            <v>220.31832871187135</v>
          </cell>
          <cell r="AR245">
            <v>221.29907246653806</v>
          </cell>
          <cell r="AS245">
            <v>222.23977450826283</v>
          </cell>
          <cell r="AT245">
            <v>223.14357662216705</v>
          </cell>
          <cell r="AU245">
            <v>224.01326474020377</v>
          </cell>
          <cell r="AV245">
            <v>224.8513207324774</v>
          </cell>
          <cell r="AW245">
            <v>225.65996510620832</v>
          </cell>
          <cell r="AX245">
            <v>226.4411924630227</v>
          </cell>
          <cell r="AY245">
            <v>227.19680114015571</v>
          </cell>
        </row>
        <row r="246">
          <cell r="C246" t="str">
            <v>REC</v>
          </cell>
          <cell r="I246" t="str">
            <v>Conceptual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94.760959999999997</v>
          </cell>
          <cell r="V246">
            <v>104.98360552244696</v>
          </cell>
          <cell r="W246">
            <v>110.96346981124347</v>
          </cell>
          <cell r="X246">
            <v>115.20625104489392</v>
          </cell>
          <cell r="Y246">
            <v>118.4972078426441</v>
          </cell>
          <cell r="Z246">
            <v>121.18611533369042</v>
          </cell>
          <cell r="AA246">
            <v>123.4595542238916</v>
          </cell>
          <cell r="AB246">
            <v>125.42889656734089</v>
          </cell>
          <cell r="AC246">
            <v>127.16597962248693</v>
          </cell>
          <cell r="AD246">
            <v>128.71985336509107</v>
          </cell>
          <cell r="AE246">
            <v>130.12550314647402</v>
          </cell>
          <cell r="AF246">
            <v>131.40876085613741</v>
          </cell>
          <cell r="AG246">
            <v>132.58924351573995</v>
          </cell>
          <cell r="AH246">
            <v>133.68219974633857</v>
          </cell>
          <cell r="AI246">
            <v>134.69971765388757</v>
          </cell>
          <cell r="AJ246">
            <v>135.65154208978785</v>
          </cell>
          <cell r="AK246">
            <v>136.54564371227613</v>
          </cell>
          <cell r="AL246">
            <v>137.38862514493388</v>
          </cell>
          <cell r="AM246">
            <v>138.18601717498333</v>
          </cell>
          <cell r="AN246">
            <v>138.94249888753802</v>
          </cell>
          <cell r="AO246">
            <v>139.66206403513507</v>
          </cell>
          <cell r="AP246">
            <v>140.34814866892097</v>
          </cell>
          <cell r="AQ246">
            <v>141.00373037559766</v>
          </cell>
          <cell r="AR246">
            <v>141.63140637858436</v>
          </cell>
          <cell r="AS246">
            <v>142.23345568528819</v>
          </cell>
          <cell r="AT246">
            <v>142.81188903818691</v>
          </cell>
          <cell r="AU246">
            <v>143.36848943373039</v>
          </cell>
          <cell r="AV246">
            <v>143.90484526878552</v>
          </cell>
          <cell r="AW246">
            <v>144.42237766797331</v>
          </cell>
          <cell r="AX246">
            <v>144.92236317633453</v>
          </cell>
          <cell r="AY246">
            <v>145.40595272969966</v>
          </cell>
        </row>
        <row r="247">
          <cell r="C247" t="str">
            <v>GWR</v>
          </cell>
          <cell r="I247" t="str">
            <v>Existing</v>
          </cell>
          <cell r="P247">
            <v>3200</v>
          </cell>
          <cell r="Q247">
            <v>3200</v>
          </cell>
          <cell r="R247">
            <v>3200</v>
          </cell>
          <cell r="S247">
            <v>3200</v>
          </cell>
          <cell r="T247">
            <v>3260.745097179039</v>
          </cell>
          <cell r="U247">
            <v>3321.490194358078</v>
          </cell>
          <cell r="V247">
            <v>3382.2352915371171</v>
          </cell>
          <cell r="W247">
            <v>3442.9803887161561</v>
          </cell>
          <cell r="X247">
            <v>3503.7254858951951</v>
          </cell>
          <cell r="Y247">
            <v>3564.4705830742341</v>
          </cell>
          <cell r="Z247">
            <v>3600</v>
          </cell>
          <cell r="AA247">
            <v>3600</v>
          </cell>
          <cell r="AB247">
            <v>3600</v>
          </cell>
          <cell r="AC247">
            <v>3600</v>
          </cell>
          <cell r="AD247">
            <v>3600</v>
          </cell>
          <cell r="AE247">
            <v>3600</v>
          </cell>
          <cell r="AF247">
            <v>3600</v>
          </cell>
          <cell r="AG247">
            <v>3600</v>
          </cell>
          <cell r="AH247">
            <v>3600</v>
          </cell>
          <cell r="AI247">
            <v>3600</v>
          </cell>
          <cell r="AJ247">
            <v>3600</v>
          </cell>
          <cell r="AK247">
            <v>3600</v>
          </cell>
          <cell r="AL247">
            <v>3600</v>
          </cell>
          <cell r="AM247">
            <v>3600</v>
          </cell>
          <cell r="AN247">
            <v>3600</v>
          </cell>
          <cell r="AO247">
            <v>3600</v>
          </cell>
          <cell r="AP247">
            <v>3600</v>
          </cell>
          <cell r="AQ247">
            <v>3600</v>
          </cell>
          <cell r="AR247">
            <v>3600</v>
          </cell>
          <cell r="AS247">
            <v>3600</v>
          </cell>
          <cell r="AT247">
            <v>3600</v>
          </cell>
          <cell r="AU247">
            <v>3600</v>
          </cell>
          <cell r="AV247">
            <v>3600</v>
          </cell>
          <cell r="AW247">
            <v>3600</v>
          </cell>
          <cell r="AX247">
            <v>3600</v>
          </cell>
          <cell r="AY247">
            <v>3600</v>
          </cell>
        </row>
        <row r="248">
          <cell r="C248" t="str">
            <v>GWR</v>
          </cell>
          <cell r="I248" t="str">
            <v>Existing</v>
          </cell>
          <cell r="P248">
            <v>4600</v>
          </cell>
          <cell r="Q248">
            <v>4700</v>
          </cell>
          <cell r="R248">
            <v>3232</v>
          </cell>
          <cell r="S248">
            <v>3232</v>
          </cell>
          <cell r="T248">
            <v>4848.6188400931978</v>
          </cell>
          <cell r="U248">
            <v>4997.2376801863957</v>
          </cell>
          <cell r="V248">
            <v>5145.8565202795935</v>
          </cell>
          <cell r="W248">
            <v>5294.4753603727913</v>
          </cell>
          <cell r="X248">
            <v>5443.0942004659892</v>
          </cell>
          <cell r="Y248">
            <v>5591.713040559187</v>
          </cell>
          <cell r="Z248">
            <v>5740.3318806523848</v>
          </cell>
          <cell r="AA248">
            <v>5888.9507207455827</v>
          </cell>
          <cell r="AB248">
            <v>6037.5695608387805</v>
          </cell>
          <cell r="AC248">
            <v>6186.1884009319783</v>
          </cell>
          <cell r="AD248">
            <v>6334.8072410251762</v>
          </cell>
          <cell r="AE248">
            <v>6483.426081118374</v>
          </cell>
          <cell r="AF248">
            <v>6632.0449212115718</v>
          </cell>
          <cell r="AG248">
            <v>6780.6637613047697</v>
          </cell>
          <cell r="AH248">
            <v>6929.2826013979675</v>
          </cell>
          <cell r="AI248">
            <v>7077.9014414911653</v>
          </cell>
          <cell r="AJ248">
            <v>7226.5202815843631</v>
          </cell>
          <cell r="AK248">
            <v>7375.139121677561</v>
          </cell>
          <cell r="AL248">
            <v>7523.7579617707588</v>
          </cell>
          <cell r="AM248">
            <v>7672.3768018639566</v>
          </cell>
          <cell r="AN248">
            <v>7800</v>
          </cell>
          <cell r="AO248">
            <v>7800</v>
          </cell>
          <cell r="AP248">
            <v>7800</v>
          </cell>
          <cell r="AQ248">
            <v>7800</v>
          </cell>
          <cell r="AR248">
            <v>7800</v>
          </cell>
          <cell r="AS248">
            <v>7800</v>
          </cell>
          <cell r="AT248">
            <v>7800</v>
          </cell>
          <cell r="AU248">
            <v>7800</v>
          </cell>
          <cell r="AV248">
            <v>7800</v>
          </cell>
          <cell r="AW248">
            <v>7800</v>
          </cell>
          <cell r="AX248">
            <v>7800</v>
          </cell>
          <cell r="AY248">
            <v>7800</v>
          </cell>
        </row>
        <row r="249">
          <cell r="C249" t="str">
            <v>GWR</v>
          </cell>
          <cell r="I249" t="str">
            <v>Under Construction</v>
          </cell>
          <cell r="P249">
            <v>0</v>
          </cell>
          <cell r="Q249">
            <v>0</v>
          </cell>
          <cell r="R249">
            <v>2441.3999999999996</v>
          </cell>
          <cell r="S249">
            <v>3036.1202809204333</v>
          </cell>
          <cell r="T249">
            <v>3384.0093436772381</v>
          </cell>
          <cell r="U249">
            <v>3630.840561840866</v>
          </cell>
          <cell r="V249">
            <v>3822.2977288684579</v>
          </cell>
          <cell r="W249">
            <v>3978.7296245976709</v>
          </cell>
          <cell r="X249">
            <v>4110.9909078894589</v>
          </cell>
          <cell r="Y249">
            <v>4225.5608427612988</v>
          </cell>
          <cell r="Z249">
            <v>4326.6186873544766</v>
          </cell>
          <cell r="AA249">
            <v>4417.0180097888915</v>
          </cell>
          <cell r="AB249">
            <v>4498.794144061002</v>
          </cell>
          <cell r="AC249">
            <v>4573.4499055181041</v>
          </cell>
          <cell r="AD249">
            <v>4642.1265487019982</v>
          </cell>
          <cell r="AE249">
            <v>4705.7111888098916</v>
          </cell>
          <cell r="AF249">
            <v>4764.9070725456959</v>
          </cell>
          <cell r="AG249">
            <v>4820.2811236817324</v>
          </cell>
          <cell r="AH249">
            <v>4872.2970492002332</v>
          </cell>
          <cell r="AI249">
            <v>4921.3389682749084</v>
          </cell>
          <cell r="AJ249">
            <v>4967.7286441248052</v>
          </cell>
          <cell r="AK249">
            <v>5011.7382907093242</v>
          </cell>
          <cell r="AL249">
            <v>5053.6002515666969</v>
          </cell>
          <cell r="AM249">
            <v>5093.5144249814348</v>
          </cell>
          <cell r="AN249">
            <v>5131.6540372672107</v>
          </cell>
          <cell r="AO249">
            <v>5168.1701864385377</v>
          </cell>
          <cell r="AP249">
            <v>5200</v>
          </cell>
          <cell r="AQ249">
            <v>5200</v>
          </cell>
          <cell r="AR249">
            <v>5200</v>
          </cell>
          <cell r="AS249">
            <v>5200</v>
          </cell>
          <cell r="AT249">
            <v>5200</v>
          </cell>
          <cell r="AU249">
            <v>5200</v>
          </cell>
          <cell r="AV249">
            <v>5200</v>
          </cell>
          <cell r="AW249">
            <v>5200</v>
          </cell>
          <cell r="AX249">
            <v>5200</v>
          </cell>
          <cell r="AY249">
            <v>5200</v>
          </cell>
        </row>
        <row r="250">
          <cell r="C250" t="str">
            <v>GWR</v>
          </cell>
          <cell r="I250" t="str">
            <v>Existing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</row>
        <row r="251">
          <cell r="C251" t="str">
            <v>GWR</v>
          </cell>
          <cell r="I251" t="str">
            <v>Full Design &amp; Appropriated Funds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187.79999999999998</v>
          </cell>
          <cell r="AA251">
            <v>233.54771391695638</v>
          </cell>
          <cell r="AB251">
            <v>260.30841105209521</v>
          </cell>
          <cell r="AC251">
            <v>279.29542783391275</v>
          </cell>
          <cell r="AD251">
            <v>294.02290222065062</v>
          </cell>
          <cell r="AE251">
            <v>306.05612496905161</v>
          </cell>
          <cell r="AF251">
            <v>316.23006983765066</v>
          </cell>
          <cell r="AG251">
            <v>325.04314175086915</v>
          </cell>
          <cell r="AH251">
            <v>332.81682210419052</v>
          </cell>
          <cell r="AI251">
            <v>339.77061613760702</v>
          </cell>
          <cell r="AJ251">
            <v>346.06108800469246</v>
          </cell>
          <cell r="AK251">
            <v>351.80383888600801</v>
          </cell>
          <cell r="AL251">
            <v>357.08665759246145</v>
          </cell>
          <cell r="AM251">
            <v>361.97778375460706</v>
          </cell>
          <cell r="AN251">
            <v>366.53131327274588</v>
          </cell>
          <cell r="AO251">
            <v>370.79085566782555</v>
          </cell>
          <cell r="AP251">
            <v>374.79208070771028</v>
          </cell>
          <cell r="AQ251">
            <v>378.56453602114686</v>
          </cell>
          <cell r="AR251">
            <v>382.13297262498503</v>
          </cell>
          <cell r="AS251">
            <v>385.51833005456342</v>
          </cell>
          <cell r="AT251">
            <v>388.73848088974592</v>
          </cell>
          <cell r="AU251">
            <v>391.80880192164886</v>
          </cell>
          <cell r="AV251">
            <v>394.7426182513239</v>
          </cell>
          <cell r="AW251">
            <v>397.55155280296441</v>
          </cell>
          <cell r="AX251">
            <v>400</v>
          </cell>
          <cell r="AY251">
            <v>400</v>
          </cell>
        </row>
        <row r="252">
          <cell r="C252" t="str">
            <v>GWR</v>
          </cell>
          <cell r="I252" t="str">
            <v>Feasibility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704.25</v>
          </cell>
          <cell r="AA252">
            <v>875.8039271885865</v>
          </cell>
          <cell r="AB252">
            <v>976.15654144535711</v>
          </cell>
          <cell r="AC252">
            <v>1047.3578543771728</v>
          </cell>
          <cell r="AD252">
            <v>1102.5858833274397</v>
          </cell>
          <cell r="AE252">
            <v>1147.7104686339435</v>
          </cell>
          <cell r="AF252">
            <v>1185.8627618911898</v>
          </cell>
          <cell r="AG252">
            <v>1218.9117815657594</v>
          </cell>
          <cell r="AH252">
            <v>1248.0630828907144</v>
          </cell>
          <cell r="AI252">
            <v>1274.1398105160263</v>
          </cell>
          <cell r="AJ252">
            <v>1297.7290800175967</v>
          </cell>
          <cell r="AK252">
            <v>1319.2643958225301</v>
          </cell>
          <cell r="AL252">
            <v>1339.0749659717303</v>
          </cell>
          <cell r="AM252">
            <v>1357.4166890797765</v>
          </cell>
          <cell r="AN252">
            <v>1374.492424772797</v>
          </cell>
          <cell r="AO252">
            <v>1390.465708754346</v>
          </cell>
          <cell r="AP252">
            <v>1405.4703026539134</v>
          </cell>
          <cell r="AQ252">
            <v>1419.6170100793006</v>
          </cell>
          <cell r="AR252">
            <v>1432.9986473436938</v>
          </cell>
          <cell r="AS252">
            <v>1445.6937377046127</v>
          </cell>
          <cell r="AT252">
            <v>1457.7693033365472</v>
          </cell>
          <cell r="AU252">
            <v>1469.2830072061831</v>
          </cell>
          <cell r="AV252">
            <v>1480.2848184424645</v>
          </cell>
          <cell r="AW252">
            <v>1490.8183230111165</v>
          </cell>
          <cell r="AX252">
            <v>1500</v>
          </cell>
          <cell r="AY252">
            <v>1500</v>
          </cell>
        </row>
        <row r="253">
          <cell r="C253" t="str">
            <v>GWR</v>
          </cell>
          <cell r="I253" t="str">
            <v>Feasibility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788.76</v>
          </cell>
          <cell r="AA253">
            <v>980.9003984512168</v>
          </cell>
          <cell r="AB253">
            <v>1093.2953264188</v>
          </cell>
          <cell r="AC253">
            <v>1173.0407969024336</v>
          </cell>
          <cell r="AD253">
            <v>1234.8961893267326</v>
          </cell>
          <cell r="AE253">
            <v>1285.4357248700169</v>
          </cell>
          <cell r="AF253">
            <v>1328.1662933181328</v>
          </cell>
          <cell r="AG253">
            <v>1365.1811953536503</v>
          </cell>
          <cell r="AH253">
            <v>1397.8306528376002</v>
          </cell>
          <cell r="AI253">
            <v>1427.0365877779495</v>
          </cell>
          <cell r="AJ253">
            <v>1453.4565696197083</v>
          </cell>
          <cell r="AK253">
            <v>1477.5761233212338</v>
          </cell>
          <cell r="AL253">
            <v>1499.7639618883379</v>
          </cell>
          <cell r="AM253">
            <v>1520.3066917693498</v>
          </cell>
          <cell r="AN253">
            <v>1539.4315157455326</v>
          </cell>
          <cell r="AO253">
            <v>1557.3215938048675</v>
          </cell>
          <cell r="AP253">
            <v>1574.126738972383</v>
          </cell>
          <cell r="AQ253">
            <v>1589.9710512888166</v>
          </cell>
          <cell r="AR253">
            <v>1604.9584850249371</v>
          </cell>
          <cell r="AS253">
            <v>1619.1769862291662</v>
          </cell>
          <cell r="AT253">
            <v>1632.7016197369328</v>
          </cell>
          <cell r="AU253">
            <v>1645.5969680709252</v>
          </cell>
          <cell r="AV253">
            <v>1657.9189966555602</v>
          </cell>
          <cell r="AW253">
            <v>1669.7165217724505</v>
          </cell>
          <cell r="AX253">
            <v>1680</v>
          </cell>
          <cell r="AY253">
            <v>1680</v>
          </cell>
        </row>
        <row r="254">
          <cell r="C254" t="str">
            <v>GWR</v>
          </cell>
          <cell r="I254" t="str">
            <v>Feasibility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2629.2</v>
          </cell>
          <cell r="AA254">
            <v>3269.6679948373894</v>
          </cell>
          <cell r="AB254">
            <v>3644.3177547293335</v>
          </cell>
          <cell r="AC254">
            <v>3910.1359896747786</v>
          </cell>
          <cell r="AD254">
            <v>4116.3206310891082</v>
          </cell>
          <cell r="AE254">
            <v>4284.7857495667222</v>
          </cell>
          <cell r="AF254">
            <v>4427.2209777271091</v>
          </cell>
          <cell r="AG254">
            <v>4550.6039845121677</v>
          </cell>
          <cell r="AH254">
            <v>4659.4355094586672</v>
          </cell>
          <cell r="AI254">
            <v>4756.7886259264978</v>
          </cell>
          <cell r="AJ254">
            <v>4844.8552320656945</v>
          </cell>
          <cell r="AK254">
            <v>4925.2537444041127</v>
          </cell>
          <cell r="AL254">
            <v>4999.2132062944602</v>
          </cell>
          <cell r="AM254">
            <v>5067.6889725644987</v>
          </cell>
          <cell r="AN254">
            <v>5131.4383858184419</v>
          </cell>
          <cell r="AO254">
            <v>5191.0719793495582</v>
          </cell>
          <cell r="AP254">
            <v>5247.089129907944</v>
          </cell>
          <cell r="AQ254">
            <v>5299.9035042960559</v>
          </cell>
          <cell r="AR254">
            <v>5349.8616167497903</v>
          </cell>
          <cell r="AS254">
            <v>5397.2566207638874</v>
          </cell>
          <cell r="AT254">
            <v>5442.3387324564428</v>
          </cell>
          <cell r="AU254">
            <v>5485.3232269030841</v>
          </cell>
          <cell r="AV254">
            <v>5526.3966555185343</v>
          </cell>
          <cell r="AW254">
            <v>5565.7217392415014</v>
          </cell>
          <cell r="AX254">
            <v>5600</v>
          </cell>
          <cell r="AY254">
            <v>5600</v>
          </cell>
        </row>
        <row r="255">
          <cell r="C255" t="str">
            <v>GWR</v>
          </cell>
          <cell r="I255" t="str">
            <v>Feasibility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187.79999999999998</v>
          </cell>
          <cell r="AA255">
            <v>233.54771391695638</v>
          </cell>
          <cell r="AB255">
            <v>260.30841105209521</v>
          </cell>
          <cell r="AC255">
            <v>279.29542783391275</v>
          </cell>
          <cell r="AD255">
            <v>294.02290222065062</v>
          </cell>
          <cell r="AE255">
            <v>306.05612496905161</v>
          </cell>
          <cell r="AF255">
            <v>316.23006983765066</v>
          </cell>
          <cell r="AG255">
            <v>325.04314175086915</v>
          </cell>
          <cell r="AH255">
            <v>332.81682210419052</v>
          </cell>
          <cell r="AI255">
            <v>339.77061613760702</v>
          </cell>
          <cell r="AJ255">
            <v>346.06108800469246</v>
          </cell>
          <cell r="AK255">
            <v>351.80383888600801</v>
          </cell>
          <cell r="AL255">
            <v>357.08665759246145</v>
          </cell>
          <cell r="AM255">
            <v>361.97778375460706</v>
          </cell>
          <cell r="AN255">
            <v>366.53131327274588</v>
          </cell>
          <cell r="AO255">
            <v>370.79085566782555</v>
          </cell>
          <cell r="AP255">
            <v>374.79208070771028</v>
          </cell>
          <cell r="AQ255">
            <v>378.56453602114686</v>
          </cell>
          <cell r="AR255">
            <v>382.13297262498503</v>
          </cell>
          <cell r="AS255">
            <v>385.51833005456342</v>
          </cell>
          <cell r="AT255">
            <v>388.73848088974592</v>
          </cell>
          <cell r="AU255">
            <v>391.80880192164886</v>
          </cell>
          <cell r="AV255">
            <v>394.7426182513239</v>
          </cell>
          <cell r="AW255">
            <v>397.55155280296441</v>
          </cell>
          <cell r="AX255">
            <v>400</v>
          </cell>
          <cell r="AY255">
            <v>400</v>
          </cell>
        </row>
        <row r="256">
          <cell r="C256" t="str">
            <v>GWR</v>
          </cell>
          <cell r="I256" t="str">
            <v>Feasibility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751.19999999999993</v>
          </cell>
          <cell r="AA256">
            <v>934.19085566782553</v>
          </cell>
          <cell r="AB256">
            <v>1041.2336442083808</v>
          </cell>
          <cell r="AC256">
            <v>1117.181711335651</v>
          </cell>
          <cell r="AD256">
            <v>1176.0916088826025</v>
          </cell>
          <cell r="AE256">
            <v>1224.2244998762064</v>
          </cell>
          <cell r="AF256">
            <v>1264.9202793506026</v>
          </cell>
          <cell r="AG256">
            <v>1300.1725670034766</v>
          </cell>
          <cell r="AH256">
            <v>1331.2672884167621</v>
          </cell>
          <cell r="AI256">
            <v>1359.0824645504281</v>
          </cell>
          <cell r="AJ256">
            <v>1384.2443520187699</v>
          </cell>
          <cell r="AK256">
            <v>1407.215355544032</v>
          </cell>
          <cell r="AL256">
            <v>1428.3466303698458</v>
          </cell>
          <cell r="AM256">
            <v>1447.9111350184282</v>
          </cell>
          <cell r="AN256">
            <v>1466.1252530909835</v>
          </cell>
          <cell r="AO256">
            <v>1483.1634226713022</v>
          </cell>
          <cell r="AP256">
            <v>1499.1683228308411</v>
          </cell>
          <cell r="AQ256">
            <v>1514.2581440845875</v>
          </cell>
          <cell r="AR256">
            <v>1528.5318904999401</v>
          </cell>
          <cell r="AS256">
            <v>1542.0733202182537</v>
          </cell>
          <cell r="AT256">
            <v>1554.9539235589837</v>
          </cell>
          <cell r="AU256">
            <v>1567.2352076865955</v>
          </cell>
          <cell r="AV256">
            <v>1578.9704730052956</v>
          </cell>
          <cell r="AW256">
            <v>1590.2062112118576</v>
          </cell>
          <cell r="AX256">
            <v>1600</v>
          </cell>
          <cell r="AY256">
            <v>1600</v>
          </cell>
        </row>
        <row r="257">
          <cell r="C257" t="str">
            <v>GWR</v>
          </cell>
          <cell r="I257" t="str">
            <v>Feasibility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760.12049999999999</v>
          </cell>
          <cell r="V257">
            <v>945.28437207888101</v>
          </cell>
          <cell r="W257">
            <v>1053.5982937333554</v>
          </cell>
          <cell r="X257">
            <v>1130.448244157762</v>
          </cell>
          <cell r="Y257">
            <v>1190.0576967380832</v>
          </cell>
          <cell r="Z257">
            <v>1238.7621658122364</v>
          </cell>
          <cell r="AA257">
            <v>1279.9412076678909</v>
          </cell>
          <cell r="AB257">
            <v>1315.6121162366428</v>
          </cell>
          <cell r="AC257">
            <v>1347.076087466711</v>
          </cell>
          <cell r="AD257">
            <v>1375.2215688169645</v>
          </cell>
          <cell r="AE257">
            <v>1400.6822536989928</v>
          </cell>
          <cell r="AF257">
            <v>1423.9260378911176</v>
          </cell>
          <cell r="AG257">
            <v>1445.3082466054877</v>
          </cell>
          <cell r="AH257">
            <v>1465.1050797467722</v>
          </cell>
          <cell r="AI257">
            <v>1483.5354904714388</v>
          </cell>
          <cell r="AJ257">
            <v>1500.775988315524</v>
          </cell>
          <cell r="AK257">
            <v>1516.9709466644572</v>
          </cell>
          <cell r="AL257">
            <v>1532.2399595455918</v>
          </cell>
          <cell r="AM257">
            <v>1546.6832066996269</v>
          </cell>
          <cell r="AN257">
            <v>1560.3854408958452</v>
          </cell>
          <cell r="AO257">
            <v>1573.4190014012465</v>
          </cell>
          <cell r="AP257">
            <v>1585.8461257778738</v>
          </cell>
          <cell r="AQ257">
            <v>1597.7207473722335</v>
          </cell>
          <cell r="AR257">
            <v>1609.0899099699984</v>
          </cell>
          <cell r="AS257">
            <v>1619</v>
          </cell>
          <cell r="AT257">
            <v>1619</v>
          </cell>
          <cell r="AU257">
            <v>1619</v>
          </cell>
          <cell r="AV257">
            <v>1619</v>
          </cell>
          <cell r="AW257">
            <v>1619</v>
          </cell>
          <cell r="AX257">
            <v>1619</v>
          </cell>
          <cell r="AY257">
            <v>1619</v>
          </cell>
        </row>
        <row r="258">
          <cell r="C258" t="str">
            <v>GWR</v>
          </cell>
          <cell r="I258" t="str">
            <v>Feasibility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1831.05</v>
          </cell>
          <cell r="AA258">
            <v>2277.090210690325</v>
          </cell>
          <cell r="AB258">
            <v>2538.0070077579285</v>
          </cell>
          <cell r="AC258">
            <v>2723.1304213806493</v>
          </cell>
          <cell r="AD258">
            <v>2866.7232966513434</v>
          </cell>
          <cell r="AE258">
            <v>2984.0472184482533</v>
          </cell>
          <cell r="AF258">
            <v>3083.2431809170939</v>
          </cell>
          <cell r="AG258">
            <v>3169.1706320709741</v>
          </cell>
          <cell r="AH258">
            <v>3244.9640155158572</v>
          </cell>
          <cell r="AI258">
            <v>3312.7635073416686</v>
          </cell>
          <cell r="AJ258">
            <v>3374.0956080457513</v>
          </cell>
          <cell r="AK258">
            <v>3430.0874291385785</v>
          </cell>
          <cell r="AL258">
            <v>3481.5949115264989</v>
          </cell>
          <cell r="AM258">
            <v>3529.2833916074192</v>
          </cell>
          <cell r="AN258">
            <v>3573.6803044092721</v>
          </cell>
          <cell r="AO258">
            <v>3615.2108427612993</v>
          </cell>
          <cell r="AP258">
            <v>3654.2227869001749</v>
          </cell>
          <cell r="AQ258">
            <v>3691.0042262061816</v>
          </cell>
          <cell r="AR258">
            <v>3725.7964830936044</v>
          </cell>
          <cell r="AS258">
            <v>3758.803718031993</v>
          </cell>
          <cell r="AT258">
            <v>3790.2001886750227</v>
          </cell>
          <cell r="AU258">
            <v>3820.1358187360761</v>
          </cell>
          <cell r="AV258">
            <v>3848.7405279504078</v>
          </cell>
          <cell r="AW258">
            <v>3876.1276398289028</v>
          </cell>
          <cell r="AX258">
            <v>3900</v>
          </cell>
          <cell r="AY258">
            <v>3900</v>
          </cell>
        </row>
        <row r="259">
          <cell r="C259" t="str">
            <v>GWR</v>
          </cell>
          <cell r="I259" t="str">
            <v>Conceptual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704.25</v>
          </cell>
          <cell r="AA259">
            <v>875.8039271885865</v>
          </cell>
          <cell r="AB259">
            <v>976.15654144535711</v>
          </cell>
          <cell r="AC259">
            <v>1047.3578543771728</v>
          </cell>
          <cell r="AD259">
            <v>1102.5858833274397</v>
          </cell>
          <cell r="AE259">
            <v>1147.7104686339435</v>
          </cell>
          <cell r="AF259">
            <v>1185.8627618911898</v>
          </cell>
          <cell r="AG259">
            <v>1218.9117815657594</v>
          </cell>
          <cell r="AH259">
            <v>1248.0630828907144</v>
          </cell>
          <cell r="AI259">
            <v>1274.1398105160263</v>
          </cell>
          <cell r="AJ259">
            <v>1297.7290800175967</v>
          </cell>
          <cell r="AK259">
            <v>1319.2643958225301</v>
          </cell>
          <cell r="AL259">
            <v>1339.0749659717303</v>
          </cell>
          <cell r="AM259">
            <v>1357.4166890797765</v>
          </cell>
          <cell r="AN259">
            <v>1374.492424772797</v>
          </cell>
          <cell r="AO259">
            <v>1390.465708754346</v>
          </cell>
          <cell r="AP259">
            <v>1405.4703026539134</v>
          </cell>
          <cell r="AQ259">
            <v>1419.6170100793006</v>
          </cell>
          <cell r="AR259">
            <v>1432.9986473436938</v>
          </cell>
          <cell r="AS259">
            <v>1445.6937377046127</v>
          </cell>
          <cell r="AT259">
            <v>1457.7693033365472</v>
          </cell>
          <cell r="AU259">
            <v>1469.2830072061831</v>
          </cell>
          <cell r="AV259">
            <v>1480.2848184424645</v>
          </cell>
          <cell r="AW259">
            <v>1490.8183230111165</v>
          </cell>
          <cell r="AX259">
            <v>1500</v>
          </cell>
          <cell r="AY259">
            <v>1500</v>
          </cell>
        </row>
        <row r="260">
          <cell r="C260" t="str">
            <v>SWD</v>
          </cell>
          <cell r="I260" t="str">
            <v>Under Construction</v>
          </cell>
          <cell r="P260">
            <v>52000</v>
          </cell>
          <cell r="Q260">
            <v>52000</v>
          </cell>
          <cell r="R260">
            <v>52000</v>
          </cell>
          <cell r="S260">
            <v>52000</v>
          </cell>
          <cell r="T260">
            <v>52000</v>
          </cell>
          <cell r="U260">
            <v>52000</v>
          </cell>
          <cell r="V260">
            <v>52000</v>
          </cell>
          <cell r="W260">
            <v>52000</v>
          </cell>
          <cell r="X260">
            <v>52000</v>
          </cell>
          <cell r="Y260">
            <v>52000</v>
          </cell>
          <cell r="Z260">
            <v>52000</v>
          </cell>
          <cell r="AA260">
            <v>52000</v>
          </cell>
          <cell r="AB260">
            <v>52000</v>
          </cell>
          <cell r="AC260">
            <v>52000</v>
          </cell>
          <cell r="AD260">
            <v>52000</v>
          </cell>
          <cell r="AE260">
            <v>52000</v>
          </cell>
          <cell r="AF260">
            <v>52000</v>
          </cell>
          <cell r="AG260">
            <v>52000</v>
          </cell>
          <cell r="AH260">
            <v>52000</v>
          </cell>
          <cell r="AI260">
            <v>52000</v>
          </cell>
          <cell r="AJ260">
            <v>52000</v>
          </cell>
          <cell r="AK260">
            <v>52000</v>
          </cell>
          <cell r="AL260">
            <v>52000</v>
          </cell>
          <cell r="AM260">
            <v>52000</v>
          </cell>
          <cell r="AN260">
            <v>52000</v>
          </cell>
          <cell r="AO260">
            <v>52000</v>
          </cell>
          <cell r="AP260">
            <v>52000</v>
          </cell>
          <cell r="AQ260">
            <v>52000</v>
          </cell>
          <cell r="AR260">
            <v>52000</v>
          </cell>
          <cell r="AS260">
            <v>52000</v>
          </cell>
          <cell r="AT260">
            <v>52000</v>
          </cell>
          <cell r="AU260">
            <v>52000</v>
          </cell>
          <cell r="AV260">
            <v>52000</v>
          </cell>
          <cell r="AW260">
            <v>52000</v>
          </cell>
          <cell r="AX260">
            <v>52000</v>
          </cell>
          <cell r="AY260">
            <v>52000</v>
          </cell>
        </row>
        <row r="261">
          <cell r="C261" t="str">
            <v>SWD</v>
          </cell>
          <cell r="I261" t="str">
            <v>Conceptual</v>
          </cell>
          <cell r="AJ261">
            <v>52000</v>
          </cell>
          <cell r="AK261">
            <v>52000</v>
          </cell>
          <cell r="AL261">
            <v>52000</v>
          </cell>
          <cell r="AM261">
            <v>52000</v>
          </cell>
          <cell r="AN261">
            <v>52000</v>
          </cell>
          <cell r="AO261">
            <v>52000</v>
          </cell>
          <cell r="AP261">
            <v>52000</v>
          </cell>
          <cell r="AQ261">
            <v>52000</v>
          </cell>
          <cell r="AR261">
            <v>52000</v>
          </cell>
          <cell r="AS261">
            <v>52000</v>
          </cell>
          <cell r="AT261">
            <v>52000</v>
          </cell>
          <cell r="AU261">
            <v>52000</v>
          </cell>
          <cell r="AV261">
            <v>52000</v>
          </cell>
          <cell r="AW261">
            <v>52000</v>
          </cell>
          <cell r="AX261">
            <v>52000</v>
          </cell>
          <cell r="AY261">
            <v>52000</v>
          </cell>
        </row>
        <row r="262">
          <cell r="C262" t="str">
            <v>SWD</v>
          </cell>
          <cell r="I262" t="str">
            <v>Feasibility</v>
          </cell>
          <cell r="Z262">
            <v>26000</v>
          </cell>
          <cell r="AA262">
            <v>26000</v>
          </cell>
          <cell r="AB262">
            <v>26000</v>
          </cell>
          <cell r="AC262">
            <v>26000</v>
          </cell>
          <cell r="AD262">
            <v>26000</v>
          </cell>
          <cell r="AE262">
            <v>26000</v>
          </cell>
          <cell r="AF262">
            <v>26000</v>
          </cell>
          <cell r="AG262">
            <v>26000</v>
          </cell>
          <cell r="AH262">
            <v>26000</v>
          </cell>
          <cell r="AI262">
            <v>26000</v>
          </cell>
          <cell r="AJ262">
            <v>26000</v>
          </cell>
          <cell r="AK262">
            <v>26000</v>
          </cell>
          <cell r="AL262">
            <v>26000</v>
          </cell>
          <cell r="AM262">
            <v>26000</v>
          </cell>
          <cell r="AN262">
            <v>26000</v>
          </cell>
          <cell r="AO262">
            <v>26000</v>
          </cell>
          <cell r="AP262">
            <v>26000</v>
          </cell>
          <cell r="AQ262">
            <v>26000</v>
          </cell>
          <cell r="AR262">
            <v>26000</v>
          </cell>
          <cell r="AS262">
            <v>26000</v>
          </cell>
          <cell r="AT262">
            <v>26000</v>
          </cell>
          <cell r="AU262">
            <v>26000</v>
          </cell>
          <cell r="AV262">
            <v>26000</v>
          </cell>
          <cell r="AW262">
            <v>26000</v>
          </cell>
          <cell r="AX262">
            <v>26000</v>
          </cell>
          <cell r="AY262">
            <v>26000</v>
          </cell>
        </row>
        <row r="263">
          <cell r="C263" t="str">
            <v>REC</v>
          </cell>
          <cell r="I263" t="str">
            <v>History - Not Existing</v>
          </cell>
        </row>
        <row r="264">
          <cell r="C264" t="str">
            <v>REC</v>
          </cell>
          <cell r="I264" t="str">
            <v>History - Not Existing</v>
          </cell>
        </row>
        <row r="265">
          <cell r="C265" t="str">
            <v>REC</v>
          </cell>
          <cell r="I265" t="str">
            <v>History - Not Existing</v>
          </cell>
        </row>
        <row r="266">
          <cell r="C266" t="str">
            <v>REC</v>
          </cell>
          <cell r="I266" t="str">
            <v>History - Not Existing</v>
          </cell>
        </row>
        <row r="267">
          <cell r="C267" t="str">
            <v>REC</v>
          </cell>
          <cell r="I267" t="str">
            <v>History - Not Existing</v>
          </cell>
        </row>
        <row r="268">
          <cell r="C268" t="str">
            <v>REC</v>
          </cell>
          <cell r="I268" t="str">
            <v>History - Not Existing</v>
          </cell>
        </row>
        <row r="269">
          <cell r="C269" t="str">
            <v>REC</v>
          </cell>
          <cell r="I269" t="str">
            <v>Existing</v>
          </cell>
          <cell r="P269">
            <v>35</v>
          </cell>
          <cell r="Q269">
            <v>45.264100000000006</v>
          </cell>
          <cell r="R269">
            <v>45.360000000000007</v>
          </cell>
          <cell r="S269">
            <v>58.240000000000009</v>
          </cell>
          <cell r="T269">
            <v>62.331325000000007</v>
          </cell>
          <cell r="U269">
            <v>66.422650000000004</v>
          </cell>
          <cell r="V269">
            <v>70.513975000000002</v>
          </cell>
          <cell r="W269">
            <v>74.6053</v>
          </cell>
          <cell r="X269">
            <v>78.696624999999997</v>
          </cell>
          <cell r="Y269">
            <v>82.787949999999995</v>
          </cell>
          <cell r="Z269">
            <v>86.879274999999993</v>
          </cell>
          <cell r="AA269">
            <v>90.97059999999999</v>
          </cell>
          <cell r="AB269">
            <v>95.061924999999988</v>
          </cell>
          <cell r="AC269">
            <v>99.153249999999986</v>
          </cell>
          <cell r="AD269">
            <v>103.24457499999998</v>
          </cell>
          <cell r="AE269">
            <v>107.33589999999998</v>
          </cell>
          <cell r="AF269">
            <v>111.42722499999998</v>
          </cell>
          <cell r="AG269">
            <v>115.51854999999998</v>
          </cell>
          <cell r="AH269">
            <v>119.60987499999997</v>
          </cell>
          <cell r="AI269">
            <v>123.70119999999997</v>
          </cell>
          <cell r="AJ269">
            <v>127.79252499999997</v>
          </cell>
          <cell r="AK269">
            <v>131.88384999999997</v>
          </cell>
          <cell r="AL269">
            <v>135.97517499999998</v>
          </cell>
          <cell r="AM269">
            <v>140.06649999999999</v>
          </cell>
          <cell r="AN269">
            <v>144.157825</v>
          </cell>
          <cell r="AO269">
            <v>148.24915000000001</v>
          </cell>
          <cell r="AP269">
            <v>152.34047500000003</v>
          </cell>
          <cell r="AQ269">
            <v>156.43180000000004</v>
          </cell>
          <cell r="AR269">
            <v>160.52312500000005</v>
          </cell>
          <cell r="AS269">
            <v>164.61445000000006</v>
          </cell>
          <cell r="AT269">
            <v>168.70577500000007</v>
          </cell>
          <cell r="AU269">
            <v>172.79710000000009</v>
          </cell>
          <cell r="AV269">
            <v>176.8884250000001</v>
          </cell>
          <cell r="AW269">
            <v>180.97975000000011</v>
          </cell>
          <cell r="AX269">
            <v>185.07107500000012</v>
          </cell>
          <cell r="AY269">
            <v>189.16240000000013</v>
          </cell>
        </row>
        <row r="270">
          <cell r="C270" t="str">
            <v>REC</v>
          </cell>
          <cell r="I270" t="str">
            <v>Expired LRP</v>
          </cell>
          <cell r="P270">
            <v>269.06042573973536</v>
          </cell>
          <cell r="Q270">
            <v>284.88750960677862</v>
          </cell>
          <cell r="R270">
            <v>300.71459347382188</v>
          </cell>
          <cell r="S270">
            <v>316.54167734086514</v>
          </cell>
          <cell r="T270">
            <v>332.36876120790839</v>
          </cell>
          <cell r="U270">
            <v>348.19584507495165</v>
          </cell>
          <cell r="V270">
            <v>364.02292894199491</v>
          </cell>
          <cell r="W270">
            <v>379.85001280903816</v>
          </cell>
          <cell r="X270">
            <v>395.67709667608142</v>
          </cell>
          <cell r="Y270">
            <v>411.50418054312468</v>
          </cell>
          <cell r="Z270">
            <v>427.33126441016793</v>
          </cell>
          <cell r="AA270">
            <v>443.15834827721119</v>
          </cell>
          <cell r="AB270">
            <v>458.98543214425445</v>
          </cell>
          <cell r="AC270">
            <v>474.8125160112977</v>
          </cell>
          <cell r="AD270">
            <v>490.63959987834096</v>
          </cell>
          <cell r="AE270">
            <v>500</v>
          </cell>
          <cell r="AF270">
            <v>500</v>
          </cell>
          <cell r="AG270">
            <v>500</v>
          </cell>
          <cell r="AH270">
            <v>500</v>
          </cell>
          <cell r="AI270">
            <v>500</v>
          </cell>
          <cell r="AJ270">
            <v>500</v>
          </cell>
          <cell r="AK270">
            <v>500</v>
          </cell>
          <cell r="AL270">
            <v>500</v>
          </cell>
          <cell r="AM270">
            <v>500</v>
          </cell>
          <cell r="AN270">
            <v>500</v>
          </cell>
          <cell r="AO270">
            <v>500</v>
          </cell>
          <cell r="AP270">
            <v>500</v>
          </cell>
          <cell r="AQ270">
            <v>500</v>
          </cell>
          <cell r="AR270">
            <v>500</v>
          </cell>
          <cell r="AS270">
            <v>500</v>
          </cell>
          <cell r="AT270">
            <v>500</v>
          </cell>
          <cell r="AU270">
            <v>500</v>
          </cell>
          <cell r="AV270">
            <v>500</v>
          </cell>
          <cell r="AW270">
            <v>500</v>
          </cell>
          <cell r="AX270">
            <v>500</v>
          </cell>
          <cell r="AY270">
            <v>500</v>
          </cell>
        </row>
        <row r="271">
          <cell r="C271" t="str">
            <v>REC</v>
          </cell>
          <cell r="I271" t="str">
            <v>Existing</v>
          </cell>
          <cell r="P271">
            <v>400</v>
          </cell>
          <cell r="Q271">
            <v>500</v>
          </cell>
          <cell r="R271">
            <v>435.28152702118075</v>
          </cell>
          <cell r="S271">
            <v>489.57300993585659</v>
          </cell>
          <cell r="T271">
            <v>555.78333342075348</v>
          </cell>
          <cell r="U271">
            <v>611.56666684150696</v>
          </cell>
          <cell r="V271">
            <v>667.35000026226044</v>
          </cell>
          <cell r="W271">
            <v>723.13333368301392</v>
          </cell>
          <cell r="X271">
            <v>778.9166671037674</v>
          </cell>
          <cell r="Y271">
            <v>834.70000052452087</v>
          </cell>
          <cell r="Z271">
            <v>890.48333394527435</v>
          </cell>
          <cell r="AA271">
            <v>946.26666736602783</v>
          </cell>
          <cell r="AB271">
            <v>1002.0500007867813</v>
          </cell>
          <cell r="AC271">
            <v>1057.8333342075348</v>
          </cell>
          <cell r="AD271">
            <v>1113.6166676282883</v>
          </cell>
          <cell r="AE271">
            <v>1169.4000010490417</v>
          </cell>
          <cell r="AF271">
            <v>1225.1833344697952</v>
          </cell>
          <cell r="AG271">
            <v>1280.9666678905487</v>
          </cell>
          <cell r="AH271">
            <v>1336.7500013113022</v>
          </cell>
          <cell r="AI271">
            <v>1392.5333347320557</v>
          </cell>
          <cell r="AJ271">
            <v>1448.3166681528091</v>
          </cell>
          <cell r="AK271">
            <v>1504.1000015735626</v>
          </cell>
          <cell r="AL271">
            <v>1536</v>
          </cell>
          <cell r="AM271">
            <v>1536</v>
          </cell>
          <cell r="AN271">
            <v>1536</v>
          </cell>
          <cell r="AO271">
            <v>1536</v>
          </cell>
          <cell r="AP271">
            <v>1536</v>
          </cell>
          <cell r="AQ271">
            <v>1536</v>
          </cell>
          <cell r="AR271">
            <v>1536</v>
          </cell>
          <cell r="AS271">
            <v>1536</v>
          </cell>
          <cell r="AT271">
            <v>1536</v>
          </cell>
          <cell r="AU271">
            <v>1536</v>
          </cell>
          <cell r="AV271">
            <v>1536</v>
          </cell>
          <cell r="AW271">
            <v>1536</v>
          </cell>
          <cell r="AX271">
            <v>1536</v>
          </cell>
          <cell r="AY271">
            <v>1536</v>
          </cell>
        </row>
        <row r="272">
          <cell r="C272" t="str">
            <v>REC</v>
          </cell>
          <cell r="I272" t="str">
            <v>Existing</v>
          </cell>
          <cell r="P272">
            <v>495.62603776330775</v>
          </cell>
          <cell r="Q272">
            <v>603.47677449828541</v>
          </cell>
          <cell r="R272">
            <v>855.88564120482317</v>
          </cell>
          <cell r="S272">
            <v>910.68775270029482</v>
          </cell>
          <cell r="T272">
            <v>620.27693305954142</v>
          </cell>
          <cell r="U272">
            <v>637.07709162079743</v>
          </cell>
          <cell r="V272">
            <v>653.87725018205344</v>
          </cell>
          <cell r="W272">
            <v>670.67740874330946</v>
          </cell>
          <cell r="X272">
            <v>687.47756730456547</v>
          </cell>
          <cell r="Y272">
            <v>704.27772586582148</v>
          </cell>
          <cell r="Z272">
            <v>721.07788442707749</v>
          </cell>
          <cell r="AA272">
            <v>737.8780429883335</v>
          </cell>
          <cell r="AB272">
            <v>754.67820154958952</v>
          </cell>
          <cell r="AC272">
            <v>771.47836011084553</v>
          </cell>
          <cell r="AD272">
            <v>788.27851867210154</v>
          </cell>
          <cell r="AE272">
            <v>805.07867723335755</v>
          </cell>
          <cell r="AF272">
            <v>821.87883579461356</v>
          </cell>
          <cell r="AG272">
            <v>838.67899435586958</v>
          </cell>
          <cell r="AH272">
            <v>855.47915291712559</v>
          </cell>
          <cell r="AI272">
            <v>872.2793114783816</v>
          </cell>
          <cell r="AJ272">
            <v>889.07947003963761</v>
          </cell>
          <cell r="AK272">
            <v>905.87962860089362</v>
          </cell>
          <cell r="AL272">
            <v>922.67978716214964</v>
          </cell>
          <cell r="AM272">
            <v>939.47994572340565</v>
          </cell>
          <cell r="AN272">
            <v>956.28010428466166</v>
          </cell>
          <cell r="AO272">
            <v>973.08026284591767</v>
          </cell>
          <cell r="AP272">
            <v>989.88042140717369</v>
          </cell>
          <cell r="AQ272">
            <v>1006.6805799684297</v>
          </cell>
          <cell r="AR272">
            <v>1023.4807385296857</v>
          </cell>
          <cell r="AS272">
            <v>1040.2808970909416</v>
          </cell>
          <cell r="AT272">
            <v>1057.0810556521976</v>
          </cell>
          <cell r="AU272">
            <v>1073.8812142134536</v>
          </cell>
          <cell r="AV272">
            <v>1090.6813727747096</v>
          </cell>
          <cell r="AW272">
            <v>1107.4815313359657</v>
          </cell>
          <cell r="AX272">
            <v>1124.2816898972217</v>
          </cell>
          <cell r="AY272">
            <v>1141.0818484584777</v>
          </cell>
        </row>
        <row r="273">
          <cell r="C273" t="str">
            <v>REC</v>
          </cell>
          <cell r="I273" t="str">
            <v>Existing</v>
          </cell>
          <cell r="P273">
            <v>1668.3043680826822</v>
          </cell>
          <cell r="Q273">
            <v>1689.5207349141438</v>
          </cell>
          <cell r="R273">
            <v>1710.7371017456053</v>
          </cell>
          <cell r="S273">
            <v>1731.9534685770668</v>
          </cell>
          <cell r="T273">
            <v>1753.1698354085283</v>
          </cell>
          <cell r="U273">
            <v>1774.3862022399899</v>
          </cell>
          <cell r="V273">
            <v>1795.6025690714514</v>
          </cell>
          <cell r="W273">
            <v>1816.8189359029129</v>
          </cell>
          <cell r="X273">
            <v>1838.0353027343745</v>
          </cell>
          <cell r="Y273">
            <v>1859.251669565836</v>
          </cell>
          <cell r="Z273">
            <v>1880.4680363972975</v>
          </cell>
          <cell r="AA273">
            <v>1901.684403228759</v>
          </cell>
          <cell r="AB273">
            <v>1922.9007700602206</v>
          </cell>
          <cell r="AC273">
            <v>1944.1171368916821</v>
          </cell>
          <cell r="AD273">
            <v>1965.3335037231436</v>
          </cell>
          <cell r="AE273">
            <v>1986.5498705546051</v>
          </cell>
          <cell r="AF273">
            <v>2007.7662373860667</v>
          </cell>
          <cell r="AG273">
            <v>2028.9826042175282</v>
          </cell>
          <cell r="AH273">
            <v>2050.1989710489897</v>
          </cell>
          <cell r="AI273">
            <v>2071.4153378804513</v>
          </cell>
          <cell r="AJ273">
            <v>2092.6317047119128</v>
          </cell>
          <cell r="AK273">
            <v>2113.8480715433743</v>
          </cell>
          <cell r="AL273">
            <v>2135.0644383748358</v>
          </cell>
          <cell r="AM273">
            <v>2156.2808052062974</v>
          </cell>
          <cell r="AN273">
            <v>2177.4971720377589</v>
          </cell>
          <cell r="AO273">
            <v>2198.7135388692204</v>
          </cell>
          <cell r="AP273">
            <v>2219.929905700682</v>
          </cell>
          <cell r="AQ273">
            <v>2241.1462725321435</v>
          </cell>
          <cell r="AR273">
            <v>2262.362639363605</v>
          </cell>
          <cell r="AS273">
            <v>2283.5790061950665</v>
          </cell>
          <cell r="AT273">
            <v>2304.7953730265281</v>
          </cell>
          <cell r="AU273">
            <v>2326.0117398579896</v>
          </cell>
          <cell r="AV273">
            <v>2347.2281066894511</v>
          </cell>
          <cell r="AW273">
            <v>2368.4444735209127</v>
          </cell>
          <cell r="AX273">
            <v>2389.6608403523742</v>
          </cell>
          <cell r="AY273">
            <v>2410.8772071838357</v>
          </cell>
        </row>
        <row r="274">
          <cell r="C274" t="str">
            <v>REC</v>
          </cell>
          <cell r="I274" t="str">
            <v>Existing</v>
          </cell>
          <cell r="P274">
            <v>695.92168899156434</v>
          </cell>
          <cell r="Q274">
            <v>699.73703519061769</v>
          </cell>
          <cell r="R274">
            <v>703.55238138967104</v>
          </cell>
          <cell r="S274">
            <v>707.36772758872439</v>
          </cell>
          <cell r="T274">
            <v>711.18307378777774</v>
          </cell>
          <cell r="U274">
            <v>714.9984199868311</v>
          </cell>
          <cell r="V274">
            <v>718.81376618588445</v>
          </cell>
          <cell r="W274">
            <v>722.6291123849378</v>
          </cell>
          <cell r="X274">
            <v>726.44445858399115</v>
          </cell>
          <cell r="Y274">
            <v>730.2598047830445</v>
          </cell>
          <cell r="Z274">
            <v>734.07515098209785</v>
          </cell>
          <cell r="AA274">
            <v>737.8904971811512</v>
          </cell>
          <cell r="AB274">
            <v>741.70584338020456</v>
          </cell>
          <cell r="AC274">
            <v>745.52118957925791</v>
          </cell>
          <cell r="AD274">
            <v>749.33653577831126</v>
          </cell>
          <cell r="AE274">
            <v>753.15188197736461</v>
          </cell>
          <cell r="AF274">
            <v>756.96722817641796</v>
          </cell>
          <cell r="AG274">
            <v>760.78257437547131</v>
          </cell>
          <cell r="AH274">
            <v>764.59792057452466</v>
          </cell>
          <cell r="AI274">
            <v>768.41326677357802</v>
          </cell>
          <cell r="AJ274">
            <v>772.22861297263137</v>
          </cell>
          <cell r="AK274">
            <v>776.04395917168472</v>
          </cell>
          <cell r="AL274">
            <v>779.85930537073807</v>
          </cell>
          <cell r="AM274">
            <v>783.67465156979142</v>
          </cell>
          <cell r="AN274">
            <v>787.48999776884477</v>
          </cell>
          <cell r="AO274">
            <v>791.30534396789812</v>
          </cell>
          <cell r="AP274">
            <v>795.12069016695148</v>
          </cell>
          <cell r="AQ274">
            <v>798.93603636600483</v>
          </cell>
          <cell r="AR274">
            <v>802.75138256505818</v>
          </cell>
          <cell r="AS274">
            <v>806.56672876411153</v>
          </cell>
          <cell r="AT274">
            <v>810.38207496316488</v>
          </cell>
          <cell r="AU274">
            <v>814.19742116221823</v>
          </cell>
          <cell r="AV274">
            <v>818.01276736127159</v>
          </cell>
          <cell r="AW274">
            <v>821.82811356032494</v>
          </cell>
          <cell r="AX274">
            <v>825.64345975937829</v>
          </cell>
          <cell r="AY274">
            <v>829.45880595843164</v>
          </cell>
        </row>
        <row r="275">
          <cell r="C275" t="str">
            <v>REC</v>
          </cell>
          <cell r="I275" t="str">
            <v>Existing</v>
          </cell>
          <cell r="P275">
            <v>642.16258914906666</v>
          </cell>
          <cell r="Q275">
            <v>663.85851493753762</v>
          </cell>
          <cell r="R275">
            <v>685.55444072600858</v>
          </cell>
          <cell r="S275">
            <v>707.25036651447954</v>
          </cell>
          <cell r="T275">
            <v>728.9462923029505</v>
          </cell>
          <cell r="U275">
            <v>750.64221809142146</v>
          </cell>
          <cell r="V275">
            <v>772.33814387989241</v>
          </cell>
          <cell r="W275">
            <v>794.03406966836337</v>
          </cell>
          <cell r="X275">
            <v>815.72999545683433</v>
          </cell>
          <cell r="Y275">
            <v>837.42592124530529</v>
          </cell>
          <cell r="Z275">
            <v>859.12184703377625</v>
          </cell>
          <cell r="AA275">
            <v>880.81777282224721</v>
          </cell>
          <cell r="AB275">
            <v>902.51369861071817</v>
          </cell>
          <cell r="AC275">
            <v>924.20962439918912</v>
          </cell>
          <cell r="AD275">
            <v>945.90555018766008</v>
          </cell>
          <cell r="AE275">
            <v>967.60147597613104</v>
          </cell>
          <cell r="AF275">
            <v>989.297401764602</v>
          </cell>
          <cell r="AG275">
            <v>1010.993327553073</v>
          </cell>
          <cell r="AH275">
            <v>1032.6892533415439</v>
          </cell>
          <cell r="AI275">
            <v>1054.3851791300149</v>
          </cell>
          <cell r="AJ275">
            <v>1076.0811049184858</v>
          </cell>
          <cell r="AK275">
            <v>1097.7770307069568</v>
          </cell>
          <cell r="AL275">
            <v>1119.4729564954278</v>
          </cell>
          <cell r="AM275">
            <v>1141.1688822838987</v>
          </cell>
          <cell r="AN275">
            <v>1162.8648080723697</v>
          </cell>
          <cell r="AO275">
            <v>1184.5607338608406</v>
          </cell>
          <cell r="AP275">
            <v>1206.2566596493116</v>
          </cell>
          <cell r="AQ275">
            <v>1227.9525854377825</v>
          </cell>
          <cell r="AR275">
            <v>1249.6485112262535</v>
          </cell>
          <cell r="AS275">
            <v>1271.3444370147245</v>
          </cell>
          <cell r="AT275">
            <v>1293.0403628031954</v>
          </cell>
          <cell r="AU275">
            <v>1314.7362885916664</v>
          </cell>
          <cell r="AV275">
            <v>1336.4322143801373</v>
          </cell>
          <cell r="AW275">
            <v>1358.1281401686083</v>
          </cell>
          <cell r="AX275">
            <v>1379.8240659570793</v>
          </cell>
          <cell r="AY275">
            <v>1401.5199917455502</v>
          </cell>
        </row>
        <row r="276">
          <cell r="C276" t="str">
            <v>REC</v>
          </cell>
          <cell r="I276" t="str">
            <v>Existing</v>
          </cell>
          <cell r="P276">
            <v>791.23051381663038</v>
          </cell>
          <cell r="Q276">
            <v>827.09176893145946</v>
          </cell>
          <cell r="R276">
            <v>862.95302404628853</v>
          </cell>
          <cell r="S276">
            <v>898.81427916111761</v>
          </cell>
          <cell r="T276">
            <v>934.67553427594669</v>
          </cell>
          <cell r="U276">
            <v>970.53678939077577</v>
          </cell>
          <cell r="V276">
            <v>1006.3980445056048</v>
          </cell>
          <cell r="W276">
            <v>1042.2592996204339</v>
          </cell>
          <cell r="X276">
            <v>1078.1205547352631</v>
          </cell>
          <cell r="Y276">
            <v>1113.9818098500923</v>
          </cell>
          <cell r="Z276">
            <v>1149.8430649649215</v>
          </cell>
          <cell r="AA276">
            <v>1184</v>
          </cell>
          <cell r="AB276">
            <v>1184</v>
          </cell>
          <cell r="AC276">
            <v>1184</v>
          </cell>
          <cell r="AD276">
            <v>1184</v>
          </cell>
          <cell r="AE276">
            <v>1184</v>
          </cell>
          <cell r="AF276">
            <v>1184</v>
          </cell>
          <cell r="AG276">
            <v>1184</v>
          </cell>
          <cell r="AH276">
            <v>1184</v>
          </cell>
          <cell r="AI276">
            <v>1184</v>
          </cell>
          <cell r="AJ276">
            <v>1184</v>
          </cell>
          <cell r="AK276">
            <v>1184</v>
          </cell>
          <cell r="AL276">
            <v>1184</v>
          </cell>
          <cell r="AM276">
            <v>1184</v>
          </cell>
          <cell r="AN276">
            <v>1184</v>
          </cell>
          <cell r="AO276">
            <v>1184</v>
          </cell>
          <cell r="AP276">
            <v>1184</v>
          </cell>
          <cell r="AQ276">
            <v>1184</v>
          </cell>
          <cell r="AR276">
            <v>1184</v>
          </cell>
          <cell r="AS276">
            <v>1184</v>
          </cell>
          <cell r="AT276">
            <v>1184</v>
          </cell>
          <cell r="AU276">
            <v>1184</v>
          </cell>
          <cell r="AV276">
            <v>1184</v>
          </cell>
          <cell r="AW276">
            <v>1184</v>
          </cell>
          <cell r="AX276">
            <v>1184</v>
          </cell>
          <cell r="AY276">
            <v>1184</v>
          </cell>
        </row>
        <row r="277">
          <cell r="C277" t="str">
            <v>REC</v>
          </cell>
          <cell r="I277" t="str">
            <v>Existing</v>
          </cell>
          <cell r="P277">
            <v>1071.8437966982524</v>
          </cell>
          <cell r="Q277">
            <v>1095.2325929959616</v>
          </cell>
          <cell r="R277">
            <v>1118.6213892936707</v>
          </cell>
          <cell r="S277">
            <v>1142.0101855913799</v>
          </cell>
          <cell r="T277">
            <v>1165.3989818890891</v>
          </cell>
          <cell r="U277">
            <v>1188.7877781867983</v>
          </cell>
          <cell r="V277">
            <v>1212.1765744845075</v>
          </cell>
          <cell r="W277">
            <v>1235.5653707822166</v>
          </cell>
          <cell r="X277">
            <v>1258.9541670799258</v>
          </cell>
          <cell r="Y277">
            <v>1282.342963377635</v>
          </cell>
          <cell r="Z277">
            <v>1305.7317596753442</v>
          </cell>
          <cell r="AA277">
            <v>1329.1205559730533</v>
          </cell>
          <cell r="AB277">
            <v>1352.5093522707625</v>
          </cell>
          <cell r="AC277">
            <v>1375.8981485684717</v>
          </cell>
          <cell r="AD277">
            <v>1399.2869448661809</v>
          </cell>
          <cell r="AE277">
            <v>1422.6757411638901</v>
          </cell>
          <cell r="AF277">
            <v>1446.0645374615992</v>
          </cell>
          <cell r="AG277">
            <v>1469.4533337593084</v>
          </cell>
          <cell r="AH277">
            <v>1492.8421300570176</v>
          </cell>
          <cell r="AI277">
            <v>1516.2309263547268</v>
          </cell>
          <cell r="AJ277">
            <v>1539.6197226524359</v>
          </cell>
          <cell r="AK277">
            <v>1563.0085189501451</v>
          </cell>
          <cell r="AL277">
            <v>1586.3973152478543</v>
          </cell>
          <cell r="AM277">
            <v>1609.7861115455635</v>
          </cell>
          <cell r="AN277">
            <v>1633.1749078432726</v>
          </cell>
          <cell r="AO277">
            <v>1656.5637041409818</v>
          </cell>
          <cell r="AP277">
            <v>1679.952500438691</v>
          </cell>
          <cell r="AQ277">
            <v>1703.3412967364002</v>
          </cell>
          <cell r="AR277">
            <v>1726.7300930341094</v>
          </cell>
          <cell r="AS277">
            <v>1750.1188893318185</v>
          </cell>
          <cell r="AT277">
            <v>1773.5076856295277</v>
          </cell>
          <cell r="AU277">
            <v>1796.8964819272369</v>
          </cell>
          <cell r="AV277">
            <v>1820.2852782249461</v>
          </cell>
          <cell r="AW277">
            <v>1843.6740745226552</v>
          </cell>
          <cell r="AX277">
            <v>1867.0628708203644</v>
          </cell>
          <cell r="AY277">
            <v>1890.4516671180736</v>
          </cell>
        </row>
        <row r="278">
          <cell r="C278" t="str">
            <v>GWR</v>
          </cell>
          <cell r="I278" t="str">
            <v>Existing</v>
          </cell>
          <cell r="P278">
            <v>3.6022862266476472</v>
          </cell>
          <cell r="Q278">
            <v>12.170789848905761</v>
          </cell>
          <cell r="R278">
            <v>150</v>
          </cell>
          <cell r="S278">
            <v>200</v>
          </cell>
          <cell r="T278">
            <v>236.18557699370388</v>
          </cell>
          <cell r="U278">
            <v>250</v>
          </cell>
          <cell r="V278">
            <v>250</v>
          </cell>
          <cell r="W278">
            <v>250</v>
          </cell>
          <cell r="X278">
            <v>250</v>
          </cell>
          <cell r="Y278">
            <v>250</v>
          </cell>
          <cell r="Z278">
            <v>250</v>
          </cell>
          <cell r="AA278">
            <v>250</v>
          </cell>
          <cell r="AB278">
            <v>250</v>
          </cell>
          <cell r="AC278">
            <v>250</v>
          </cell>
          <cell r="AD278">
            <v>250</v>
          </cell>
          <cell r="AE278">
            <v>250</v>
          </cell>
          <cell r="AF278">
            <v>250</v>
          </cell>
          <cell r="AG278">
            <v>250</v>
          </cell>
          <cell r="AH278">
            <v>250</v>
          </cell>
          <cell r="AI278">
            <v>250</v>
          </cell>
          <cell r="AJ278">
            <v>250</v>
          </cell>
          <cell r="AK278">
            <v>250</v>
          </cell>
          <cell r="AL278">
            <v>250</v>
          </cell>
          <cell r="AM278">
            <v>250</v>
          </cell>
          <cell r="AN278">
            <v>250</v>
          </cell>
          <cell r="AO278">
            <v>250</v>
          </cell>
          <cell r="AP278">
            <v>250</v>
          </cell>
          <cell r="AQ278">
            <v>250</v>
          </cell>
          <cell r="AR278">
            <v>250</v>
          </cell>
          <cell r="AS278">
            <v>250</v>
          </cell>
          <cell r="AT278">
            <v>250</v>
          </cell>
          <cell r="AU278">
            <v>250</v>
          </cell>
          <cell r="AV278">
            <v>250</v>
          </cell>
          <cell r="AW278">
            <v>250</v>
          </cell>
          <cell r="AX278">
            <v>250</v>
          </cell>
          <cell r="AY278">
            <v>250</v>
          </cell>
        </row>
        <row r="279">
          <cell r="C279" t="str">
            <v>GWR</v>
          </cell>
          <cell r="I279" t="str">
            <v>Existing</v>
          </cell>
          <cell r="P279">
            <v>1000</v>
          </cell>
          <cell r="Q279">
            <v>1000</v>
          </cell>
          <cell r="R279">
            <v>1000</v>
          </cell>
          <cell r="S279">
            <v>1000</v>
          </cell>
          <cell r="T279">
            <v>1000</v>
          </cell>
          <cell r="U279">
            <v>1000</v>
          </cell>
          <cell r="V279">
            <v>1000</v>
          </cell>
          <cell r="W279">
            <v>1000</v>
          </cell>
          <cell r="X279">
            <v>1000</v>
          </cell>
          <cell r="Y279">
            <v>1000</v>
          </cell>
          <cell r="Z279">
            <v>1000</v>
          </cell>
          <cell r="AA279">
            <v>1000</v>
          </cell>
          <cell r="AB279">
            <v>1000</v>
          </cell>
          <cell r="AC279">
            <v>1000</v>
          </cell>
          <cell r="AD279">
            <v>1000</v>
          </cell>
          <cell r="AE279">
            <v>1000</v>
          </cell>
          <cell r="AF279">
            <v>1000</v>
          </cell>
          <cell r="AG279">
            <v>1000</v>
          </cell>
          <cell r="AH279">
            <v>1000</v>
          </cell>
          <cell r="AI279">
            <v>1000</v>
          </cell>
          <cell r="AJ279">
            <v>1000</v>
          </cell>
          <cell r="AK279">
            <v>1000</v>
          </cell>
          <cell r="AL279">
            <v>1000</v>
          </cell>
          <cell r="AM279">
            <v>1000</v>
          </cell>
          <cell r="AN279">
            <v>1000</v>
          </cell>
          <cell r="AO279">
            <v>1000</v>
          </cell>
          <cell r="AP279">
            <v>1000</v>
          </cell>
          <cell r="AQ279">
            <v>1000</v>
          </cell>
          <cell r="AR279">
            <v>1000</v>
          </cell>
          <cell r="AS279">
            <v>1000</v>
          </cell>
          <cell r="AT279">
            <v>1000</v>
          </cell>
          <cell r="AU279">
            <v>1000</v>
          </cell>
          <cell r="AV279">
            <v>1000</v>
          </cell>
          <cell r="AW279">
            <v>1000</v>
          </cell>
          <cell r="AX279">
            <v>1000</v>
          </cell>
          <cell r="AY279">
            <v>1000</v>
          </cell>
        </row>
        <row r="280">
          <cell r="C280" t="str">
            <v>GWR</v>
          </cell>
          <cell r="I280" t="str">
            <v>Existing</v>
          </cell>
          <cell r="P280">
            <v>1.3521341900729265</v>
          </cell>
          <cell r="Q280">
            <v>1.4182453037550053</v>
          </cell>
          <cell r="R280">
            <v>1.4843564174370842</v>
          </cell>
          <cell r="S280">
            <v>1.5504675311191631</v>
          </cell>
          <cell r="T280">
            <v>1.616578644801242</v>
          </cell>
          <cell r="U280">
            <v>1.6826897584833209</v>
          </cell>
          <cell r="V280">
            <v>1.7488008721653998</v>
          </cell>
          <cell r="W280">
            <v>1.8149119858474787</v>
          </cell>
          <cell r="X280">
            <v>1.8810230995295576</v>
          </cell>
          <cell r="Y280">
            <v>1.9471342132116365</v>
          </cell>
          <cell r="Z280">
            <v>2.0132453268937152</v>
          </cell>
          <cell r="AA280">
            <v>2.0793564405757938</v>
          </cell>
          <cell r="AB280">
            <v>2.1454675542578725</v>
          </cell>
          <cell r="AC280">
            <v>2.2115786679399512</v>
          </cell>
          <cell r="AD280">
            <v>2.2776897816220298</v>
          </cell>
          <cell r="AE280">
            <v>2.3438008953041085</v>
          </cell>
          <cell r="AF280">
            <v>2.4099120089861872</v>
          </cell>
          <cell r="AG280">
            <v>2.4760231226682659</v>
          </cell>
          <cell r="AH280">
            <v>2.5421342363503445</v>
          </cell>
          <cell r="AI280">
            <v>2.6082453500324232</v>
          </cell>
          <cell r="AJ280">
            <v>2.6743564637145019</v>
          </cell>
          <cell r="AK280">
            <v>2.7404675773965805</v>
          </cell>
          <cell r="AL280">
            <v>2.8065786910786592</v>
          </cell>
          <cell r="AM280">
            <v>2.8726898047607379</v>
          </cell>
          <cell r="AN280">
            <v>2.9388009184428165</v>
          </cell>
          <cell r="AO280">
            <v>3.0049120321248952</v>
          </cell>
          <cell r="AP280">
            <v>3.0710231458069739</v>
          </cell>
          <cell r="AQ280">
            <v>3.1371342594890526</v>
          </cell>
          <cell r="AR280">
            <v>3.2032453731711312</v>
          </cell>
          <cell r="AS280">
            <v>3.2693564868532099</v>
          </cell>
          <cell r="AT280">
            <v>3.3354676005352886</v>
          </cell>
          <cell r="AU280">
            <v>3.4015787142173672</v>
          </cell>
          <cell r="AV280">
            <v>3.4676898278994459</v>
          </cell>
          <cell r="AW280">
            <v>3.5338009415815246</v>
          </cell>
          <cell r="AX280">
            <v>3.5999120552636032</v>
          </cell>
          <cell r="AY280">
            <v>3.6660231689456819</v>
          </cell>
        </row>
        <row r="281">
          <cell r="C281" t="str">
            <v>GWR</v>
          </cell>
          <cell r="I281" t="str">
            <v>Existing</v>
          </cell>
          <cell r="P281">
            <v>470.0430013338725</v>
          </cell>
          <cell r="Q281">
            <v>514.92200215657556</v>
          </cell>
          <cell r="R281">
            <v>559.80100297927856</v>
          </cell>
          <cell r="S281">
            <v>604.68000380198157</v>
          </cell>
          <cell r="T281">
            <v>649.55900462468458</v>
          </cell>
          <cell r="U281">
            <v>694.43800544738758</v>
          </cell>
          <cell r="V281">
            <v>739.31700627009059</v>
          </cell>
          <cell r="W281">
            <v>784.19600709279359</v>
          </cell>
          <cell r="X281">
            <v>829.0750079154966</v>
          </cell>
          <cell r="Y281">
            <v>873.9540087381996</v>
          </cell>
          <cell r="Z281">
            <v>918.83300956090261</v>
          </cell>
          <cell r="AA281">
            <v>963.71201038360562</v>
          </cell>
          <cell r="AB281">
            <v>1008.5910112063086</v>
          </cell>
          <cell r="AC281">
            <v>1053.4700120290117</v>
          </cell>
          <cell r="AD281">
            <v>1098.3490128517149</v>
          </cell>
          <cell r="AE281">
            <v>1143.228013674418</v>
          </cell>
          <cell r="AF281">
            <v>1188.1070144971211</v>
          </cell>
          <cell r="AG281">
            <v>1200</v>
          </cell>
          <cell r="AH281">
            <v>1200</v>
          </cell>
          <cell r="AI281">
            <v>1200</v>
          </cell>
          <cell r="AJ281">
            <v>1200</v>
          </cell>
          <cell r="AK281">
            <v>1200</v>
          </cell>
          <cell r="AL281">
            <v>1200</v>
          </cell>
          <cell r="AM281">
            <v>1200</v>
          </cell>
          <cell r="AN281">
            <v>1200</v>
          </cell>
          <cell r="AO281">
            <v>1200</v>
          </cell>
          <cell r="AP281">
            <v>1200</v>
          </cell>
          <cell r="AQ281">
            <v>1200</v>
          </cell>
          <cell r="AR281">
            <v>1200</v>
          </cell>
          <cell r="AS281">
            <v>1200</v>
          </cell>
          <cell r="AT281">
            <v>1200</v>
          </cell>
          <cell r="AU281">
            <v>1200</v>
          </cell>
          <cell r="AV281">
            <v>1200</v>
          </cell>
          <cell r="AW281">
            <v>1200</v>
          </cell>
          <cell r="AX281">
            <v>1200</v>
          </cell>
          <cell r="AY281">
            <v>1200</v>
          </cell>
        </row>
        <row r="282">
          <cell r="C282" t="str">
            <v>REC</v>
          </cell>
          <cell r="I282" t="str">
            <v>Existing</v>
          </cell>
          <cell r="P282">
            <v>7000</v>
          </cell>
          <cell r="Q282">
            <v>7500</v>
          </cell>
          <cell r="R282">
            <v>7800</v>
          </cell>
          <cell r="S282">
            <v>7800</v>
          </cell>
          <cell r="T282">
            <v>7800</v>
          </cell>
          <cell r="U282">
            <v>7800</v>
          </cell>
          <cell r="V282">
            <v>7800</v>
          </cell>
          <cell r="W282">
            <v>7800</v>
          </cell>
          <cell r="X282">
            <v>7800</v>
          </cell>
          <cell r="Y282">
            <v>7800</v>
          </cell>
          <cell r="Z282">
            <v>7800</v>
          </cell>
          <cell r="AA282">
            <v>7800</v>
          </cell>
          <cell r="AB282">
            <v>7800</v>
          </cell>
          <cell r="AC282">
            <v>7800</v>
          </cell>
          <cell r="AD282">
            <v>7800</v>
          </cell>
          <cell r="AE282">
            <v>7800</v>
          </cell>
          <cell r="AF282">
            <v>7800</v>
          </cell>
          <cell r="AG282">
            <v>7800</v>
          </cell>
          <cell r="AH282">
            <v>7800</v>
          </cell>
          <cell r="AI282">
            <v>7800</v>
          </cell>
          <cell r="AJ282">
            <v>7800</v>
          </cell>
          <cell r="AK282">
            <v>7800</v>
          </cell>
          <cell r="AL282">
            <v>7800</v>
          </cell>
          <cell r="AM282">
            <v>7800</v>
          </cell>
          <cell r="AN282">
            <v>7800</v>
          </cell>
          <cell r="AO282">
            <v>7800</v>
          </cell>
          <cell r="AP282">
            <v>7800</v>
          </cell>
          <cell r="AQ282">
            <v>7800</v>
          </cell>
          <cell r="AR282">
            <v>7800</v>
          </cell>
          <cell r="AS282">
            <v>7800</v>
          </cell>
          <cell r="AT282">
            <v>7800</v>
          </cell>
          <cell r="AU282">
            <v>7800</v>
          </cell>
          <cell r="AV282">
            <v>7800</v>
          </cell>
          <cell r="AW282">
            <v>7800</v>
          </cell>
          <cell r="AX282">
            <v>7800</v>
          </cell>
          <cell r="AY282">
            <v>7800</v>
          </cell>
        </row>
        <row r="283">
          <cell r="C283" t="str">
            <v>REC</v>
          </cell>
          <cell r="I283" t="str">
            <v>Conceptual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1791</v>
          </cell>
          <cell r="V283">
            <v>2204.8088667942875</v>
          </cell>
          <cell r="W283">
            <v>2446.8715363348615</v>
          </cell>
          <cell r="X283">
            <v>2618.6177335885745</v>
          </cell>
          <cell r="Y283">
            <v>2751.8344337231583</v>
          </cell>
          <cell r="Z283">
            <v>2860.680403129149</v>
          </cell>
          <cell r="AA283">
            <v>2952.7083589860222</v>
          </cell>
          <cell r="AB283">
            <v>3032.426600382862</v>
          </cell>
          <cell r="AC283">
            <v>3102.743072669723</v>
          </cell>
          <cell r="AD283">
            <v>3165.6433005174454</v>
          </cell>
          <cell r="AE283">
            <v>3222.5434778606277</v>
          </cell>
          <cell r="AF283">
            <v>3274.489269923436</v>
          </cell>
          <cell r="AG283">
            <v>3322.2747664045378</v>
          </cell>
          <cell r="AH283">
            <v>3366.5172257803092</v>
          </cell>
          <cell r="AI283">
            <v>3407.7059700580198</v>
          </cell>
          <cell r="AJ283">
            <v>3446.2354671771495</v>
          </cell>
          <cell r="AK283">
            <v>3482.4283664015616</v>
          </cell>
          <cell r="AL283">
            <v>3516.5519394640105</v>
          </cell>
          <cell r="AM283">
            <v>3548.8300705623647</v>
          </cell>
          <cell r="AN283">
            <v>3579.4521673117329</v>
          </cell>
          <cell r="AO283">
            <v>3608.5798953208837</v>
          </cell>
          <cell r="AP283">
            <v>3636.3523446549152</v>
          </cell>
          <cell r="AQ283">
            <v>3662.8900469097025</v>
          </cell>
          <cell r="AR283">
            <v>3688.2981367177235</v>
          </cell>
          <cell r="AS283">
            <v>3712.6688674463157</v>
          </cell>
          <cell r="AT283">
            <v>3736.0836331988253</v>
          </cell>
          <cell r="AU283">
            <v>3758.6146090045845</v>
          </cell>
          <cell r="AV283">
            <v>3780.3260925745967</v>
          </cell>
          <cell r="AW283">
            <v>3801.2756105019253</v>
          </cell>
          <cell r="AX283">
            <v>3821.5148368523073</v>
          </cell>
          <cell r="AY283">
            <v>3841.0903610776327</v>
          </cell>
        </row>
        <row r="284">
          <cell r="C284" t="str">
            <v>GWR</v>
          </cell>
          <cell r="I284" t="str">
            <v>Existing</v>
          </cell>
          <cell r="P284">
            <v>1532.62</v>
          </cell>
          <cell r="Q284">
            <v>1659.4650000000001</v>
          </cell>
          <cell r="R284">
            <v>1350</v>
          </cell>
          <cell r="S284">
            <v>1350</v>
          </cell>
          <cell r="T284">
            <v>1707.5582217814128</v>
          </cell>
          <cell r="U284">
            <v>1755.6514435628255</v>
          </cell>
          <cell r="V284">
            <v>1803.7446653442382</v>
          </cell>
          <cell r="W284">
            <v>1851.8378871256509</v>
          </cell>
          <cell r="X284">
            <v>1899.9311089070636</v>
          </cell>
          <cell r="Y284">
            <v>1948.0243306884763</v>
          </cell>
          <cell r="Z284">
            <v>1996.117552469889</v>
          </cell>
          <cell r="AA284">
            <v>2044.2107742513017</v>
          </cell>
          <cell r="AB284">
            <v>2092.3039960327146</v>
          </cell>
          <cell r="AC284">
            <v>2140.3972178141275</v>
          </cell>
          <cell r="AD284">
            <v>2188.4904395955405</v>
          </cell>
          <cell r="AE284">
            <v>2236.5836613769534</v>
          </cell>
          <cell r="AF284">
            <v>2284.6768831583663</v>
          </cell>
          <cell r="AG284">
            <v>2332.7701049397792</v>
          </cell>
          <cell r="AH284">
            <v>2380.8633267211922</v>
          </cell>
          <cell r="AI284">
            <v>2428.9565485026051</v>
          </cell>
          <cell r="AJ284">
            <v>2477.049770284018</v>
          </cell>
          <cell r="AK284">
            <v>2525.1429920654309</v>
          </cell>
          <cell r="AL284">
            <v>2573.2362138468438</v>
          </cell>
          <cell r="AM284">
            <v>2621.3294356282568</v>
          </cell>
          <cell r="AN284">
            <v>2669.4226574096697</v>
          </cell>
          <cell r="AO284">
            <v>2717.5158791910826</v>
          </cell>
          <cell r="AP284">
            <v>2765.6091009724955</v>
          </cell>
          <cell r="AQ284">
            <v>2813.7023227539084</v>
          </cell>
          <cell r="AR284">
            <v>2861.7955445353214</v>
          </cell>
          <cell r="AS284">
            <v>2880</v>
          </cell>
          <cell r="AT284">
            <v>2880</v>
          </cell>
          <cell r="AU284">
            <v>2880</v>
          </cell>
          <cell r="AV284">
            <v>2880</v>
          </cell>
          <cell r="AW284">
            <v>2880</v>
          </cell>
          <cell r="AX284">
            <v>2880</v>
          </cell>
          <cell r="AY284">
            <v>2880</v>
          </cell>
        </row>
        <row r="285">
          <cell r="C285" t="str">
            <v>GWR</v>
          </cell>
          <cell r="I285" t="str">
            <v>Full Design &amp; Appropriated Funds</v>
          </cell>
          <cell r="P285">
            <v>0</v>
          </cell>
          <cell r="Q285">
            <v>0</v>
          </cell>
          <cell r="R285">
            <v>1126.8</v>
          </cell>
          <cell r="S285">
            <v>1401.2862835017384</v>
          </cell>
          <cell r="T285">
            <v>1561.8504663125714</v>
          </cell>
          <cell r="U285">
            <v>1675.7725670034765</v>
          </cell>
          <cell r="V285">
            <v>1764.1374133239035</v>
          </cell>
          <cell r="W285">
            <v>1836.3367498143098</v>
          </cell>
          <cell r="X285">
            <v>1897.3804190259038</v>
          </cell>
          <cell r="Y285">
            <v>1950.2588505052149</v>
          </cell>
          <cell r="Z285">
            <v>1996.900932625143</v>
          </cell>
          <cell r="AA285">
            <v>2038.6236968256421</v>
          </cell>
          <cell r="AB285">
            <v>2076.3665280281548</v>
          </cell>
          <cell r="AC285">
            <v>2110.8230333160482</v>
          </cell>
          <cell r="AD285">
            <v>2142.5199455547686</v>
          </cell>
          <cell r="AE285">
            <v>2171.8667025276422</v>
          </cell>
          <cell r="AF285">
            <v>2199.1878796364754</v>
          </cell>
          <cell r="AG285">
            <v>2224.7451340069533</v>
          </cell>
          <cell r="AH285">
            <v>2248.7524842462617</v>
          </cell>
          <cell r="AI285">
            <v>2271.387216126881</v>
          </cell>
          <cell r="AJ285">
            <v>2292.7978357499101</v>
          </cell>
          <cell r="AK285">
            <v>2313.1099803273805</v>
          </cell>
          <cell r="AL285">
            <v>2332.4308853384755</v>
          </cell>
          <cell r="AM285">
            <v>2350.8528115298932</v>
          </cell>
          <cell r="AN285">
            <v>2368.4557095079431</v>
          </cell>
          <cell r="AO285">
            <v>2385.3093168177866</v>
          </cell>
          <cell r="AP285">
            <v>2400</v>
          </cell>
          <cell r="AQ285">
            <v>2400</v>
          </cell>
          <cell r="AR285">
            <v>2400</v>
          </cell>
          <cell r="AS285">
            <v>2400</v>
          </cell>
          <cell r="AT285">
            <v>2400</v>
          </cell>
          <cell r="AU285">
            <v>2400</v>
          </cell>
          <cell r="AV285">
            <v>2400</v>
          </cell>
          <cell r="AW285">
            <v>2400</v>
          </cell>
          <cell r="AX285">
            <v>2400</v>
          </cell>
          <cell r="AY285">
            <v>2400</v>
          </cell>
        </row>
        <row r="286">
          <cell r="C286" t="str">
            <v>REC</v>
          </cell>
          <cell r="I286" t="str">
            <v>Existing</v>
          </cell>
          <cell r="P286">
            <v>1570</v>
          </cell>
          <cell r="Q286">
            <v>1570</v>
          </cell>
          <cell r="R286">
            <v>1570</v>
          </cell>
          <cell r="S286">
            <v>1570</v>
          </cell>
          <cell r="T286">
            <v>1664.7999995784326</v>
          </cell>
          <cell r="U286">
            <v>1759.5999991568651</v>
          </cell>
          <cell r="V286">
            <v>1854.3999987352977</v>
          </cell>
          <cell r="W286">
            <v>1949.1999983137302</v>
          </cell>
          <cell r="X286">
            <v>2043.9999978921628</v>
          </cell>
          <cell r="Y286">
            <v>2138.7999974705954</v>
          </cell>
          <cell r="Z286">
            <v>2233.5999970490279</v>
          </cell>
          <cell r="AA286">
            <v>2258</v>
          </cell>
          <cell r="AB286">
            <v>2258</v>
          </cell>
          <cell r="AC286">
            <v>2258</v>
          </cell>
          <cell r="AD286">
            <v>2258</v>
          </cell>
          <cell r="AE286">
            <v>2258</v>
          </cell>
          <cell r="AF286">
            <v>2258</v>
          </cell>
          <cell r="AG286">
            <v>2258</v>
          </cell>
          <cell r="AH286">
            <v>2258</v>
          </cell>
          <cell r="AI286">
            <v>2258</v>
          </cell>
          <cell r="AJ286">
            <v>2258</v>
          </cell>
          <cell r="AK286">
            <v>2258</v>
          </cell>
          <cell r="AL286">
            <v>2258</v>
          </cell>
          <cell r="AM286">
            <v>2258</v>
          </cell>
          <cell r="AN286">
            <v>2258</v>
          </cell>
          <cell r="AO286">
            <v>2258</v>
          </cell>
          <cell r="AP286">
            <v>2258</v>
          </cell>
          <cell r="AQ286">
            <v>2258</v>
          </cell>
          <cell r="AR286">
            <v>2258</v>
          </cell>
          <cell r="AS286">
            <v>2258</v>
          </cell>
          <cell r="AT286">
            <v>2258</v>
          </cell>
          <cell r="AU286">
            <v>2258</v>
          </cell>
          <cell r="AV286">
            <v>2258</v>
          </cell>
          <cell r="AW286">
            <v>2258</v>
          </cell>
          <cell r="AX286">
            <v>2258</v>
          </cell>
          <cell r="AY286">
            <v>2258</v>
          </cell>
        </row>
        <row r="287">
          <cell r="C287" t="str">
            <v>REC</v>
          </cell>
          <cell r="I287" t="str">
            <v>Existing</v>
          </cell>
          <cell r="P287">
            <v>465</v>
          </cell>
          <cell r="Q287">
            <v>601.36590000000001</v>
          </cell>
          <cell r="R287">
            <v>602.64</v>
          </cell>
          <cell r="S287">
            <v>773.76</v>
          </cell>
          <cell r="T287">
            <v>674.37531435709798</v>
          </cell>
          <cell r="U287">
            <v>747.38472871419594</v>
          </cell>
          <cell r="V287">
            <v>820.39414307129391</v>
          </cell>
          <cell r="W287">
            <v>893.40355742839188</v>
          </cell>
          <cell r="X287">
            <v>966.41297178548984</v>
          </cell>
          <cell r="Y287">
            <v>1039.4223861425878</v>
          </cell>
          <cell r="Z287">
            <v>1112.4318004996858</v>
          </cell>
          <cell r="AA287">
            <v>1185.4412148567837</v>
          </cell>
          <cell r="AB287">
            <v>1258.4506292138817</v>
          </cell>
          <cell r="AC287">
            <v>1331.4600435709797</v>
          </cell>
          <cell r="AD287">
            <v>1404.4694579280776</v>
          </cell>
          <cell r="AE287">
            <v>1477.4788722851756</v>
          </cell>
          <cell r="AF287">
            <v>1550.4882866422736</v>
          </cell>
          <cell r="AG287">
            <v>1623.4977009993715</v>
          </cell>
          <cell r="AH287">
            <v>1696.5071153564695</v>
          </cell>
          <cell r="AI287">
            <v>1769.5165297135675</v>
          </cell>
          <cell r="AJ287">
            <v>1842.5259440706654</v>
          </cell>
          <cell r="AK287">
            <v>1915.5353584277634</v>
          </cell>
          <cell r="AL287">
            <v>1988.5447727848614</v>
          </cell>
          <cell r="AM287">
            <v>2061.5541871419591</v>
          </cell>
          <cell r="AN287">
            <v>2134.5636014990569</v>
          </cell>
          <cell r="AO287">
            <v>2207.5730158561546</v>
          </cell>
          <cell r="AP287">
            <v>2280.5824302132523</v>
          </cell>
          <cell r="AQ287">
            <v>2353.5918445703501</v>
          </cell>
          <cell r="AR287">
            <v>2426.6012589274478</v>
          </cell>
          <cell r="AS287">
            <v>2499.6106732845456</v>
          </cell>
          <cell r="AT287">
            <v>2572.6200876416433</v>
          </cell>
          <cell r="AU287">
            <v>2645.629501998741</v>
          </cell>
          <cell r="AV287">
            <v>2718.6389163558388</v>
          </cell>
          <cell r="AW287">
            <v>2791.6483307129365</v>
          </cell>
          <cell r="AX287">
            <v>2864.6577450700343</v>
          </cell>
          <cell r="AY287">
            <v>2937.667159427132</v>
          </cell>
        </row>
        <row r="288">
          <cell r="C288" t="str">
            <v>REC</v>
          </cell>
          <cell r="I288" t="str">
            <v>Existing</v>
          </cell>
          <cell r="P288">
            <v>969.72489265461138</v>
          </cell>
          <cell r="Q288">
            <v>1000</v>
          </cell>
          <cell r="R288">
            <v>1000</v>
          </cell>
          <cell r="S288">
            <v>1000</v>
          </cell>
          <cell r="T288">
            <v>1000</v>
          </cell>
          <cell r="U288">
            <v>1000</v>
          </cell>
          <cell r="V288">
            <v>1000</v>
          </cell>
          <cell r="W288">
            <v>1000</v>
          </cell>
          <cell r="X288">
            <v>1000</v>
          </cell>
          <cell r="Y288">
            <v>1000</v>
          </cell>
          <cell r="Z288">
            <v>1000</v>
          </cell>
          <cell r="AA288">
            <v>1000</v>
          </cell>
          <cell r="AB288">
            <v>1000</v>
          </cell>
          <cell r="AC288">
            <v>1000</v>
          </cell>
          <cell r="AD288">
            <v>1000</v>
          </cell>
          <cell r="AE288">
            <v>1000</v>
          </cell>
          <cell r="AF288">
            <v>1000</v>
          </cell>
          <cell r="AG288">
            <v>1000</v>
          </cell>
          <cell r="AH288">
            <v>1000</v>
          </cell>
          <cell r="AI288">
            <v>1000</v>
          </cell>
          <cell r="AJ288">
            <v>1000</v>
          </cell>
          <cell r="AK288">
            <v>1000</v>
          </cell>
          <cell r="AL288">
            <v>1000</v>
          </cell>
          <cell r="AM288">
            <v>1000</v>
          </cell>
          <cell r="AN288">
            <v>1000</v>
          </cell>
          <cell r="AO288">
            <v>1000</v>
          </cell>
          <cell r="AP288">
            <v>1000</v>
          </cell>
          <cell r="AQ288">
            <v>1000</v>
          </cell>
          <cell r="AR288">
            <v>1000</v>
          </cell>
          <cell r="AS288">
            <v>1000</v>
          </cell>
          <cell r="AT288">
            <v>1000</v>
          </cell>
          <cell r="AU288">
            <v>1000</v>
          </cell>
          <cell r="AV288">
            <v>1000</v>
          </cell>
          <cell r="AW288">
            <v>1000</v>
          </cell>
          <cell r="AX288">
            <v>1000</v>
          </cell>
          <cell r="AY288">
            <v>1000</v>
          </cell>
        </row>
        <row r="289">
          <cell r="C289" t="str">
            <v>REC</v>
          </cell>
          <cell r="I289" t="str">
            <v>Existing</v>
          </cell>
          <cell r="P289">
            <v>380.73600000000005</v>
          </cell>
          <cell r="Q289">
            <v>421.80912933126012</v>
          </cell>
          <cell r="R289">
            <v>445.83536977731751</v>
          </cell>
          <cell r="S289">
            <v>462.88225866252026</v>
          </cell>
          <cell r="T289">
            <v>476.10485293919504</v>
          </cell>
          <cell r="U289">
            <v>486.90849910857764</v>
          </cell>
          <cell r="V289">
            <v>496.04285179242169</v>
          </cell>
          <cell r="W289">
            <v>503.95538799378039</v>
          </cell>
          <cell r="X289">
            <v>510.93473955463503</v>
          </cell>
          <cell r="Y289">
            <v>517.17798227045523</v>
          </cell>
          <cell r="Z289">
            <v>522.82568228494029</v>
          </cell>
          <cell r="AA289">
            <v>527.98162843983778</v>
          </cell>
          <cell r="AB289">
            <v>532.72463912574085</v>
          </cell>
          <cell r="AC289">
            <v>537.11598112368176</v>
          </cell>
          <cell r="AD289">
            <v>541.20422271651262</v>
          </cell>
          <cell r="AE289">
            <v>545.02851732504053</v>
          </cell>
          <cell r="AF289">
            <v>548.6208899153952</v>
          </cell>
          <cell r="AG289">
            <v>552.00786888589516</v>
          </cell>
          <cell r="AH289">
            <v>555.21167614948661</v>
          </cell>
          <cell r="AI289">
            <v>558.25111160171525</v>
          </cell>
          <cell r="AJ289">
            <v>561.14222156973915</v>
          </cell>
          <cell r="AK289">
            <v>563.89881161620042</v>
          </cell>
          <cell r="AL289">
            <v>566.53284525909771</v>
          </cell>
          <cell r="AM289">
            <v>569.05475777109791</v>
          </cell>
          <cell r="AN289">
            <v>571.47370587839009</v>
          </cell>
          <cell r="AO289">
            <v>573.79776845700098</v>
          </cell>
          <cell r="AP289">
            <v>576.03410933195255</v>
          </cell>
          <cell r="AQ289">
            <v>578.1891104549419</v>
          </cell>
          <cell r="AR289">
            <v>580.26848170167852</v>
          </cell>
          <cell r="AS289">
            <v>582.27735204777264</v>
          </cell>
          <cell r="AT289">
            <v>584.22034578897183</v>
          </cell>
          <cell r="AU289">
            <v>586.10164665630066</v>
          </cell>
          <cell r="AV289">
            <v>587.92505206225781</v>
          </cell>
          <cell r="AW289">
            <v>589.69401924665533</v>
          </cell>
          <cell r="AX289">
            <v>591.41170473161674</v>
          </cell>
          <cell r="AY289">
            <v>593.0809982171553</v>
          </cell>
        </row>
        <row r="290">
          <cell r="C290" t="str">
            <v>REC</v>
          </cell>
          <cell r="I290" t="str">
            <v>Existing</v>
          </cell>
          <cell r="P290">
            <v>190.36800000000002</v>
          </cell>
          <cell r="Q290">
            <v>210.90456466563006</v>
          </cell>
          <cell r="R290">
            <v>222.91768488865875</v>
          </cell>
          <cell r="S290">
            <v>231.44112933126013</v>
          </cell>
          <cell r="T290">
            <v>238.05242646959752</v>
          </cell>
          <cell r="U290">
            <v>243.45424955428882</v>
          </cell>
          <cell r="V290">
            <v>248.02142589621084</v>
          </cell>
          <cell r="W290">
            <v>251.9776939968902</v>
          </cell>
          <cell r="X290">
            <v>255.46736977731751</v>
          </cell>
          <cell r="Y290">
            <v>258.58899113522762</v>
          </cell>
          <cell r="Z290">
            <v>261.41284114247014</v>
          </cell>
          <cell r="AA290">
            <v>263.99081421991889</v>
          </cell>
          <cell r="AB290">
            <v>266.36231956287043</v>
          </cell>
          <cell r="AC290">
            <v>268.55799056184088</v>
          </cell>
          <cell r="AD290">
            <v>270.60211135825631</v>
          </cell>
          <cell r="AE290">
            <v>272.51425866252026</v>
          </cell>
          <cell r="AF290">
            <v>274.3104449576976</v>
          </cell>
          <cell r="AG290">
            <v>276.00393444294758</v>
          </cell>
          <cell r="AH290">
            <v>277.6058380747433</v>
          </cell>
          <cell r="AI290">
            <v>279.12555580085763</v>
          </cell>
          <cell r="AJ290">
            <v>280.57111078486957</v>
          </cell>
          <cell r="AK290">
            <v>281.94940580810021</v>
          </cell>
          <cell r="AL290">
            <v>283.26642262954886</v>
          </cell>
          <cell r="AM290">
            <v>284.52737888554896</v>
          </cell>
          <cell r="AN290">
            <v>285.73685293919505</v>
          </cell>
          <cell r="AO290">
            <v>286.89888422850049</v>
          </cell>
          <cell r="AP290">
            <v>288.01705466597627</v>
          </cell>
          <cell r="AQ290">
            <v>289.09455522747095</v>
          </cell>
          <cell r="AR290">
            <v>290.13424085083926</v>
          </cell>
          <cell r="AS290">
            <v>291.13867602388632</v>
          </cell>
          <cell r="AT290">
            <v>292.11017289448591</v>
          </cell>
          <cell r="AU290">
            <v>293.05082332815033</v>
          </cell>
          <cell r="AV290">
            <v>293.9625260311289</v>
          </cell>
          <cell r="AW290">
            <v>294.84700962332766</v>
          </cell>
          <cell r="AX290">
            <v>295.70585236580837</v>
          </cell>
          <cell r="AY290">
            <v>296.54049910857765</v>
          </cell>
        </row>
        <row r="291">
          <cell r="C291" t="str">
            <v>REC</v>
          </cell>
          <cell r="I291" t="str">
            <v>Existing</v>
          </cell>
          <cell r="P291">
            <v>199.29652803525178</v>
          </cell>
          <cell r="Q291">
            <v>204.98958945993121</v>
          </cell>
          <cell r="R291">
            <v>209.64115933841538</v>
          </cell>
          <cell r="S291">
            <v>213.57400563284821</v>
          </cell>
          <cell r="T291">
            <v>216.98079205287766</v>
          </cell>
          <cell r="U291">
            <v>219.98579064157897</v>
          </cell>
          <cell r="V291">
            <v>222.67385347755709</v>
          </cell>
          <cell r="W291">
            <v>225.10550209490484</v>
          </cell>
          <cell r="X291">
            <v>227.32542335604126</v>
          </cell>
          <cell r="Y291">
            <v>229.3675529569162</v>
          </cell>
          <cell r="Z291">
            <v>231.25826965047409</v>
          </cell>
          <cell r="AA291">
            <v>233.01848478072068</v>
          </cell>
          <cell r="AB291">
            <v>234.66505607050354</v>
          </cell>
          <cell r="AC291">
            <v>236.21177204690625</v>
          </cell>
          <cell r="AD291">
            <v>237.67005465920485</v>
          </cell>
          <cell r="AE291">
            <v>239.0494716754734</v>
          </cell>
          <cell r="AF291">
            <v>240.35811749518297</v>
          </cell>
          <cell r="AG291">
            <v>241.60290095363769</v>
          </cell>
          <cell r="AH291">
            <v>242.78976611253071</v>
          </cell>
          <cell r="AI291">
            <v>243.9238639310004</v>
          </cell>
          <cell r="AJ291">
            <v>245.00968737366713</v>
          </cell>
          <cell r="AK291">
            <v>246.05117891986239</v>
          </cell>
          <cell r="AL291">
            <v>247.05181697454208</v>
          </cell>
          <cell r="AM291">
            <v>248.01468596236845</v>
          </cell>
          <cell r="AN291">
            <v>248.9425336681</v>
          </cell>
          <cell r="AO291">
            <v>249.83781851044495</v>
          </cell>
          <cell r="AP291">
            <v>250.70274879834656</v>
          </cell>
          <cell r="AQ291">
            <v>251.53931554802955</v>
          </cell>
          <cell r="AR291">
            <v>252.34932008812942</v>
          </cell>
          <cell r="AS291">
            <v>253.13439741569431</v>
          </cell>
          <cell r="AT291">
            <v>253.89603606453213</v>
          </cell>
          <cell r="AU291">
            <v>254.6355950927794</v>
          </cell>
          <cell r="AV291">
            <v>255.35431867683073</v>
          </cell>
          <cell r="AW291">
            <v>256.05334870529208</v>
          </cell>
          <cell r="AX291">
            <v>256.73373569309928</v>
          </cell>
          <cell r="AY291">
            <v>257.3964482777057</v>
          </cell>
        </row>
        <row r="292">
          <cell r="C292" t="str">
            <v>REC</v>
          </cell>
          <cell r="I292" t="str">
            <v>Existing</v>
          </cell>
          <cell r="P292">
            <v>135.00732544323509</v>
          </cell>
          <cell r="Q292">
            <v>138.86391544059856</v>
          </cell>
          <cell r="R292">
            <v>142.01497890666849</v>
          </cell>
          <cell r="S292">
            <v>144.67916510612298</v>
          </cell>
          <cell r="T292">
            <v>146.98698816485262</v>
          </cell>
          <cell r="U292">
            <v>149.02263237010189</v>
          </cell>
          <cell r="V292">
            <v>150.84357816221609</v>
          </cell>
          <cell r="W292">
            <v>152.49082399977425</v>
          </cell>
          <cell r="X292">
            <v>153.99464162828602</v>
          </cell>
          <cell r="Y292">
            <v>155.37801974500775</v>
          </cell>
          <cell r="Z292">
            <v>156.65882782774051</v>
          </cell>
          <cell r="AA292">
            <v>157.85123162564949</v>
          </cell>
          <cell r="AB292">
            <v>158.96665088647015</v>
          </cell>
          <cell r="AC292">
            <v>160.0144262253236</v>
          </cell>
          <cell r="AD292">
            <v>161.00229509171942</v>
          </cell>
          <cell r="AE292">
            <v>161.93673887693359</v>
          </cell>
          <cell r="AF292">
            <v>162.82324088383362</v>
          </cell>
          <cell r="AG292">
            <v>163.66648129117394</v>
          </cell>
          <cell r="AH292">
            <v>164.47048672139178</v>
          </cell>
          <cell r="AI292">
            <v>165.23874653390351</v>
          </cell>
          <cell r="AJ292">
            <v>165.97430434990355</v>
          </cell>
          <cell r="AK292">
            <v>166.67983088119712</v>
          </cell>
          <cell r="AL292">
            <v>167.35768246662528</v>
          </cell>
          <cell r="AM292">
            <v>168.00994855515282</v>
          </cell>
          <cell r="AN292">
            <v>168.63849054935804</v>
          </cell>
          <cell r="AO292">
            <v>169.24497382965626</v>
          </cell>
          <cell r="AP292">
            <v>169.83089434726702</v>
          </cell>
          <cell r="AQ292">
            <v>170.39760085511679</v>
          </cell>
          <cell r="AR292">
            <v>170.94631360808768</v>
          </cell>
          <cell r="AS292">
            <v>171.47814018482518</v>
          </cell>
          <cell r="AT292">
            <v>171.99408894694113</v>
          </cell>
          <cell r="AU292">
            <v>172.49508054672154</v>
          </cell>
          <cell r="AV292">
            <v>172.98195781333695</v>
          </cell>
          <cell r="AW292">
            <v>173.45549428423013</v>
          </cell>
          <cell r="AX292">
            <v>173.91640159855112</v>
          </cell>
          <cell r="AY292">
            <v>174.36533593005868</v>
          </cell>
        </row>
        <row r="293">
          <cell r="C293" t="str">
            <v>REC</v>
          </cell>
          <cell r="I293" t="str">
            <v>Existing</v>
          </cell>
          <cell r="P293">
            <v>3963.5198592507177</v>
          </cell>
          <cell r="Q293">
            <v>4078.7403385268317</v>
          </cell>
          <cell r="R293">
            <v>4193.9608178029457</v>
          </cell>
          <cell r="S293">
            <v>4309.1812970790597</v>
          </cell>
          <cell r="T293">
            <v>4375</v>
          </cell>
          <cell r="U293">
            <v>4375</v>
          </cell>
          <cell r="V293">
            <v>4375</v>
          </cell>
          <cell r="W293">
            <v>4375</v>
          </cell>
          <cell r="X293">
            <v>4375</v>
          </cell>
          <cell r="Y293">
            <v>4375</v>
          </cell>
          <cell r="Z293">
            <v>4375</v>
          </cell>
          <cell r="AA293">
            <v>4375</v>
          </cell>
          <cell r="AB293">
            <v>4375</v>
          </cell>
          <cell r="AC293">
            <v>4375</v>
          </cell>
          <cell r="AD293">
            <v>4375</v>
          </cell>
          <cell r="AE293">
            <v>4375</v>
          </cell>
          <cell r="AF293">
            <v>4375</v>
          </cell>
          <cell r="AG293">
            <v>4375</v>
          </cell>
          <cell r="AH293">
            <v>4375</v>
          </cell>
          <cell r="AI293">
            <v>4375</v>
          </cell>
          <cell r="AJ293">
            <v>4375</v>
          </cell>
          <cell r="AK293">
            <v>4375</v>
          </cell>
          <cell r="AL293">
            <v>4375</v>
          </cell>
          <cell r="AM293">
            <v>4375</v>
          </cell>
          <cell r="AN293">
            <v>4375</v>
          </cell>
          <cell r="AO293">
            <v>4375</v>
          </cell>
          <cell r="AP293">
            <v>4375</v>
          </cell>
          <cell r="AQ293">
            <v>4375</v>
          </cell>
          <cell r="AR293">
            <v>4375</v>
          </cell>
          <cell r="AS293">
            <v>4375</v>
          </cell>
          <cell r="AT293">
            <v>4375</v>
          </cell>
          <cell r="AU293">
            <v>4375</v>
          </cell>
          <cell r="AV293">
            <v>4375</v>
          </cell>
          <cell r="AW293">
            <v>4375</v>
          </cell>
          <cell r="AX293">
            <v>4375</v>
          </cell>
          <cell r="AY293">
            <v>4375</v>
          </cell>
        </row>
        <row r="294">
          <cell r="C294" t="str">
            <v>REC</v>
          </cell>
          <cell r="I294" t="str">
            <v>Existing</v>
          </cell>
          <cell r="P294">
            <v>2.0683921285801463</v>
          </cell>
          <cell r="Q294">
            <v>2.1246171740608082</v>
          </cell>
          <cell r="R294">
            <v>2.1808422195414701</v>
          </cell>
          <cell r="S294">
            <v>2.2370672650221319</v>
          </cell>
          <cell r="T294">
            <v>2.2932923105027938</v>
          </cell>
          <cell r="U294">
            <v>2.3495173559834557</v>
          </cell>
          <cell r="V294">
            <v>2.4057424014641176</v>
          </cell>
          <cell r="W294">
            <v>2.4619674469447794</v>
          </cell>
          <cell r="X294">
            <v>2.5181924924254413</v>
          </cell>
          <cell r="Y294">
            <v>2.5744175379061032</v>
          </cell>
          <cell r="Z294">
            <v>2.630642583386765</v>
          </cell>
          <cell r="AA294">
            <v>2.6868676288674269</v>
          </cell>
          <cell r="AB294">
            <v>2.7430926743480888</v>
          </cell>
          <cell r="AC294">
            <v>2.7993177198287507</v>
          </cell>
          <cell r="AD294">
            <v>2.8555427653094125</v>
          </cell>
          <cell r="AE294">
            <v>2.9117678107900744</v>
          </cell>
          <cell r="AF294">
            <v>2.9679928562707363</v>
          </cell>
          <cell r="AG294">
            <v>3.0242179017513982</v>
          </cell>
          <cell r="AH294">
            <v>3.08044294723206</v>
          </cell>
          <cell r="AI294">
            <v>3.1366679927127219</v>
          </cell>
          <cell r="AJ294">
            <v>3.1928930381933838</v>
          </cell>
          <cell r="AK294">
            <v>3.2491180836740456</v>
          </cell>
          <cell r="AL294">
            <v>3.3053431291547075</v>
          </cell>
          <cell r="AM294">
            <v>3.3615681746353694</v>
          </cell>
          <cell r="AN294">
            <v>3.4177932201160313</v>
          </cell>
          <cell r="AO294">
            <v>3.4740182655966931</v>
          </cell>
          <cell r="AP294">
            <v>3.530243311077355</v>
          </cell>
          <cell r="AQ294">
            <v>3.5864683565580169</v>
          </cell>
          <cell r="AR294">
            <v>3.6426934020386788</v>
          </cell>
          <cell r="AS294">
            <v>3.6989184475193406</v>
          </cell>
          <cell r="AT294">
            <v>3.7551434930000025</v>
          </cell>
          <cell r="AU294">
            <v>3.8113685384806644</v>
          </cell>
          <cell r="AV294">
            <v>3.8675935839613262</v>
          </cell>
          <cell r="AW294">
            <v>3.9238186294419881</v>
          </cell>
          <cell r="AX294">
            <v>3.98004367492265</v>
          </cell>
          <cell r="AY294">
            <v>4.0362687204033119</v>
          </cell>
        </row>
        <row r="295">
          <cell r="C295" t="str">
            <v>REC</v>
          </cell>
          <cell r="I295" t="str">
            <v>Full Design &amp; Appropriated Funds</v>
          </cell>
          <cell r="P295">
            <v>0</v>
          </cell>
          <cell r="Q295">
            <v>68.744</v>
          </cell>
          <cell r="R295">
            <v>76.159981684810859</v>
          </cell>
          <cell r="S295">
            <v>80.498052876460108</v>
          </cell>
          <cell r="T295">
            <v>83.575963369621718</v>
          </cell>
          <cell r="U295">
            <v>85.963376225132436</v>
          </cell>
          <cell r="V295">
            <v>87.914034561270967</v>
          </cell>
          <cell r="W295">
            <v>89.563292684742805</v>
          </cell>
          <cell r="X295">
            <v>90.991945054432563</v>
          </cell>
          <cell r="Y295">
            <v>92.252105752920215</v>
          </cell>
          <cell r="Z295">
            <v>93.379357909943295</v>
          </cell>
          <cell r="AA295">
            <v>94.399081523669764</v>
          </cell>
          <cell r="AB295">
            <v>95.330016246081826</v>
          </cell>
          <cell r="AC295">
            <v>96.186393175480987</v>
          </cell>
          <cell r="AD295">
            <v>96.97927436955365</v>
          </cell>
          <cell r="AE295">
            <v>97.717429101592543</v>
          </cell>
          <cell r="AF295">
            <v>98.407926739243422</v>
          </cell>
          <cell r="AG295">
            <v>99.056549568057463</v>
          </cell>
          <cell r="AH295">
            <v>99.668087437731074</v>
          </cell>
          <cell r="AI295">
            <v>100.24655263810175</v>
          </cell>
          <cell r="AJ295">
            <v>100.79533959475415</v>
          </cell>
          <cell r="AK295">
            <v>101.31734556120291</v>
          </cell>
          <cell r="AL295">
            <v>101.81506320848062</v>
          </cell>
          <cell r="AM295">
            <v>102.29065261622597</v>
          </cell>
          <cell r="AN295">
            <v>102.74599793089267</v>
          </cell>
          <cell r="AO295">
            <v>103.18275245026487</v>
          </cell>
          <cell r="AP295">
            <v>103.60237486029185</v>
          </cell>
          <cell r="AQ295">
            <v>104.00615862938032</v>
          </cell>
          <cell r="AR295">
            <v>104.39525605436451</v>
          </cell>
          <cell r="AS295">
            <v>104.7706980850253</v>
          </cell>
          <cell r="AT295">
            <v>105.1334107864034</v>
          </cell>
          <cell r="AU295">
            <v>105.48422910078659</v>
          </cell>
          <cell r="AV295">
            <v>105.82390842405428</v>
          </cell>
          <cell r="AW295">
            <v>106.15313440012987</v>
          </cell>
          <cell r="AX295">
            <v>106.47253125286832</v>
          </cell>
          <cell r="AY295">
            <v>106.78266890987524</v>
          </cell>
        </row>
        <row r="296">
          <cell r="C296" t="str">
            <v>REC</v>
          </cell>
          <cell r="I296" t="str">
            <v>Full Design &amp; Appropriated Funds</v>
          </cell>
          <cell r="P296">
            <v>0</v>
          </cell>
          <cell r="Q296">
            <v>317.28000000000003</v>
          </cell>
          <cell r="R296">
            <v>351.50760777605012</v>
          </cell>
          <cell r="S296">
            <v>371.5294748144313</v>
          </cell>
          <cell r="T296">
            <v>385.73521555210021</v>
          </cell>
          <cell r="U296">
            <v>396.7540441159959</v>
          </cell>
          <cell r="V296">
            <v>405.75708259048139</v>
          </cell>
          <cell r="W296">
            <v>413.3690431603514</v>
          </cell>
          <cell r="X296">
            <v>419.96282332815031</v>
          </cell>
          <cell r="Y296">
            <v>425.77894962886256</v>
          </cell>
          <cell r="Z296">
            <v>430.98165189204599</v>
          </cell>
          <cell r="AA296">
            <v>435.68806857078357</v>
          </cell>
          <cell r="AB296">
            <v>439.98469036653148</v>
          </cell>
          <cell r="AC296">
            <v>443.93719927145071</v>
          </cell>
          <cell r="AD296">
            <v>447.59665093640149</v>
          </cell>
          <cell r="AE296">
            <v>451.00351893042716</v>
          </cell>
          <cell r="AF296">
            <v>454.1904311042004</v>
          </cell>
          <cell r="AG296">
            <v>457.18407492949598</v>
          </cell>
          <cell r="AH296">
            <v>460.00655740491266</v>
          </cell>
          <cell r="AI296">
            <v>462.67639679123886</v>
          </cell>
          <cell r="AJ296">
            <v>465.20925966809608</v>
          </cell>
          <cell r="AK296">
            <v>467.61851797478266</v>
          </cell>
          <cell r="AL296">
            <v>469.91567634683366</v>
          </cell>
          <cell r="AM296">
            <v>472.11070438258145</v>
          </cell>
          <cell r="AN296">
            <v>474.21229814258157</v>
          </cell>
          <cell r="AO296">
            <v>476.22808823199176</v>
          </cell>
          <cell r="AP296">
            <v>478.1648070475008</v>
          </cell>
          <cell r="AQ296">
            <v>480.02842444329377</v>
          </cell>
          <cell r="AR296">
            <v>481.82425871245158</v>
          </cell>
          <cell r="AS296">
            <v>483.55706808473212</v>
          </cell>
          <cell r="AT296">
            <v>485.23112670647726</v>
          </cell>
          <cell r="AU296">
            <v>486.85028815747654</v>
          </cell>
          <cell r="AV296">
            <v>488.41803888025049</v>
          </cell>
          <cell r="AW296">
            <v>489.93754338521478</v>
          </cell>
          <cell r="AX296">
            <v>491.41168270554607</v>
          </cell>
          <cell r="AY296">
            <v>492.84308727634726</v>
          </cell>
        </row>
        <row r="297">
          <cell r="C297" t="str">
            <v>REC</v>
          </cell>
          <cell r="I297" t="str">
            <v>Full Design &amp; Appropriated Funds</v>
          </cell>
          <cell r="P297">
            <v>0</v>
          </cell>
          <cell r="Q297">
            <v>0</v>
          </cell>
          <cell r="R297">
            <v>0</v>
          </cell>
          <cell r="S297">
            <v>4259</v>
          </cell>
          <cell r="T297">
            <v>6646.1988898484515</v>
          </cell>
          <cell r="U297">
            <v>8042.6207221729692</v>
          </cell>
          <cell r="V297">
            <v>9033.3977796969029</v>
          </cell>
          <cell r="W297">
            <v>9801.9041704230422</v>
          </cell>
          <cell r="X297">
            <v>10000</v>
          </cell>
          <cell r="Y297">
            <v>10000</v>
          </cell>
          <cell r="Z297">
            <v>10000</v>
          </cell>
          <cell r="AA297">
            <v>10000</v>
          </cell>
          <cell r="AB297">
            <v>10000</v>
          </cell>
          <cell r="AC297">
            <v>10000</v>
          </cell>
          <cell r="AD297">
            <v>10000</v>
          </cell>
          <cell r="AE297">
            <v>10000</v>
          </cell>
          <cell r="AF297">
            <v>10000</v>
          </cell>
          <cell r="AG297">
            <v>10000</v>
          </cell>
          <cell r="AH297">
            <v>10000</v>
          </cell>
          <cell r="AI297">
            <v>10000</v>
          </cell>
          <cell r="AJ297">
            <v>10000</v>
          </cell>
          <cell r="AK297">
            <v>10000</v>
          </cell>
          <cell r="AL297">
            <v>10000</v>
          </cell>
          <cell r="AM297">
            <v>10000</v>
          </cell>
          <cell r="AN297">
            <v>10000</v>
          </cell>
          <cell r="AO297">
            <v>10000</v>
          </cell>
          <cell r="AP297">
            <v>10000</v>
          </cell>
          <cell r="AQ297">
            <v>10000</v>
          </cell>
          <cell r="AR297">
            <v>10000</v>
          </cell>
          <cell r="AS297">
            <v>10000</v>
          </cell>
          <cell r="AT297">
            <v>10000</v>
          </cell>
          <cell r="AU297">
            <v>10000</v>
          </cell>
          <cell r="AV297">
            <v>10000</v>
          </cell>
          <cell r="AW297">
            <v>10000</v>
          </cell>
          <cell r="AX297">
            <v>10000</v>
          </cell>
          <cell r="AY297">
            <v>10000</v>
          </cell>
        </row>
        <row r="298">
          <cell r="C298" t="str">
            <v>REC</v>
          </cell>
          <cell r="I298" t="str">
            <v>Feasibility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528.80000000000007</v>
          </cell>
          <cell r="V298">
            <v>585.8460129600835</v>
          </cell>
          <cell r="W298">
            <v>619.21579135738546</v>
          </cell>
          <cell r="X298">
            <v>642.89202592016704</v>
          </cell>
          <cell r="Y298">
            <v>661.25674019332644</v>
          </cell>
          <cell r="Z298">
            <v>676.261804317469</v>
          </cell>
          <cell r="AA298">
            <v>688.94840526725227</v>
          </cell>
          <cell r="AB298">
            <v>699.93803888025047</v>
          </cell>
          <cell r="AC298">
            <v>709.63158271477084</v>
          </cell>
          <cell r="AD298">
            <v>718.30275315340998</v>
          </cell>
          <cell r="AE298">
            <v>726.14678095130591</v>
          </cell>
          <cell r="AF298">
            <v>733.30781727755243</v>
          </cell>
          <cell r="AG298">
            <v>739.89533211908451</v>
          </cell>
          <cell r="AH298">
            <v>745.99441822733581</v>
          </cell>
          <cell r="AI298">
            <v>751.67253155071194</v>
          </cell>
          <cell r="AJ298">
            <v>756.98405184033402</v>
          </cell>
          <cell r="AK298">
            <v>761.97345821582667</v>
          </cell>
          <cell r="AL298">
            <v>766.67759567485439</v>
          </cell>
          <cell r="AM298">
            <v>771.1273279853981</v>
          </cell>
          <cell r="AN298">
            <v>775.34876611349341</v>
          </cell>
          <cell r="AO298">
            <v>779.36419662463777</v>
          </cell>
          <cell r="AP298">
            <v>783.19279391138946</v>
          </cell>
          <cell r="AQ298">
            <v>786.85117397096906</v>
          </cell>
          <cell r="AR298">
            <v>790.35383023763598</v>
          </cell>
          <cell r="AS298">
            <v>793.71348038665292</v>
          </cell>
          <cell r="AT298">
            <v>796.94134507916806</v>
          </cell>
          <cell r="AU298">
            <v>800.04737407215634</v>
          </cell>
          <cell r="AV298">
            <v>803.04043118741924</v>
          </cell>
          <cell r="AW298">
            <v>805.92844680788687</v>
          </cell>
          <cell r="AX298">
            <v>808.71854451079537</v>
          </cell>
          <cell r="AY298">
            <v>811.41714692912763</v>
          </cell>
        </row>
        <row r="299">
          <cell r="C299" t="str">
            <v>REC</v>
          </cell>
          <cell r="I299" t="str">
            <v>Conceptual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264.40000000000003</v>
          </cell>
          <cell r="V299">
            <v>292.92300648004175</v>
          </cell>
          <cell r="W299">
            <v>309.60789567869273</v>
          </cell>
          <cell r="X299">
            <v>321.44601296008352</v>
          </cell>
          <cell r="Y299">
            <v>330.62837009666322</v>
          </cell>
          <cell r="Z299">
            <v>338.1309021587345</v>
          </cell>
          <cell r="AA299">
            <v>344.47420263362613</v>
          </cell>
          <cell r="AB299">
            <v>349.96901944012524</v>
          </cell>
          <cell r="AC299">
            <v>354.81579135738542</v>
          </cell>
          <cell r="AD299">
            <v>359.15137657670499</v>
          </cell>
          <cell r="AE299">
            <v>363.07339047565296</v>
          </cell>
          <cell r="AF299">
            <v>366.65390863877622</v>
          </cell>
          <cell r="AG299">
            <v>369.94766605954226</v>
          </cell>
          <cell r="AH299">
            <v>372.99720911366791</v>
          </cell>
          <cell r="AI299">
            <v>375.83626577535597</v>
          </cell>
          <cell r="AJ299">
            <v>378.49202592016701</v>
          </cell>
          <cell r="AK299">
            <v>380.98672910791333</v>
          </cell>
          <cell r="AL299">
            <v>383.33879783742719</v>
          </cell>
          <cell r="AM299">
            <v>385.56366399269905</v>
          </cell>
          <cell r="AN299">
            <v>387.67438305674671</v>
          </cell>
          <cell r="AO299">
            <v>389.68209831231889</v>
          </cell>
          <cell r="AP299">
            <v>391.59639695569473</v>
          </cell>
          <cell r="AQ299">
            <v>393.42558698548453</v>
          </cell>
          <cell r="AR299">
            <v>395.17691511881799</v>
          </cell>
          <cell r="AS299">
            <v>396.85674019332646</v>
          </cell>
          <cell r="AT299">
            <v>398.47067253958403</v>
          </cell>
          <cell r="AU299">
            <v>400.02368703607817</v>
          </cell>
          <cell r="AV299">
            <v>401.52021559370962</v>
          </cell>
          <cell r="AW299">
            <v>402.96422340394344</v>
          </cell>
          <cell r="AX299">
            <v>404.35927225539768</v>
          </cell>
          <cell r="AY299">
            <v>405.70857346456381</v>
          </cell>
        </row>
        <row r="300">
          <cell r="C300" t="str">
            <v>REC</v>
          </cell>
          <cell r="I300" t="str">
            <v>Existing</v>
          </cell>
          <cell r="P300">
            <v>194.73263758249212</v>
          </cell>
          <cell r="Q300">
            <v>525.26339824128615</v>
          </cell>
          <cell r="R300">
            <v>4500</v>
          </cell>
          <cell r="S300">
            <v>4605</v>
          </cell>
          <cell r="T300">
            <v>5321.2503303480189</v>
          </cell>
          <cell r="U300">
            <v>6037.5006606960378</v>
          </cell>
          <cell r="V300">
            <v>6753.7509910440567</v>
          </cell>
          <cell r="W300">
            <v>7470.0013213920756</v>
          </cell>
          <cell r="X300">
            <v>8000</v>
          </cell>
          <cell r="Y300">
            <v>8000</v>
          </cell>
          <cell r="Z300">
            <v>8000</v>
          </cell>
          <cell r="AA300">
            <v>8000</v>
          </cell>
          <cell r="AB300">
            <v>8000</v>
          </cell>
          <cell r="AC300">
            <v>8000</v>
          </cell>
          <cell r="AD300">
            <v>8000</v>
          </cell>
          <cell r="AE300">
            <v>8000</v>
          </cell>
          <cell r="AF300">
            <v>8000</v>
          </cell>
          <cell r="AG300">
            <v>8000</v>
          </cell>
          <cell r="AH300">
            <v>8000</v>
          </cell>
          <cell r="AI300">
            <v>8000</v>
          </cell>
          <cell r="AJ300">
            <v>8000</v>
          </cell>
          <cell r="AK300">
            <v>8000</v>
          </cell>
          <cell r="AL300">
            <v>8000</v>
          </cell>
          <cell r="AM300">
            <v>8000</v>
          </cell>
          <cell r="AN300">
            <v>8000</v>
          </cell>
          <cell r="AO300">
            <v>8000</v>
          </cell>
          <cell r="AP300">
            <v>8000</v>
          </cell>
          <cell r="AQ300">
            <v>8000</v>
          </cell>
          <cell r="AR300">
            <v>8000</v>
          </cell>
          <cell r="AS300">
            <v>8000</v>
          </cell>
          <cell r="AT300">
            <v>8000</v>
          </cell>
          <cell r="AU300">
            <v>8000</v>
          </cell>
          <cell r="AV300">
            <v>8000</v>
          </cell>
          <cell r="AW300">
            <v>8000</v>
          </cell>
          <cell r="AX300">
            <v>8000</v>
          </cell>
          <cell r="AY300">
            <v>8000</v>
          </cell>
        </row>
        <row r="301">
          <cell r="C301" t="str">
            <v>REC</v>
          </cell>
          <cell r="I301" t="str">
            <v>Existing</v>
          </cell>
          <cell r="P301">
            <v>7500</v>
          </cell>
          <cell r="Q301">
            <v>8500</v>
          </cell>
          <cell r="R301">
            <v>9700</v>
          </cell>
          <cell r="S301">
            <v>9700</v>
          </cell>
          <cell r="T301">
            <v>9963.7286103566494</v>
          </cell>
          <cell r="U301">
            <v>10227.457220713299</v>
          </cell>
          <cell r="V301">
            <v>10491.185831069948</v>
          </cell>
          <cell r="W301">
            <v>10500</v>
          </cell>
          <cell r="X301">
            <v>10500</v>
          </cell>
          <cell r="Y301">
            <v>10500</v>
          </cell>
          <cell r="Z301">
            <v>10500</v>
          </cell>
          <cell r="AA301">
            <v>10500</v>
          </cell>
          <cell r="AB301">
            <v>10500</v>
          </cell>
          <cell r="AC301">
            <v>10500</v>
          </cell>
          <cell r="AD301">
            <v>10500</v>
          </cell>
          <cell r="AE301">
            <v>10500</v>
          </cell>
          <cell r="AF301">
            <v>10500</v>
          </cell>
          <cell r="AG301">
            <v>10500</v>
          </cell>
          <cell r="AH301">
            <v>10500</v>
          </cell>
          <cell r="AI301">
            <v>10500</v>
          </cell>
          <cell r="AJ301">
            <v>10500</v>
          </cell>
          <cell r="AK301">
            <v>10500</v>
          </cell>
          <cell r="AL301">
            <v>10500</v>
          </cell>
          <cell r="AM301">
            <v>10500</v>
          </cell>
          <cell r="AN301">
            <v>10500</v>
          </cell>
          <cell r="AO301">
            <v>10500</v>
          </cell>
          <cell r="AP301">
            <v>10500</v>
          </cell>
          <cell r="AQ301">
            <v>10500</v>
          </cell>
          <cell r="AR301">
            <v>10500</v>
          </cell>
          <cell r="AS301">
            <v>10500</v>
          </cell>
          <cell r="AT301">
            <v>10500</v>
          </cell>
          <cell r="AU301">
            <v>10500</v>
          </cell>
          <cell r="AV301">
            <v>10500</v>
          </cell>
          <cell r="AW301">
            <v>10500</v>
          </cell>
          <cell r="AX301">
            <v>10500</v>
          </cell>
          <cell r="AY301">
            <v>10500</v>
          </cell>
        </row>
        <row r="302">
          <cell r="C302" t="str">
            <v>REC</v>
          </cell>
          <cell r="I302" t="str">
            <v>Existing</v>
          </cell>
          <cell r="P302">
            <v>16500</v>
          </cell>
          <cell r="Q302">
            <v>17000</v>
          </cell>
          <cell r="R302">
            <v>18545.454545454544</v>
          </cell>
          <cell r="S302">
            <v>18500</v>
          </cell>
          <cell r="T302">
            <v>17563.633333333335</v>
          </cell>
          <cell r="U302">
            <v>18127.26666666667</v>
          </cell>
          <cell r="V302">
            <v>18690.900000000005</v>
          </cell>
          <cell r="W302">
            <v>19254.53333333334</v>
          </cell>
          <cell r="X302">
            <v>19818.166666666675</v>
          </cell>
          <cell r="Y302">
            <v>20381.80000000001</v>
          </cell>
          <cell r="Z302">
            <v>20945.433333333345</v>
          </cell>
          <cell r="AA302">
            <v>21509.06666666668</v>
          </cell>
          <cell r="AB302">
            <v>22072.700000000015</v>
          </cell>
          <cell r="AC302">
            <v>22636.33333333335</v>
          </cell>
          <cell r="AD302">
            <v>23199.966666666685</v>
          </cell>
          <cell r="AE302">
            <v>23763.60000000002</v>
          </cell>
          <cell r="AF302">
            <v>24327.233333333355</v>
          </cell>
          <cell r="AG302">
            <v>24890.86666666669</v>
          </cell>
          <cell r="AH302">
            <v>25454.500000000025</v>
          </cell>
          <cell r="AI302">
            <v>25556</v>
          </cell>
          <cell r="AJ302">
            <v>25556</v>
          </cell>
          <cell r="AK302">
            <v>25556</v>
          </cell>
          <cell r="AL302">
            <v>25556</v>
          </cell>
          <cell r="AM302">
            <v>25556</v>
          </cell>
          <cell r="AN302">
            <v>25556</v>
          </cell>
          <cell r="AO302">
            <v>25556</v>
          </cell>
          <cell r="AP302">
            <v>25556</v>
          </cell>
          <cell r="AQ302">
            <v>25556</v>
          </cell>
          <cell r="AR302">
            <v>25556</v>
          </cell>
          <cell r="AS302">
            <v>25556</v>
          </cell>
          <cell r="AT302">
            <v>25556</v>
          </cell>
          <cell r="AU302">
            <v>25556</v>
          </cell>
          <cell r="AV302">
            <v>25556</v>
          </cell>
          <cell r="AW302">
            <v>25556</v>
          </cell>
          <cell r="AX302">
            <v>25556</v>
          </cell>
          <cell r="AY302">
            <v>25556</v>
          </cell>
        </row>
        <row r="303">
          <cell r="C303" t="str">
            <v>REC</v>
          </cell>
          <cell r="I303" t="str">
            <v>Feasibility</v>
          </cell>
          <cell r="P303">
            <v>0</v>
          </cell>
          <cell r="Q303">
            <v>0</v>
          </cell>
          <cell r="R303">
            <v>0</v>
          </cell>
          <cell r="S303">
            <v>752.22</v>
          </cell>
          <cell r="T303">
            <v>926.01972405360073</v>
          </cell>
          <cell r="U303">
            <v>1027.686045260642</v>
          </cell>
          <cell r="V303">
            <v>1099.8194481072014</v>
          </cell>
          <cell r="W303">
            <v>1155.7704621637265</v>
          </cell>
          <cell r="X303">
            <v>1201.4857693142426</v>
          </cell>
          <cell r="Y303">
            <v>1240.1375107741292</v>
          </cell>
          <cell r="Z303">
            <v>1273.619172160802</v>
          </cell>
          <cell r="AA303">
            <v>1303.1520905212838</v>
          </cell>
          <cell r="AB303">
            <v>1329.5701862173271</v>
          </cell>
          <cell r="AC303">
            <v>1353.4682607014636</v>
          </cell>
          <cell r="AD303">
            <v>1375.2854933678432</v>
          </cell>
          <cell r="AE303">
            <v>1395.3554018899058</v>
          </cell>
          <cell r="AF303">
            <v>1413.93723482773</v>
          </cell>
          <cell r="AG303">
            <v>1431.2365074243683</v>
          </cell>
          <cell r="AH303">
            <v>1447.4188962144028</v>
          </cell>
          <cell r="AI303">
            <v>1462.6199138886559</v>
          </cell>
          <cell r="AJ303">
            <v>1476.9518145748843</v>
          </cell>
          <cell r="AK303">
            <v>1490.5086296361933</v>
          </cell>
          <cell r="AL303">
            <v>1503.3699102709279</v>
          </cell>
          <cell r="AM303">
            <v>1515.6035560347711</v>
          </cell>
          <cell r="AN303">
            <v>1527.2679847550644</v>
          </cell>
          <cell r="AO303">
            <v>1538.413819702075</v>
          </cell>
          <cell r="AP303">
            <v>1549.085217421444</v>
          </cell>
          <cell r="AQ303">
            <v>1559.3209243274528</v>
          </cell>
          <cell r="AR303">
            <v>1569.1551259435066</v>
          </cell>
          <cell r="AS303">
            <v>1578.6181357819255</v>
          </cell>
          <cell r="AT303">
            <v>1587.7369588813306</v>
          </cell>
          <cell r="AU303">
            <v>1596.5357564108085</v>
          </cell>
          <cell r="AV303">
            <v>1605.0362314779691</v>
          </cell>
          <cell r="AW303">
            <v>1613.2579516526057</v>
          </cell>
          <cell r="AX303">
            <v>1621.2186202680034</v>
          </cell>
          <cell r="AY303">
            <v>1628.9343059621053</v>
          </cell>
        </row>
        <row r="304">
          <cell r="C304" t="str">
            <v>GWR</v>
          </cell>
          <cell r="I304" t="str">
            <v>Expired LRP</v>
          </cell>
          <cell r="P304">
            <v>816</v>
          </cell>
          <cell r="Q304">
            <v>816</v>
          </cell>
          <cell r="R304">
            <v>816</v>
          </cell>
          <cell r="S304">
            <v>816</v>
          </cell>
          <cell r="T304">
            <v>816</v>
          </cell>
          <cell r="U304">
            <v>816</v>
          </cell>
          <cell r="V304">
            <v>816</v>
          </cell>
          <cell r="W304">
            <v>816</v>
          </cell>
          <cell r="X304">
            <v>816</v>
          </cell>
          <cell r="Y304">
            <v>816</v>
          </cell>
          <cell r="Z304">
            <v>816</v>
          </cell>
          <cell r="AA304">
            <v>816</v>
          </cell>
          <cell r="AB304">
            <v>816</v>
          </cell>
          <cell r="AC304">
            <v>816</v>
          </cell>
          <cell r="AD304">
            <v>816</v>
          </cell>
          <cell r="AE304">
            <v>816</v>
          </cell>
          <cell r="AF304">
            <v>816</v>
          </cell>
          <cell r="AG304">
            <v>816</v>
          </cell>
          <cell r="AH304">
            <v>816</v>
          </cell>
          <cell r="AI304">
            <v>816</v>
          </cell>
          <cell r="AJ304">
            <v>816</v>
          </cell>
          <cell r="AK304">
            <v>816</v>
          </cell>
          <cell r="AL304">
            <v>816</v>
          </cell>
          <cell r="AM304">
            <v>816</v>
          </cell>
          <cell r="AN304">
            <v>816</v>
          </cell>
          <cell r="AO304">
            <v>816</v>
          </cell>
          <cell r="AP304">
            <v>816</v>
          </cell>
          <cell r="AQ304">
            <v>816</v>
          </cell>
          <cell r="AR304">
            <v>816</v>
          </cell>
          <cell r="AS304">
            <v>816</v>
          </cell>
          <cell r="AT304">
            <v>816</v>
          </cell>
          <cell r="AU304">
            <v>816</v>
          </cell>
          <cell r="AV304">
            <v>816</v>
          </cell>
          <cell r="AW304">
            <v>816</v>
          </cell>
          <cell r="AX304">
            <v>816</v>
          </cell>
          <cell r="AY304">
            <v>816</v>
          </cell>
        </row>
        <row r="305">
          <cell r="C305" t="str">
            <v>SWD</v>
          </cell>
          <cell r="I305" t="str">
            <v>Feasibility</v>
          </cell>
          <cell r="W305">
            <v>20800</v>
          </cell>
          <cell r="X305">
            <v>20800</v>
          </cell>
          <cell r="Y305">
            <v>20800</v>
          </cell>
          <cell r="Z305">
            <v>20800</v>
          </cell>
          <cell r="AA305">
            <v>20800</v>
          </cell>
          <cell r="AB305">
            <v>20800</v>
          </cell>
          <cell r="AC305">
            <v>20800</v>
          </cell>
          <cell r="AD305">
            <v>20800</v>
          </cell>
          <cell r="AE305">
            <v>20800</v>
          </cell>
          <cell r="AF305">
            <v>20800</v>
          </cell>
          <cell r="AG305">
            <v>20800</v>
          </cell>
          <cell r="AH305">
            <v>20800</v>
          </cell>
          <cell r="AI305">
            <v>20800</v>
          </cell>
          <cell r="AJ305">
            <v>20800</v>
          </cell>
          <cell r="AK305">
            <v>20800</v>
          </cell>
          <cell r="AL305">
            <v>20800</v>
          </cell>
          <cell r="AM305">
            <v>20800</v>
          </cell>
          <cell r="AN305">
            <v>20800</v>
          </cell>
          <cell r="AO305">
            <v>20800</v>
          </cell>
          <cell r="AP305">
            <v>20800</v>
          </cell>
          <cell r="AQ305">
            <v>20800</v>
          </cell>
          <cell r="AR305">
            <v>20800</v>
          </cell>
          <cell r="AS305">
            <v>20800</v>
          </cell>
          <cell r="AT305">
            <v>20800</v>
          </cell>
          <cell r="AU305">
            <v>20800</v>
          </cell>
          <cell r="AV305">
            <v>20800</v>
          </cell>
          <cell r="AW305">
            <v>20800</v>
          </cell>
          <cell r="AX305">
            <v>20800</v>
          </cell>
          <cell r="AY305">
            <v>20800</v>
          </cell>
        </row>
        <row r="306">
          <cell r="C306" t="str">
            <v>REC</v>
          </cell>
          <cell r="I306" t="str">
            <v>Existing</v>
          </cell>
          <cell r="P306">
            <v>9.8486887170241104</v>
          </cell>
          <cell r="Q306">
            <v>24.08418158781766</v>
          </cell>
          <cell r="R306">
            <v>300</v>
          </cell>
          <cell r="S306">
            <v>300</v>
          </cell>
          <cell r="T306">
            <v>300</v>
          </cell>
          <cell r="U306">
            <v>300</v>
          </cell>
          <cell r="V306">
            <v>300</v>
          </cell>
          <cell r="W306">
            <v>300</v>
          </cell>
          <cell r="X306">
            <v>300</v>
          </cell>
          <cell r="Y306">
            <v>300</v>
          </cell>
          <cell r="Z306">
            <v>300</v>
          </cell>
          <cell r="AA306">
            <v>300</v>
          </cell>
          <cell r="AB306">
            <v>300</v>
          </cell>
          <cell r="AC306">
            <v>300</v>
          </cell>
          <cell r="AD306">
            <v>300</v>
          </cell>
          <cell r="AE306">
            <v>300</v>
          </cell>
          <cell r="AF306">
            <v>300</v>
          </cell>
          <cell r="AG306">
            <v>300</v>
          </cell>
          <cell r="AH306">
            <v>300</v>
          </cell>
          <cell r="AI306">
            <v>300</v>
          </cell>
          <cell r="AJ306">
            <v>300</v>
          </cell>
          <cell r="AK306">
            <v>300</v>
          </cell>
          <cell r="AL306">
            <v>300</v>
          </cell>
          <cell r="AM306">
            <v>300</v>
          </cell>
          <cell r="AN306">
            <v>300</v>
          </cell>
          <cell r="AO306">
            <v>300</v>
          </cell>
          <cell r="AP306">
            <v>300</v>
          </cell>
          <cell r="AQ306">
            <v>300</v>
          </cell>
          <cell r="AR306">
            <v>300</v>
          </cell>
          <cell r="AS306">
            <v>300</v>
          </cell>
          <cell r="AT306">
            <v>300</v>
          </cell>
          <cell r="AU306">
            <v>300</v>
          </cell>
          <cell r="AV306">
            <v>300</v>
          </cell>
          <cell r="AW306">
            <v>300</v>
          </cell>
          <cell r="AX306">
            <v>300</v>
          </cell>
          <cell r="AY306">
            <v>300</v>
          </cell>
        </row>
        <row r="307">
          <cell r="C307" t="str">
            <v>REC</v>
          </cell>
          <cell r="I307" t="str">
            <v>Existing</v>
          </cell>
          <cell r="P307">
            <v>4260.4351422521804</v>
          </cell>
          <cell r="Q307">
            <v>4361.644500202603</v>
          </cell>
          <cell r="R307">
            <v>4462.8538581530256</v>
          </cell>
          <cell r="S307">
            <v>4564.0632161034482</v>
          </cell>
          <cell r="T307">
            <v>4665.2725740538708</v>
          </cell>
          <cell r="U307">
            <v>4766.4819320042934</v>
          </cell>
          <cell r="V307">
            <v>4867.691289954716</v>
          </cell>
          <cell r="W307">
            <v>4968.9006479051386</v>
          </cell>
          <cell r="X307">
            <v>5070.1100058555612</v>
          </cell>
          <cell r="Y307">
            <v>5171.3193638059838</v>
          </cell>
          <cell r="Z307">
            <v>5272.5287217564064</v>
          </cell>
          <cell r="AA307">
            <v>5373.738079706829</v>
          </cell>
          <cell r="AB307">
            <v>5474.9474376572516</v>
          </cell>
          <cell r="AC307">
            <v>5576.1567956076742</v>
          </cell>
          <cell r="AD307">
            <v>5677.3661535580968</v>
          </cell>
          <cell r="AE307">
            <v>5778.5755115085194</v>
          </cell>
          <cell r="AF307">
            <v>5879.784869458942</v>
          </cell>
          <cell r="AG307">
            <v>5980.9942274093646</v>
          </cell>
          <cell r="AH307">
            <v>6082.2035853597872</v>
          </cell>
          <cell r="AI307">
            <v>6183.4129433102098</v>
          </cell>
          <cell r="AJ307">
            <v>6284.6223012606324</v>
          </cell>
          <cell r="AK307">
            <v>6385.831659211055</v>
          </cell>
          <cell r="AL307">
            <v>6487.0410171614776</v>
          </cell>
          <cell r="AM307">
            <v>6588.2503751119002</v>
          </cell>
          <cell r="AN307">
            <v>6689.4597330623228</v>
          </cell>
          <cell r="AO307">
            <v>6790.6690910127454</v>
          </cell>
          <cell r="AP307">
            <v>6891.878448963168</v>
          </cell>
          <cell r="AQ307">
            <v>6993.0878069135906</v>
          </cell>
          <cell r="AR307">
            <v>7094.2971648640132</v>
          </cell>
          <cell r="AS307">
            <v>7195.5065228144358</v>
          </cell>
          <cell r="AT307">
            <v>7296.7158807648584</v>
          </cell>
          <cell r="AU307">
            <v>7397.925238715281</v>
          </cell>
          <cell r="AV307">
            <v>7499.1345966657036</v>
          </cell>
          <cell r="AW307">
            <v>7600.3439546161262</v>
          </cell>
          <cell r="AX307">
            <v>7701.5533125665488</v>
          </cell>
          <cell r="AY307">
            <v>7802.7626705169714</v>
          </cell>
        </row>
        <row r="308">
          <cell r="C308" t="str">
            <v>REC</v>
          </cell>
          <cell r="I308" t="str">
            <v>Existing</v>
          </cell>
          <cell r="P308">
            <v>402.50186849523476</v>
          </cell>
          <cell r="Q308">
            <v>407.68149806835038</v>
          </cell>
          <cell r="R308">
            <v>412.861127641466</v>
          </cell>
          <cell r="S308">
            <v>418.04075721458162</v>
          </cell>
          <cell r="T308">
            <v>423.22038678769724</v>
          </cell>
          <cell r="U308">
            <v>428.40001636081286</v>
          </cell>
          <cell r="V308">
            <v>433.57964593392848</v>
          </cell>
          <cell r="W308">
            <v>438.75927550704409</v>
          </cell>
          <cell r="X308">
            <v>443.93890508015971</v>
          </cell>
          <cell r="Y308">
            <v>449.11853465327533</v>
          </cell>
          <cell r="Z308">
            <v>454.29816422639095</v>
          </cell>
          <cell r="AA308">
            <v>459.47779379950657</v>
          </cell>
          <cell r="AB308">
            <v>464.65742337262219</v>
          </cell>
          <cell r="AC308">
            <v>469.83705294573781</v>
          </cell>
          <cell r="AD308">
            <v>475.01668251885343</v>
          </cell>
          <cell r="AE308">
            <v>480.19631209196905</v>
          </cell>
          <cell r="AF308">
            <v>485.37594166508467</v>
          </cell>
          <cell r="AG308">
            <v>490.55557123820029</v>
          </cell>
          <cell r="AH308">
            <v>495.73520081131591</v>
          </cell>
          <cell r="AI308">
            <v>500.91483038443153</v>
          </cell>
          <cell r="AJ308">
            <v>506.09445995754714</v>
          </cell>
          <cell r="AK308">
            <v>511.27408953066276</v>
          </cell>
          <cell r="AL308">
            <v>516.45371910377833</v>
          </cell>
          <cell r="AM308">
            <v>521.63334867689389</v>
          </cell>
          <cell r="AN308">
            <v>526.81297825000945</v>
          </cell>
          <cell r="AO308">
            <v>531.99260782312501</v>
          </cell>
          <cell r="AP308">
            <v>537.17223739624058</v>
          </cell>
          <cell r="AQ308">
            <v>542.35186696935614</v>
          </cell>
          <cell r="AR308">
            <v>547.5314965424717</v>
          </cell>
          <cell r="AS308">
            <v>552.71112611558726</v>
          </cell>
          <cell r="AT308">
            <v>557.89075568870282</v>
          </cell>
          <cell r="AU308">
            <v>560</v>
          </cell>
          <cell r="AV308">
            <v>560</v>
          </cell>
          <cell r="AW308">
            <v>560</v>
          </cell>
          <cell r="AX308">
            <v>560</v>
          </cell>
          <cell r="AY308">
            <v>560</v>
          </cell>
        </row>
        <row r="309">
          <cell r="C309" t="str">
            <v>REC</v>
          </cell>
          <cell r="I309" t="str">
            <v>Existing</v>
          </cell>
          <cell r="P309">
            <v>563.66763193960549</v>
          </cell>
          <cell r="Q309">
            <v>566.73526159039261</v>
          </cell>
          <cell r="R309">
            <v>569.80289124117974</v>
          </cell>
          <cell r="S309">
            <v>572.87052089196686</v>
          </cell>
          <cell r="T309">
            <v>575.93815054275399</v>
          </cell>
          <cell r="U309">
            <v>579.00578019354111</v>
          </cell>
          <cell r="V309">
            <v>582.07340984432824</v>
          </cell>
          <cell r="W309">
            <v>585.14103949511536</v>
          </cell>
          <cell r="X309">
            <v>588.20866914590249</v>
          </cell>
          <cell r="Y309">
            <v>591.27629879668962</v>
          </cell>
          <cell r="Z309">
            <v>594.34392844747674</v>
          </cell>
          <cell r="AA309">
            <v>597.41155809826387</v>
          </cell>
          <cell r="AB309">
            <v>600.47918774905099</v>
          </cell>
          <cell r="AC309">
            <v>603.54681739983812</v>
          </cell>
          <cell r="AD309">
            <v>606.61444705062524</v>
          </cell>
          <cell r="AE309">
            <v>609.68207670141237</v>
          </cell>
          <cell r="AF309">
            <v>612.7497063521995</v>
          </cell>
          <cell r="AG309">
            <v>615.81733600298662</v>
          </cell>
          <cell r="AH309">
            <v>618.88496565377375</v>
          </cell>
          <cell r="AI309">
            <v>621.95259530456087</v>
          </cell>
          <cell r="AJ309">
            <v>625.020224955348</v>
          </cell>
          <cell r="AK309">
            <v>628.08785460613512</v>
          </cell>
          <cell r="AL309">
            <v>631.15548425692225</v>
          </cell>
          <cell r="AM309">
            <v>634.22311390770938</v>
          </cell>
          <cell r="AN309">
            <v>637.2907435584965</v>
          </cell>
          <cell r="AO309">
            <v>640.35837320928363</v>
          </cell>
          <cell r="AP309">
            <v>643.42600286007075</v>
          </cell>
          <cell r="AQ309">
            <v>646.49363251085788</v>
          </cell>
          <cell r="AR309">
            <v>649.561262161645</v>
          </cell>
          <cell r="AS309">
            <v>652.62889181243213</v>
          </cell>
          <cell r="AT309">
            <v>655.69652146321926</v>
          </cell>
          <cell r="AU309">
            <v>658.76415111400638</v>
          </cell>
          <cell r="AV309">
            <v>661.83178076479351</v>
          </cell>
          <cell r="AW309">
            <v>664.89941041558063</v>
          </cell>
          <cell r="AX309">
            <v>667.96704006636776</v>
          </cell>
          <cell r="AY309">
            <v>671.03466971715488</v>
          </cell>
        </row>
        <row r="310">
          <cell r="C310" t="str">
            <v>REC</v>
          </cell>
          <cell r="I310" t="str">
            <v>Existing</v>
          </cell>
          <cell r="P310">
            <v>761.73149257236059</v>
          </cell>
          <cell r="Q310">
            <v>774.46298514472119</v>
          </cell>
          <cell r="R310">
            <v>787.19447771708178</v>
          </cell>
          <cell r="S310">
            <v>799.92597028944238</v>
          </cell>
          <cell r="T310">
            <v>812.65746286180297</v>
          </cell>
          <cell r="U310">
            <v>825.38895543416356</v>
          </cell>
          <cell r="V310">
            <v>838.12044800652416</v>
          </cell>
          <cell r="W310">
            <v>850.85194057888475</v>
          </cell>
          <cell r="X310">
            <v>863.58343315124534</v>
          </cell>
          <cell r="Y310">
            <v>876.31492572360594</v>
          </cell>
          <cell r="Z310">
            <v>889.04641829596653</v>
          </cell>
          <cell r="AA310">
            <v>896</v>
          </cell>
          <cell r="AB310">
            <v>896</v>
          </cell>
          <cell r="AC310">
            <v>896</v>
          </cell>
          <cell r="AD310">
            <v>896</v>
          </cell>
          <cell r="AE310">
            <v>896</v>
          </cell>
          <cell r="AF310">
            <v>896</v>
          </cell>
          <cell r="AG310">
            <v>896</v>
          </cell>
          <cell r="AH310">
            <v>896</v>
          </cell>
          <cell r="AI310">
            <v>896</v>
          </cell>
          <cell r="AJ310">
            <v>896</v>
          </cell>
          <cell r="AK310">
            <v>896</v>
          </cell>
          <cell r="AL310">
            <v>896</v>
          </cell>
          <cell r="AM310">
            <v>896</v>
          </cell>
          <cell r="AN310">
            <v>896</v>
          </cell>
          <cell r="AO310">
            <v>896</v>
          </cell>
          <cell r="AP310">
            <v>896</v>
          </cell>
          <cell r="AQ310">
            <v>896</v>
          </cell>
          <cell r="AR310">
            <v>896</v>
          </cell>
          <cell r="AS310">
            <v>896</v>
          </cell>
          <cell r="AT310">
            <v>896</v>
          </cell>
          <cell r="AU310">
            <v>896</v>
          </cell>
          <cell r="AV310">
            <v>896</v>
          </cell>
          <cell r="AW310">
            <v>896</v>
          </cell>
          <cell r="AX310">
            <v>896</v>
          </cell>
          <cell r="AY310">
            <v>896</v>
          </cell>
        </row>
        <row r="311">
          <cell r="C311" t="str">
            <v>REC</v>
          </cell>
          <cell r="I311" t="str">
            <v>Existing</v>
          </cell>
          <cell r="P311">
            <v>940.90741478955306</v>
          </cell>
          <cell r="Q311">
            <v>949.1481559188278</v>
          </cell>
          <cell r="R311">
            <v>957.38889704810254</v>
          </cell>
          <cell r="S311">
            <v>965.62963817737727</v>
          </cell>
          <cell r="T311">
            <v>973.87037930665201</v>
          </cell>
          <cell r="U311">
            <v>982.11112043592675</v>
          </cell>
          <cell r="V311">
            <v>990.35186156520149</v>
          </cell>
          <cell r="W311">
            <v>998.59260269447623</v>
          </cell>
          <cell r="X311">
            <v>1006.833343823751</v>
          </cell>
          <cell r="Y311">
            <v>1015.0740849530257</v>
          </cell>
          <cell r="Z311">
            <v>1023.3148260823004</v>
          </cell>
          <cell r="AA311">
            <v>1031.5555672115752</v>
          </cell>
          <cell r="AB311">
            <v>1039.7963083408499</v>
          </cell>
          <cell r="AC311">
            <v>1048.0370494701247</v>
          </cell>
          <cell r="AD311">
            <v>1056.2777905993994</v>
          </cell>
          <cell r="AE311">
            <v>1064.5185317286741</v>
          </cell>
          <cell r="AF311">
            <v>1072.7592728579489</v>
          </cell>
          <cell r="AG311">
            <v>1081.0000139872236</v>
          </cell>
          <cell r="AH311">
            <v>1089.2407551164983</v>
          </cell>
          <cell r="AI311">
            <v>1097.4814962457731</v>
          </cell>
          <cell r="AJ311">
            <v>1105.7222373750478</v>
          </cell>
          <cell r="AK311">
            <v>1113.9629785043226</v>
          </cell>
          <cell r="AL311">
            <v>1122.2037196335973</v>
          </cell>
          <cell r="AM311">
            <v>1130.444460762872</v>
          </cell>
          <cell r="AN311">
            <v>1138.6852018921468</v>
          </cell>
          <cell r="AO311">
            <v>1146.9259430214215</v>
          </cell>
          <cell r="AP311">
            <v>1155.1666841506963</v>
          </cell>
          <cell r="AQ311">
            <v>1163.407425279971</v>
          </cell>
          <cell r="AR311">
            <v>1171.6481664092457</v>
          </cell>
          <cell r="AS311">
            <v>1179.8889075385205</v>
          </cell>
          <cell r="AT311">
            <v>1188.1296486677952</v>
          </cell>
          <cell r="AU311">
            <v>1196.3703897970699</v>
          </cell>
          <cell r="AV311">
            <v>1204.6111309263447</v>
          </cell>
          <cell r="AW311">
            <v>1212.8518720556194</v>
          </cell>
          <cell r="AX311">
            <v>1221.0926131848942</v>
          </cell>
          <cell r="AY311">
            <v>1229.3333543141689</v>
          </cell>
        </row>
        <row r="312">
          <cell r="C312" t="str">
            <v>REC</v>
          </cell>
          <cell r="I312" t="str">
            <v>Under Construction</v>
          </cell>
          <cell r="P312">
            <v>288.01562761223482</v>
          </cell>
          <cell r="Q312">
            <v>296.24301960661023</v>
          </cell>
          <cell r="R312">
            <v>302.9652883342261</v>
          </cell>
          <cell r="S312">
            <v>308.64888555972902</v>
          </cell>
          <cell r="T312">
            <v>313.57224141835223</v>
          </cell>
          <cell r="U312">
            <v>317.91494905621738</v>
          </cell>
          <cell r="V312">
            <v>321.79963341272764</v>
          </cell>
          <cell r="W312">
            <v>325.31375786618503</v>
          </cell>
          <cell r="X312">
            <v>328.52190214034351</v>
          </cell>
          <cell r="Y312">
            <v>331.47310878934985</v>
          </cell>
          <cell r="Z312">
            <v>334.20549936584644</v>
          </cell>
          <cell r="AA312">
            <v>336.74929413471892</v>
          </cell>
          <cell r="AB312">
            <v>339.12885522446965</v>
          </cell>
          <cell r="AC312">
            <v>341.36410928069034</v>
          </cell>
          <cell r="AD312">
            <v>343.47156286233474</v>
          </cell>
          <cell r="AE312">
            <v>345.46504293745835</v>
          </cell>
          <cell r="AF312">
            <v>347.35624721884506</v>
          </cell>
          <cell r="AG312">
            <v>349.15516008783771</v>
          </cell>
          <cell r="AH312">
            <v>350.87037167230244</v>
          </cell>
          <cell r="AI312">
            <v>352.50932593899415</v>
          </cell>
          <cell r="AJ312">
            <v>354.07851594646093</v>
          </cell>
          <cell r="AK312">
            <v>355.58363921322052</v>
          </cell>
          <cell r="AL312">
            <v>357.02972259546726</v>
          </cell>
          <cell r="AM312">
            <v>358.42122358432601</v>
          </cell>
          <cell r="AN312">
            <v>359.76211317196385</v>
          </cell>
          <cell r="AO312">
            <v>361.05594416993335</v>
          </cell>
          <cell r="AP312">
            <v>362.30590794083633</v>
          </cell>
          <cell r="AQ312">
            <v>363.51488182424919</v>
          </cell>
          <cell r="AR312">
            <v>364.68546903058706</v>
          </cell>
          <cell r="AS312">
            <v>365.82003239429372</v>
          </cell>
          <cell r="AT312">
            <v>366.92072308680775</v>
          </cell>
          <cell r="AU312">
            <v>367.98950516633926</v>
          </cell>
          <cell r="AV312">
            <v>369.02817666845215</v>
          </cell>
          <cell r="AW312">
            <v>370.0383878063576</v>
          </cell>
          <cell r="AX312">
            <v>371.02165674357576</v>
          </cell>
          <cell r="AY312">
            <v>371.97938331745854</v>
          </cell>
        </row>
        <row r="313">
          <cell r="C313" t="str">
            <v>REC</v>
          </cell>
          <cell r="I313" t="str">
            <v>Full Design &amp; Appropriated Funds</v>
          </cell>
          <cell r="P313">
            <v>0</v>
          </cell>
          <cell r="Q313">
            <v>0</v>
          </cell>
          <cell r="R313">
            <v>438.79500000000002</v>
          </cell>
          <cell r="S313">
            <v>540.17817236460041</v>
          </cell>
          <cell r="T313">
            <v>599.48352640204109</v>
          </cell>
          <cell r="U313">
            <v>641.56134472920075</v>
          </cell>
          <cell r="V313">
            <v>674.19943626217378</v>
          </cell>
          <cell r="W313">
            <v>700.86669876664143</v>
          </cell>
          <cell r="X313">
            <v>723.41354795157542</v>
          </cell>
          <cell r="Y313">
            <v>742.94451709380121</v>
          </cell>
          <cell r="Z313">
            <v>760.17205280408211</v>
          </cell>
          <cell r="AA313">
            <v>775.58260862677412</v>
          </cell>
          <cell r="AB313">
            <v>789.52315207585377</v>
          </cell>
          <cell r="AC313">
            <v>802.24987113124189</v>
          </cell>
          <cell r="AD313">
            <v>813.95731776911168</v>
          </cell>
          <cell r="AE313">
            <v>824.79672031617577</v>
          </cell>
          <cell r="AF313">
            <v>834.8879626642148</v>
          </cell>
          <cell r="AG313">
            <v>844.32768945840166</v>
          </cell>
          <cell r="AH313">
            <v>853.19494976838257</v>
          </cell>
          <cell r="AI313">
            <v>861.55522516868257</v>
          </cell>
          <cell r="AJ313">
            <v>869.46336728777942</v>
          </cell>
          <cell r="AK313">
            <v>876.96578099137457</v>
          </cell>
          <cell r="AL313">
            <v>884.10207435361644</v>
          </cell>
          <cell r="AM313">
            <v>890.90632444045423</v>
          </cell>
          <cell r="AN313">
            <v>897.4080614928771</v>
          </cell>
          <cell r="AO313">
            <v>903.63304349584234</v>
          </cell>
          <cell r="AP313">
            <v>909.60387252434737</v>
          </cell>
          <cell r="AQ313">
            <v>915.34049013371214</v>
          </cell>
          <cell r="AR313">
            <v>920.86057920612325</v>
          </cell>
          <cell r="AS313">
            <v>926.17989268077622</v>
          </cell>
          <cell r="AT313">
            <v>931.31252457297171</v>
          </cell>
          <cell r="AU313">
            <v>936.27113502881525</v>
          </cell>
          <cell r="AV313">
            <v>941.06713846401999</v>
          </cell>
          <cell r="AW313">
            <v>945.71086182300201</v>
          </cell>
          <cell r="AX313">
            <v>950.21167847789479</v>
          </cell>
          <cell r="AY313">
            <v>954.57812213298303</v>
          </cell>
        </row>
        <row r="314">
          <cell r="C314" t="str">
            <v>REC</v>
          </cell>
          <cell r="I314" t="str">
            <v>Advanced Planning (EIR/EIS Certified)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494.31600000000003</v>
          </cell>
          <cell r="V314">
            <v>608.5272472352234</v>
          </cell>
          <cell r="W314">
            <v>675.33654402842183</v>
          </cell>
          <cell r="X314">
            <v>722.73849447044665</v>
          </cell>
          <cell r="Y314">
            <v>759.50630370759166</v>
          </cell>
          <cell r="Z314">
            <v>789.54779126364508</v>
          </cell>
          <cell r="AA314">
            <v>814.94750708014203</v>
          </cell>
          <cell r="AB314">
            <v>836.94974170566991</v>
          </cell>
          <cell r="AC314">
            <v>856.35708805684351</v>
          </cell>
          <cell r="AD314">
            <v>873.71755094281502</v>
          </cell>
          <cell r="AE314">
            <v>889.42199988953325</v>
          </cell>
          <cell r="AF314">
            <v>903.75903849886845</v>
          </cell>
          <cell r="AG314">
            <v>916.94783552765239</v>
          </cell>
          <cell r="AH314">
            <v>929.1587543153654</v>
          </cell>
          <cell r="AI314">
            <v>940.52684773601345</v>
          </cell>
          <cell r="AJ314">
            <v>951.16098894089328</v>
          </cell>
          <cell r="AK314">
            <v>961.15022912683094</v>
          </cell>
          <cell r="AL314">
            <v>970.56833529206688</v>
          </cell>
          <cell r="AM314">
            <v>979.47709947521275</v>
          </cell>
          <cell r="AN314">
            <v>987.92879817803828</v>
          </cell>
          <cell r="AO314">
            <v>995.96805110856383</v>
          </cell>
          <cell r="AP314">
            <v>1003.6332471247565</v>
          </cell>
          <cell r="AQ314">
            <v>1010.9576529470779</v>
          </cell>
          <cell r="AR314">
            <v>1017.9702857340917</v>
          </cell>
          <cell r="AS314">
            <v>1024.6966074151833</v>
          </cell>
          <cell r="AT314">
            <v>1031.1590827628756</v>
          </cell>
          <cell r="AU314">
            <v>1037.3776320852653</v>
          </cell>
          <cell r="AV314">
            <v>1043.3700015505888</v>
          </cell>
          <cell r="AW314">
            <v>1049.1520684985314</v>
          </cell>
          <cell r="AX314">
            <v>1054.7380949712367</v>
          </cell>
          <cell r="AY314">
            <v>1060.1409396574265</v>
          </cell>
        </row>
        <row r="315">
          <cell r="C315" t="str">
            <v>REC</v>
          </cell>
          <cell r="I315" t="str">
            <v>Feasibility</v>
          </cell>
          <cell r="P315">
            <v>0</v>
          </cell>
          <cell r="Q315">
            <v>0</v>
          </cell>
          <cell r="R315">
            <v>0</v>
          </cell>
          <cell r="S315">
            <v>521.64</v>
          </cell>
          <cell r="T315">
            <v>836.28</v>
          </cell>
          <cell r="U315">
            <v>1150.92</v>
          </cell>
          <cell r="V315">
            <v>1465.56</v>
          </cell>
          <cell r="W315">
            <v>1780.2</v>
          </cell>
          <cell r="X315">
            <v>2094.8399999999997</v>
          </cell>
          <cell r="Y315">
            <v>2409.4800000000005</v>
          </cell>
          <cell r="Z315">
            <v>2724.1200000000003</v>
          </cell>
          <cell r="AA315">
            <v>3038.76</v>
          </cell>
          <cell r="AB315">
            <v>3353.4</v>
          </cell>
          <cell r="AC315">
            <v>3668.0400000000004</v>
          </cell>
          <cell r="AD315">
            <v>3982.6800000000003</v>
          </cell>
          <cell r="AE315">
            <v>4297.32</v>
          </cell>
          <cell r="AF315">
            <v>4611.9600000000009</v>
          </cell>
          <cell r="AG315">
            <v>4926.6000000000004</v>
          </cell>
          <cell r="AH315">
            <v>5241.2400000000007</v>
          </cell>
          <cell r="AI315">
            <v>5555.88</v>
          </cell>
          <cell r="AJ315">
            <v>5870.52</v>
          </cell>
          <cell r="AK315">
            <v>6185.1600000000008</v>
          </cell>
          <cell r="AL315">
            <v>6499.8</v>
          </cell>
          <cell r="AM315">
            <v>6814.4400000000005</v>
          </cell>
          <cell r="AN315">
            <v>7129.0800000000008</v>
          </cell>
          <cell r="AO315">
            <v>7443.72</v>
          </cell>
          <cell r="AP315">
            <v>7758.3600000000006</v>
          </cell>
          <cell r="AQ315">
            <v>8073.0000000000009</v>
          </cell>
          <cell r="AR315">
            <v>8387.64</v>
          </cell>
          <cell r="AS315">
            <v>8702.2800000000007</v>
          </cell>
          <cell r="AT315">
            <v>9016.9200000000019</v>
          </cell>
          <cell r="AU315">
            <v>9331.56</v>
          </cell>
          <cell r="AV315">
            <v>9646.2000000000007</v>
          </cell>
          <cell r="AW315">
            <v>9960.84</v>
          </cell>
          <cell r="AX315">
            <v>10275.480000000001</v>
          </cell>
          <cell r="AY315">
            <v>10590.12</v>
          </cell>
        </row>
        <row r="316">
          <cell r="C316" t="str">
            <v>REC</v>
          </cell>
          <cell r="I316" t="str">
            <v>Conceptual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813.11400000000003</v>
          </cell>
          <cell r="AA316">
            <v>1000.9832255246065</v>
          </cell>
          <cell r="AB316">
            <v>1110.8796774960272</v>
          </cell>
          <cell r="AC316">
            <v>1188.852451049213</v>
          </cell>
          <cell r="AD316">
            <v>1249.3328329103138</v>
          </cell>
          <cell r="AE316">
            <v>1298.7489030206336</v>
          </cell>
          <cell r="AF316">
            <v>1340.5295949796539</v>
          </cell>
          <cell r="AG316">
            <v>1376.7216765738194</v>
          </cell>
          <cell r="AH316">
            <v>1408.6453549920543</v>
          </cell>
          <cell r="AI316">
            <v>1437.2020584349202</v>
          </cell>
          <cell r="AJ316">
            <v>1463.0347389487249</v>
          </cell>
          <cell r="AK316">
            <v>1486.6181285452401</v>
          </cell>
          <cell r="AL316">
            <v>1508.31274394766</v>
          </cell>
          <cell r="AM316">
            <v>1528.3988205042606</v>
          </cell>
          <cell r="AN316">
            <v>1547.0985104063409</v>
          </cell>
          <cell r="AO316">
            <v>1564.5909020984259</v>
          </cell>
          <cell r="AP316">
            <v>1581.0224783463088</v>
          </cell>
          <cell r="AQ316">
            <v>1596.5145805166608</v>
          </cell>
          <cell r="AR316">
            <v>1611.1688520353136</v>
          </cell>
          <cell r="AS316">
            <v>1625.0712839595267</v>
          </cell>
          <cell r="AT316">
            <v>1638.2952724756813</v>
          </cell>
          <cell r="AU316">
            <v>1650.9039644733314</v>
          </cell>
          <cell r="AV316">
            <v>1662.952081297005</v>
          </cell>
          <cell r="AW316">
            <v>1674.4873540698466</v>
          </cell>
          <cell r="AX316">
            <v>1685.5516658206275</v>
          </cell>
          <cell r="AY316">
            <v>1696.1819694722667</v>
          </cell>
        </row>
        <row r="317">
          <cell r="C317" t="str">
            <v>REC</v>
          </cell>
          <cell r="I317" t="str">
            <v>Conceptual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723.11400000000003</v>
          </cell>
          <cell r="AA317">
            <v>1159.278</v>
          </cell>
          <cell r="AB317">
            <v>1595.442</v>
          </cell>
          <cell r="AC317">
            <v>2031.606</v>
          </cell>
          <cell r="AD317">
            <v>2467.77</v>
          </cell>
          <cell r="AE317">
            <v>2903.9339999999997</v>
          </cell>
          <cell r="AF317">
            <v>3340.0980000000004</v>
          </cell>
          <cell r="AG317">
            <v>3776.2620000000002</v>
          </cell>
          <cell r="AH317">
            <v>4212.4260000000004</v>
          </cell>
          <cell r="AI317">
            <v>4648.59</v>
          </cell>
          <cell r="AJ317">
            <v>5084.7540000000008</v>
          </cell>
          <cell r="AK317">
            <v>5520.9180000000006</v>
          </cell>
          <cell r="AL317">
            <v>5957.0820000000003</v>
          </cell>
          <cell r="AM317">
            <v>6393.246000000001</v>
          </cell>
          <cell r="AN317">
            <v>6829.4100000000008</v>
          </cell>
          <cell r="AO317">
            <v>7265.5740000000005</v>
          </cell>
          <cell r="AP317">
            <v>7701.7380000000003</v>
          </cell>
          <cell r="AQ317">
            <v>8137.902</v>
          </cell>
          <cell r="AR317">
            <v>8574.0660000000007</v>
          </cell>
          <cell r="AS317">
            <v>9010.2300000000014</v>
          </cell>
          <cell r="AT317">
            <v>9446.3940000000002</v>
          </cell>
          <cell r="AU317">
            <v>9882.5580000000009</v>
          </cell>
          <cell r="AV317">
            <v>10318.722</v>
          </cell>
          <cell r="AW317">
            <v>10754.886</v>
          </cell>
          <cell r="AX317">
            <v>11191.050000000001</v>
          </cell>
          <cell r="AY317">
            <v>11627.214</v>
          </cell>
        </row>
        <row r="318">
          <cell r="C318" t="str">
            <v>REC</v>
          </cell>
          <cell r="I318" t="str">
            <v>Conceptual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756</v>
          </cell>
          <cell r="AA318">
            <v>1212</v>
          </cell>
          <cell r="AB318">
            <v>1668</v>
          </cell>
          <cell r="AC318">
            <v>2124</v>
          </cell>
          <cell r="AD318">
            <v>2580</v>
          </cell>
          <cell r="AE318">
            <v>3036</v>
          </cell>
          <cell r="AF318">
            <v>3492.0000000000005</v>
          </cell>
          <cell r="AG318">
            <v>3948.0000000000005</v>
          </cell>
          <cell r="AH318">
            <v>4404</v>
          </cell>
          <cell r="AI318">
            <v>4860</v>
          </cell>
          <cell r="AJ318">
            <v>5316.0000000000009</v>
          </cell>
          <cell r="AK318">
            <v>5772.0000000000009</v>
          </cell>
          <cell r="AL318">
            <v>6228</v>
          </cell>
          <cell r="AM318">
            <v>6684.0000000000009</v>
          </cell>
          <cell r="AN318">
            <v>7140.0000000000009</v>
          </cell>
          <cell r="AO318">
            <v>7596.0000000000009</v>
          </cell>
          <cell r="AP318">
            <v>8052</v>
          </cell>
          <cell r="AQ318">
            <v>8508</v>
          </cell>
          <cell r="AR318">
            <v>8964</v>
          </cell>
          <cell r="AS318">
            <v>9420</v>
          </cell>
          <cell r="AT318">
            <v>9876</v>
          </cell>
          <cell r="AU318">
            <v>10332.000000000002</v>
          </cell>
          <cell r="AV318">
            <v>10788</v>
          </cell>
          <cell r="AW318">
            <v>11244</v>
          </cell>
          <cell r="AX318">
            <v>11700.000000000002</v>
          </cell>
          <cell r="AY318">
            <v>12156</v>
          </cell>
        </row>
        <row r="319">
          <cell r="C319" t="str">
            <v>GWR</v>
          </cell>
          <cell r="I319" t="str">
            <v>Expired LRP</v>
          </cell>
          <cell r="P319">
            <v>4100</v>
          </cell>
          <cell r="Q319">
            <v>4100</v>
          </cell>
          <cell r="R319">
            <v>4100</v>
          </cell>
          <cell r="S319">
            <v>4100</v>
          </cell>
          <cell r="T319">
            <v>4100</v>
          </cell>
          <cell r="U319">
            <v>4100</v>
          </cell>
          <cell r="V319">
            <v>4100</v>
          </cell>
          <cell r="W319">
            <v>4100</v>
          </cell>
          <cell r="X319">
            <v>4100</v>
          </cell>
          <cell r="Y319">
            <v>4100</v>
          </cell>
          <cell r="Z319">
            <v>4100</v>
          </cell>
          <cell r="AA319">
            <v>4100</v>
          </cell>
          <cell r="AB319">
            <v>4100</v>
          </cell>
          <cell r="AC319">
            <v>4100</v>
          </cell>
          <cell r="AD319">
            <v>4100</v>
          </cell>
          <cell r="AE319">
            <v>4100</v>
          </cell>
          <cell r="AF319">
            <v>4100</v>
          </cell>
          <cell r="AG319">
            <v>4100</v>
          </cell>
          <cell r="AH319">
            <v>4100</v>
          </cell>
          <cell r="AI319">
            <v>4100</v>
          </cell>
          <cell r="AJ319">
            <v>4100</v>
          </cell>
          <cell r="AK319">
            <v>4100</v>
          </cell>
          <cell r="AL319">
            <v>4100</v>
          </cell>
          <cell r="AM319">
            <v>4100</v>
          </cell>
          <cell r="AN319">
            <v>4100</v>
          </cell>
          <cell r="AO319">
            <v>4100</v>
          </cell>
          <cell r="AP319">
            <v>4100</v>
          </cell>
          <cell r="AQ319">
            <v>4100</v>
          </cell>
          <cell r="AR319">
            <v>4100</v>
          </cell>
          <cell r="AS319">
            <v>4100</v>
          </cell>
          <cell r="AT319">
            <v>4100</v>
          </cell>
          <cell r="AU319">
            <v>4100</v>
          </cell>
          <cell r="AV319">
            <v>4100</v>
          </cell>
          <cell r="AW319">
            <v>4100</v>
          </cell>
          <cell r="AX319">
            <v>4100</v>
          </cell>
          <cell r="AY319">
            <v>4100</v>
          </cell>
        </row>
        <row r="320">
          <cell r="C320" t="str">
            <v>GWR</v>
          </cell>
          <cell r="I320" t="str">
            <v>Existing</v>
          </cell>
          <cell r="P320">
            <v>10000</v>
          </cell>
          <cell r="Q320">
            <v>10000</v>
          </cell>
          <cell r="R320">
            <v>10000</v>
          </cell>
          <cell r="S320">
            <v>10000</v>
          </cell>
          <cell r="T320">
            <v>10000</v>
          </cell>
          <cell r="U320">
            <v>10000</v>
          </cell>
          <cell r="V320">
            <v>10000</v>
          </cell>
          <cell r="W320">
            <v>10000</v>
          </cell>
          <cell r="X320">
            <v>10000</v>
          </cell>
          <cell r="Y320">
            <v>10000</v>
          </cell>
          <cell r="Z320">
            <v>10000</v>
          </cell>
          <cell r="AA320">
            <v>10000</v>
          </cell>
          <cell r="AB320">
            <v>10000</v>
          </cell>
          <cell r="AC320">
            <v>10000</v>
          </cell>
          <cell r="AD320">
            <v>10000</v>
          </cell>
          <cell r="AE320">
            <v>10000</v>
          </cell>
          <cell r="AF320">
            <v>10000</v>
          </cell>
          <cell r="AG320">
            <v>10000</v>
          </cell>
          <cell r="AH320">
            <v>10000</v>
          </cell>
          <cell r="AI320">
            <v>10000</v>
          </cell>
          <cell r="AJ320">
            <v>10000</v>
          </cell>
          <cell r="AK320">
            <v>10000</v>
          </cell>
          <cell r="AL320">
            <v>10000</v>
          </cell>
          <cell r="AM320">
            <v>10000</v>
          </cell>
          <cell r="AN320">
            <v>10000</v>
          </cell>
          <cell r="AO320">
            <v>10000</v>
          </cell>
          <cell r="AP320">
            <v>10000</v>
          </cell>
          <cell r="AQ320">
            <v>10000</v>
          </cell>
          <cell r="AR320">
            <v>10000</v>
          </cell>
          <cell r="AS320">
            <v>10000</v>
          </cell>
          <cell r="AT320">
            <v>10000</v>
          </cell>
          <cell r="AU320">
            <v>10000</v>
          </cell>
          <cell r="AV320">
            <v>10000</v>
          </cell>
          <cell r="AW320">
            <v>10000</v>
          </cell>
          <cell r="AX320">
            <v>10000</v>
          </cell>
          <cell r="AY320">
            <v>10000</v>
          </cell>
        </row>
        <row r="321">
          <cell r="C321" t="str">
            <v>GWR</v>
          </cell>
          <cell r="I321" t="str">
            <v>Existing</v>
          </cell>
          <cell r="P321">
            <v>12500</v>
          </cell>
          <cell r="Q321">
            <v>12500</v>
          </cell>
          <cell r="R321">
            <v>14960</v>
          </cell>
          <cell r="S321">
            <v>14960</v>
          </cell>
          <cell r="T321">
            <v>15668.084210579855</v>
          </cell>
          <cell r="U321">
            <v>16376.168421159709</v>
          </cell>
          <cell r="V321">
            <v>17084.252631739564</v>
          </cell>
          <cell r="W321">
            <v>17500</v>
          </cell>
          <cell r="X321">
            <v>17500</v>
          </cell>
          <cell r="Y321">
            <v>17500</v>
          </cell>
          <cell r="Z321">
            <v>17500</v>
          </cell>
          <cell r="AA321">
            <v>17500</v>
          </cell>
          <cell r="AB321">
            <v>17500</v>
          </cell>
          <cell r="AC321">
            <v>17500</v>
          </cell>
          <cell r="AD321">
            <v>17500</v>
          </cell>
          <cell r="AE321">
            <v>17500</v>
          </cell>
          <cell r="AF321">
            <v>17500</v>
          </cell>
          <cell r="AG321">
            <v>17500</v>
          </cell>
          <cell r="AH321">
            <v>17500</v>
          </cell>
          <cell r="AI321">
            <v>17500</v>
          </cell>
          <cell r="AJ321">
            <v>17500</v>
          </cell>
          <cell r="AK321">
            <v>17500</v>
          </cell>
          <cell r="AL321">
            <v>17500</v>
          </cell>
          <cell r="AM321">
            <v>17500</v>
          </cell>
          <cell r="AN321">
            <v>17500</v>
          </cell>
          <cell r="AO321">
            <v>17500</v>
          </cell>
          <cell r="AP321">
            <v>17500</v>
          </cell>
          <cell r="AQ321">
            <v>17500</v>
          </cell>
          <cell r="AR321">
            <v>17500</v>
          </cell>
          <cell r="AS321">
            <v>17500</v>
          </cell>
          <cell r="AT321">
            <v>17500</v>
          </cell>
          <cell r="AU321">
            <v>17500</v>
          </cell>
          <cell r="AV321">
            <v>17500</v>
          </cell>
          <cell r="AW321">
            <v>17500</v>
          </cell>
          <cell r="AX321">
            <v>17500</v>
          </cell>
          <cell r="AY321">
            <v>17500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4:AK46"/>
  <sheetViews>
    <sheetView workbookViewId="0">
      <selection activeCell="A15" sqref="A15"/>
    </sheetView>
  </sheetViews>
  <sheetFormatPr defaultRowHeight="15" x14ac:dyDescent="0.25"/>
  <cols>
    <col min="1" max="1" width="36.28515625" customWidth="1"/>
  </cols>
  <sheetData>
    <row r="4" spans="1:37" ht="21" x14ac:dyDescent="0.35">
      <c r="A4" s="3" t="s">
        <v>233</v>
      </c>
    </row>
    <row r="5" spans="1:37" x14ac:dyDescent="0.25">
      <c r="B5" s="4">
        <v>2015</v>
      </c>
      <c r="C5" s="4">
        <v>2016</v>
      </c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  <c r="L5" s="4">
        <v>2025</v>
      </c>
      <c r="M5" s="4">
        <v>2026</v>
      </c>
      <c r="N5" s="4">
        <v>2027</v>
      </c>
      <c r="O5" s="4">
        <v>2028</v>
      </c>
      <c r="P5" s="4">
        <v>2029</v>
      </c>
      <c r="Q5" s="4">
        <v>2030</v>
      </c>
      <c r="R5" s="4">
        <v>2031</v>
      </c>
      <c r="S5" s="4">
        <v>2032</v>
      </c>
      <c r="T5" s="4">
        <v>2033</v>
      </c>
      <c r="U5" s="4">
        <v>2034</v>
      </c>
      <c r="V5" s="4">
        <v>2035</v>
      </c>
      <c r="W5" s="4">
        <v>2036</v>
      </c>
      <c r="X5" s="4">
        <v>2037</v>
      </c>
      <c r="Y5" s="4">
        <v>2038</v>
      </c>
      <c r="Z5" s="4">
        <v>2039</v>
      </c>
      <c r="AA5" s="4">
        <v>2040</v>
      </c>
      <c r="AB5" s="4">
        <v>2041</v>
      </c>
      <c r="AC5" s="4">
        <v>2042</v>
      </c>
      <c r="AD5" s="4">
        <v>2043</v>
      </c>
      <c r="AE5" s="4">
        <v>2044</v>
      </c>
      <c r="AF5" s="4">
        <v>2045</v>
      </c>
      <c r="AG5" s="4">
        <v>2046</v>
      </c>
      <c r="AH5" s="4">
        <v>2047</v>
      </c>
      <c r="AI5" s="4">
        <v>2048</v>
      </c>
      <c r="AJ5" s="4">
        <v>2049</v>
      </c>
      <c r="AK5" s="4">
        <v>2050</v>
      </c>
    </row>
    <row r="6" spans="1:37" x14ac:dyDescent="0.25">
      <c r="A6" t="s">
        <v>1</v>
      </c>
      <c r="B6" s="1">
        <f>SUMIFS([1]Merged!P$7:P$321,[1]Merged!$C$7:$C$321,"GWR",[1]Merged!$I$7:$I$321,"Existing")</f>
        <v>112046.61615245794</v>
      </c>
      <c r="C6" s="1">
        <f>SUMIFS([1]Merged!Q$7:Q$321,[1]Merged!$C$7:$C$321,"GWR",[1]Merged!$I$7:$I$321,"Existing")</f>
        <v>114588.28464584668</v>
      </c>
      <c r="D6" s="1">
        <f>SUMIFS([1]Merged!R$7:R$321,[1]Merged!$C$7:$C$321,"GWR",[1]Merged!$I$7:$I$321,"Existing")</f>
        <v>117284.39136450129</v>
      </c>
      <c r="E6" s="1">
        <f>SUMIFS([1]Merged!S$7:S$321,[1]Merged!$C$7:$C$321,"GWR",[1]Merged!$I$7:$I$321,"Existing")</f>
        <v>118786.27228304301</v>
      </c>
      <c r="F6" s="1">
        <f>SUMIFS([1]Merged!T$7:T$321,[1]Merged!$C$7:$C$321,"GWR",[1]Merged!$I$7:$I$321,"Existing")</f>
        <v>123697.09030948294</v>
      </c>
      <c r="G6" s="1">
        <f>SUMIFS([1]Merged!U$7:U$321,[1]Merged!$C$7:$C$321,"GWR",[1]Merged!$I$7:$I$321,"Existing")</f>
        <v>127469.57257184392</v>
      </c>
      <c r="H6" s="1">
        <f>SUMIFS([1]Merged!V$7:V$321,[1]Merged!$C$7:$C$321,"GWR",[1]Merged!$I$7:$I$321,"Existing")</f>
        <v>131079.02759092307</v>
      </c>
      <c r="I6" s="1">
        <f>SUMIFS([1]Merged!W$7:W$321,[1]Merged!$C$7:$C$321,"GWR",[1]Merged!$I$7:$I$321,"Existing")</f>
        <v>134108.6874190587</v>
      </c>
      <c r="J6" s="1">
        <f>SUMIFS([1]Merged!X$7:X$321,[1]Merged!$C$7:$C$321,"GWR",[1]Merged!$I$7:$I$321,"Existing")</f>
        <v>136293.80352276075</v>
      </c>
      <c r="K6" s="1">
        <f>SUMIFS([1]Merged!Y$7:Y$321,[1]Merged!$C$7:$C$321,"GWR",[1]Merged!$I$7:$I$321,"Existing")</f>
        <v>138278.01962493689</v>
      </c>
      <c r="L6" s="1">
        <f>SUMIFS([1]Merged!Z$7:Z$321,[1]Merged!$C$7:$C$321,"GWR",[1]Merged!$I$7:$I$321,"Existing")</f>
        <v>140200.28108616697</v>
      </c>
      <c r="M6" s="1">
        <f>SUMIFS([1]Merged!AA$7:AA$321,[1]Merged!$C$7:$C$321,"GWR",[1]Merged!$I$7:$I$321,"Existing")</f>
        <v>141680.78938249371</v>
      </c>
      <c r="N6" s="1">
        <f>SUMIFS([1]Merged!AB$7:AB$321,[1]Merged!$C$7:$C$321,"GWR",[1]Merged!$I$7:$I$321,"Existing")</f>
        <v>142735.95650935089</v>
      </c>
      <c r="O6" s="1">
        <f>SUMIFS([1]Merged!AC$7:AC$321,[1]Merged!$C$7:$C$321,"GWR",[1]Merged!$I$7:$I$321,"Existing")</f>
        <v>143613.64912018098</v>
      </c>
      <c r="P6" s="1">
        <f>SUMIFS([1]Merged!AD$7:AD$321,[1]Merged!$C$7:$C$321,"GWR",[1]Merged!$I$7:$I$321,"Existing")</f>
        <v>144365.00285237952</v>
      </c>
      <c r="Q6" s="1">
        <f>SUMIFS([1]Merged!AE$7:AE$321,[1]Merged!$C$7:$C$321,"GWR",[1]Merged!$I$7:$I$321,"Existing")</f>
        <v>145108.56398203893</v>
      </c>
      <c r="R6" s="1">
        <f>SUMIFS([1]Merged!AF$7:AF$321,[1]Merged!$C$7:$C$321,"GWR",[1]Merged!$I$7:$I$321,"Existing")</f>
        <v>145799.95447114232</v>
      </c>
      <c r="S6" s="1">
        <f>SUMIFS([1]Merged!AG$7:AG$321,[1]Merged!$C$7:$C$321,"GWR",[1]Merged!$I$7:$I$321,"Existing")</f>
        <v>146323.77927964658</v>
      </c>
      <c r="T6" s="1">
        <f>SUMIFS([1]Merged!AH$7:AH$321,[1]Merged!$C$7:$C$321,"GWR",[1]Merged!$I$7:$I$321,"Existing")</f>
        <v>146795.93544202717</v>
      </c>
      <c r="U6" s="1">
        <f>SUMIFS([1]Merged!AI$7:AI$321,[1]Merged!$C$7:$C$321,"GWR",[1]Merged!$I$7:$I$321,"Existing")</f>
        <v>147210.2334026391</v>
      </c>
      <c r="V6" s="1">
        <f>SUMIFS([1]Merged!AJ$7:AJ$321,[1]Merged!$C$7:$C$321,"GWR",[1]Merged!$I$7:$I$321,"Existing")</f>
        <v>147577.36829291563</v>
      </c>
      <c r="W6" s="1">
        <f>SUMIFS([1]Merged!AK$7:AK$321,[1]Merged!$C$7:$C$321,"GWR",[1]Merged!$I$7:$I$321,"Existing")</f>
        <v>147916.1499593854</v>
      </c>
      <c r="X6" s="1">
        <f>SUMIFS([1]Merged!AL$7:AL$321,[1]Merged!$C$7:$C$321,"GWR",[1]Merged!$I$7:$I$321,"Existing")</f>
        <v>148159.35096165392</v>
      </c>
      <c r="Y6" s="1">
        <f>SUMIFS([1]Merged!AM$7:AM$321,[1]Merged!$C$7:$C$321,"GWR",[1]Merged!$I$7:$I$321,"Existing")</f>
        <v>148402.55196392245</v>
      </c>
      <c r="Z6" s="1">
        <f>SUMIFS([1]Merged!AN$7:AN$321,[1]Merged!$C$7:$C$321,"GWR",[1]Merged!$I$7:$I$321,"Existing")</f>
        <v>148624.75732423385</v>
      </c>
      <c r="AA6" s="1">
        <f>SUMIFS([1]Merged!AO$7:AO$321,[1]Merged!$C$7:$C$321,"GWR",[1]Merged!$I$7:$I$321,"Existing")</f>
        <v>148719.33948640921</v>
      </c>
      <c r="AB6" s="1">
        <f>SUMIFS([1]Merged!AP$7:AP$321,[1]Merged!$C$7:$C$321,"GWR",[1]Merged!$I$7:$I$321,"Existing")</f>
        <v>148813.92164858454</v>
      </c>
      <c r="AC6" s="1">
        <f>SUMIFS([1]Merged!AQ$7:AQ$321,[1]Merged!$C$7:$C$321,"GWR",[1]Merged!$I$7:$I$321,"Existing")</f>
        <v>148908.5038107599</v>
      </c>
      <c r="AD6" s="1">
        <f>SUMIFS([1]Merged!AR$7:AR$321,[1]Merged!$C$7:$C$321,"GWR",[1]Merged!$I$7:$I$321,"Existing")</f>
        <v>149003.08597293525</v>
      </c>
      <c r="AE6" s="1">
        <f>SUMIFS([1]Merged!AS$7:AS$321,[1]Merged!$C$7:$C$321,"GWR",[1]Merged!$I$7:$I$321,"Existing")</f>
        <v>149067.77936879385</v>
      </c>
      <c r="AF6" s="1">
        <f>SUMIFS([1]Merged!AT$7:AT$321,[1]Merged!$C$7:$C$321,"GWR",[1]Merged!$I$7:$I$321,"Existing")</f>
        <v>149114.26830918778</v>
      </c>
      <c r="AG6" s="1">
        <f>SUMIFS([1]Merged!AU$7:AU$321,[1]Merged!$C$7:$C$321,"GWR",[1]Merged!$I$7:$I$321,"Existing")</f>
        <v>149160.75724958174</v>
      </c>
      <c r="AH6" s="1">
        <f>SUMIFS([1]Merged!AV$7:AV$321,[1]Merged!$C$7:$C$321,"GWR",[1]Merged!$I$7:$I$321,"Existing")</f>
        <v>149207.24618997567</v>
      </c>
      <c r="AI6" s="1">
        <f>SUMIFS([1]Merged!AW$7:AW$321,[1]Merged!$C$7:$C$321,"GWR",[1]Merged!$I$7:$I$321,"Existing")</f>
        <v>149253.73513036961</v>
      </c>
      <c r="AJ6" s="1">
        <f>SUMIFS([1]Merged!AX$7:AX$321,[1]Merged!$C$7:$C$321,"GWR",[1]Merged!$I$7:$I$321,"Existing")</f>
        <v>149300.22407076354</v>
      </c>
      <c r="AK6" s="1">
        <f>SUMIFS([1]Merged!AY$7:AY$321,[1]Merged!$C$7:$C$321,"GWR",[1]Merged!$I$7:$I$321,"Existing")</f>
        <v>149346.71301115747</v>
      </c>
    </row>
    <row r="7" spans="1:37" x14ac:dyDescent="0.25">
      <c r="A7" t="s">
        <v>305</v>
      </c>
      <c r="B7" s="1">
        <f>SUMIFS([1]Merged!P$7:P$321,[1]Merged!$C$7:$C$321,"GWR",[1]Merged!$I$7:$I$321,"Expired LRP")</f>
        <v>4916</v>
      </c>
      <c r="C7" s="1">
        <f>SUMIFS([1]Merged!Q$7:Q$321,[1]Merged!$C$7:$C$321,"GWR",[1]Merged!$I$7:$I$321,"Expired LRP")</f>
        <v>4916</v>
      </c>
      <c r="D7" s="1">
        <f>SUMIFS([1]Merged!R$7:R$321,[1]Merged!$C$7:$C$321,"GWR",[1]Merged!$I$7:$I$321,"Expired LRP")</f>
        <v>4916</v>
      </c>
      <c r="E7" s="1">
        <f>SUMIFS([1]Merged!S$7:S$321,[1]Merged!$C$7:$C$321,"GWR",[1]Merged!$I$7:$I$321,"Expired LRP")</f>
        <v>4916</v>
      </c>
      <c r="F7" s="1">
        <f>SUMIFS([1]Merged!T$7:T$321,[1]Merged!$C$7:$C$321,"GWR",[1]Merged!$I$7:$I$321,"Expired LRP")</f>
        <v>4916</v>
      </c>
      <c r="G7" s="1">
        <f>SUMIFS([1]Merged!U$7:U$321,[1]Merged!$C$7:$C$321,"GWR",[1]Merged!$I$7:$I$321,"Expired LRP")</f>
        <v>4916</v>
      </c>
      <c r="H7" s="1">
        <f>SUMIFS([1]Merged!V$7:V$321,[1]Merged!$C$7:$C$321,"GWR",[1]Merged!$I$7:$I$321,"Expired LRP")</f>
        <v>4916</v>
      </c>
      <c r="I7" s="1">
        <f>SUMIFS([1]Merged!W$7:W$321,[1]Merged!$C$7:$C$321,"GWR",[1]Merged!$I$7:$I$321,"Expired LRP")</f>
        <v>4916</v>
      </c>
      <c r="J7" s="1">
        <f>SUMIFS([1]Merged!X$7:X$321,[1]Merged!$C$7:$C$321,"GWR",[1]Merged!$I$7:$I$321,"Expired LRP")</f>
        <v>4916</v>
      </c>
      <c r="K7" s="1">
        <f>SUMIFS([1]Merged!Y$7:Y$321,[1]Merged!$C$7:$C$321,"GWR",[1]Merged!$I$7:$I$321,"Expired LRP")</f>
        <v>4916</v>
      </c>
      <c r="L7" s="1">
        <f>SUMIFS([1]Merged!Z$7:Z$321,[1]Merged!$C$7:$C$321,"GWR",[1]Merged!$I$7:$I$321,"Expired LRP")</f>
        <v>4916</v>
      </c>
      <c r="M7" s="1">
        <f>SUMIFS([1]Merged!AA$7:AA$321,[1]Merged!$C$7:$C$321,"GWR",[1]Merged!$I$7:$I$321,"Expired LRP")</f>
        <v>4916</v>
      </c>
      <c r="N7" s="1">
        <f>SUMIFS([1]Merged!AB$7:AB$321,[1]Merged!$C$7:$C$321,"GWR",[1]Merged!$I$7:$I$321,"Expired LRP")</f>
        <v>4916</v>
      </c>
      <c r="O7" s="1">
        <f>SUMIFS([1]Merged!AC$7:AC$321,[1]Merged!$C$7:$C$321,"GWR",[1]Merged!$I$7:$I$321,"Expired LRP")</f>
        <v>4916</v>
      </c>
      <c r="P7" s="1">
        <f>SUMIFS([1]Merged!AD$7:AD$321,[1]Merged!$C$7:$C$321,"GWR",[1]Merged!$I$7:$I$321,"Expired LRP")</f>
        <v>4916</v>
      </c>
      <c r="Q7" s="1">
        <f>SUMIFS([1]Merged!AE$7:AE$321,[1]Merged!$C$7:$C$321,"GWR",[1]Merged!$I$7:$I$321,"Expired LRP")</f>
        <v>4916</v>
      </c>
      <c r="R7" s="1">
        <f>SUMIFS([1]Merged!AF$7:AF$321,[1]Merged!$C$7:$C$321,"GWR",[1]Merged!$I$7:$I$321,"Expired LRP")</f>
        <v>4916</v>
      </c>
      <c r="S7" s="1">
        <f>SUMIFS([1]Merged!AG$7:AG$321,[1]Merged!$C$7:$C$321,"GWR",[1]Merged!$I$7:$I$321,"Expired LRP")</f>
        <v>4916</v>
      </c>
      <c r="T7" s="1">
        <f>SUMIFS([1]Merged!AH$7:AH$321,[1]Merged!$C$7:$C$321,"GWR",[1]Merged!$I$7:$I$321,"Expired LRP")</f>
        <v>4916</v>
      </c>
      <c r="U7" s="1">
        <f>SUMIFS([1]Merged!AI$7:AI$321,[1]Merged!$C$7:$C$321,"GWR",[1]Merged!$I$7:$I$321,"Expired LRP")</f>
        <v>4916</v>
      </c>
      <c r="V7" s="1">
        <f>SUMIFS([1]Merged!AJ$7:AJ$321,[1]Merged!$C$7:$C$321,"GWR",[1]Merged!$I$7:$I$321,"Expired LRP")</f>
        <v>4916</v>
      </c>
      <c r="W7" s="1">
        <f>SUMIFS([1]Merged!AK$7:AK$321,[1]Merged!$C$7:$C$321,"GWR",[1]Merged!$I$7:$I$321,"Expired LRP")</f>
        <v>4916</v>
      </c>
      <c r="X7" s="1">
        <f>SUMIFS([1]Merged!AL$7:AL$321,[1]Merged!$C$7:$C$321,"GWR",[1]Merged!$I$7:$I$321,"Expired LRP")</f>
        <v>4916</v>
      </c>
      <c r="Y7" s="1">
        <f>SUMIFS([1]Merged!AM$7:AM$321,[1]Merged!$C$7:$C$321,"GWR",[1]Merged!$I$7:$I$321,"Expired LRP")</f>
        <v>4916</v>
      </c>
      <c r="Z7" s="1">
        <f>SUMIFS([1]Merged!AN$7:AN$321,[1]Merged!$C$7:$C$321,"GWR",[1]Merged!$I$7:$I$321,"Expired LRP")</f>
        <v>4916</v>
      </c>
      <c r="AA7" s="1">
        <f>SUMIFS([1]Merged!AO$7:AO$321,[1]Merged!$C$7:$C$321,"GWR",[1]Merged!$I$7:$I$321,"Expired LRP")</f>
        <v>4916</v>
      </c>
      <c r="AB7" s="1">
        <f>SUMIFS([1]Merged!AP$7:AP$321,[1]Merged!$C$7:$C$321,"GWR",[1]Merged!$I$7:$I$321,"Expired LRP")</f>
        <v>4916</v>
      </c>
      <c r="AC7" s="1">
        <f>SUMIFS([1]Merged!AQ$7:AQ$321,[1]Merged!$C$7:$C$321,"GWR",[1]Merged!$I$7:$I$321,"Expired LRP")</f>
        <v>4916</v>
      </c>
      <c r="AD7" s="1">
        <f>SUMIFS([1]Merged!AR$7:AR$321,[1]Merged!$C$7:$C$321,"GWR",[1]Merged!$I$7:$I$321,"Expired LRP")</f>
        <v>4916</v>
      </c>
      <c r="AE7" s="1">
        <f>SUMIFS([1]Merged!AS$7:AS$321,[1]Merged!$C$7:$C$321,"GWR",[1]Merged!$I$7:$I$321,"Expired LRP")</f>
        <v>4916</v>
      </c>
      <c r="AF7" s="1">
        <f>SUMIFS([1]Merged!AT$7:AT$321,[1]Merged!$C$7:$C$321,"GWR",[1]Merged!$I$7:$I$321,"Expired LRP")</f>
        <v>4916</v>
      </c>
      <c r="AG7" s="1">
        <f>SUMIFS([1]Merged!AU$7:AU$321,[1]Merged!$C$7:$C$321,"GWR",[1]Merged!$I$7:$I$321,"Expired LRP")</f>
        <v>4916</v>
      </c>
      <c r="AH7" s="1">
        <f>SUMIFS([1]Merged!AV$7:AV$321,[1]Merged!$C$7:$C$321,"GWR",[1]Merged!$I$7:$I$321,"Expired LRP")</f>
        <v>4916</v>
      </c>
      <c r="AI7" s="1">
        <f>SUMIFS([1]Merged!AW$7:AW$321,[1]Merged!$C$7:$C$321,"GWR",[1]Merged!$I$7:$I$321,"Expired LRP")</f>
        <v>4916</v>
      </c>
      <c r="AJ7" s="1">
        <f>SUMIFS([1]Merged!AX$7:AX$321,[1]Merged!$C$7:$C$321,"GWR",[1]Merged!$I$7:$I$321,"Expired LRP")</f>
        <v>4916</v>
      </c>
      <c r="AK7" s="1">
        <f>SUMIFS([1]Merged!AY$7:AY$321,[1]Merged!$C$7:$C$321,"GWR",[1]Merged!$I$7:$I$321,"Expired LRP")</f>
        <v>4916</v>
      </c>
    </row>
    <row r="8" spans="1:37" x14ac:dyDescent="0.25">
      <c r="A8" t="s">
        <v>306</v>
      </c>
      <c r="B8" s="1">
        <f>SUMIFS([1]Merged!P$7:P$321,[1]Merged!$C$7:$C$321,"GWR",[1]Merged!$I$7:$I$321,"Future - LRPx")</f>
        <v>0</v>
      </c>
      <c r="C8" s="1">
        <f>SUMIFS([1]Merged!Q$7:Q$321,[1]Merged!$C$7:$C$321,"GWR",[1]Merged!$I$7:$I$321,"Future - LRPx")</f>
        <v>0</v>
      </c>
      <c r="D8" s="1">
        <f>SUMIFS([1]Merged!R$7:R$321,[1]Merged!$C$7:$C$321,"GWR",[1]Merged!$I$7:$I$321,"Future - LRPx")</f>
        <v>0</v>
      </c>
      <c r="E8" s="1">
        <f>SUMIFS([1]Merged!S$7:S$321,[1]Merged!$C$7:$C$321,"GWR",[1]Merged!$I$7:$I$321,"Future - LRPx")</f>
        <v>0</v>
      </c>
      <c r="F8" s="1">
        <f>SUMIFS([1]Merged!T$7:T$321,[1]Merged!$C$7:$C$321,"GWR",[1]Merged!$I$7:$I$321,"Future - LRPx")</f>
        <v>0</v>
      </c>
      <c r="G8" s="1">
        <f>SUMIFS([1]Merged!U$7:U$321,[1]Merged!$C$7:$C$321,"GWR",[1]Merged!$I$7:$I$321,"Future - LRPx")</f>
        <v>0</v>
      </c>
      <c r="H8" s="1">
        <f>SUMIFS([1]Merged!V$7:V$321,[1]Merged!$C$7:$C$321,"GWR",[1]Merged!$I$7:$I$321,"Future - LRPx")</f>
        <v>0</v>
      </c>
      <c r="I8" s="1">
        <f>SUMIFS([1]Merged!W$7:W$321,[1]Merged!$C$7:$C$321,"GWR",[1]Merged!$I$7:$I$321,"Future - LRPx")</f>
        <v>0</v>
      </c>
      <c r="J8" s="1">
        <f>SUMIFS([1]Merged!X$7:X$321,[1]Merged!$C$7:$C$321,"GWR",[1]Merged!$I$7:$I$321,"Future - LRPx")</f>
        <v>0</v>
      </c>
      <c r="K8" s="1">
        <f>SUMIFS([1]Merged!Y$7:Y$321,[1]Merged!$C$7:$C$321,"GWR",[1]Merged!$I$7:$I$321,"Future - LRPx")</f>
        <v>0</v>
      </c>
      <c r="L8" s="1">
        <f>SUMIFS([1]Merged!Z$7:Z$321,[1]Merged!$C$7:$C$321,"GWR",[1]Merged!$I$7:$I$321,"Future - LRPx")</f>
        <v>0</v>
      </c>
      <c r="M8" s="1">
        <f>SUMIFS([1]Merged!AA$7:AA$321,[1]Merged!$C$7:$C$321,"GWR",[1]Merged!$I$7:$I$321,"Future - LRPx")</f>
        <v>0</v>
      </c>
      <c r="N8" s="1">
        <f>SUMIFS([1]Merged!AB$7:AB$321,[1]Merged!$C$7:$C$321,"GWR",[1]Merged!$I$7:$I$321,"Future - LRPx")</f>
        <v>0</v>
      </c>
      <c r="O8" s="1">
        <f>SUMIFS([1]Merged!AC$7:AC$321,[1]Merged!$C$7:$C$321,"GWR",[1]Merged!$I$7:$I$321,"Future - LRPx")</f>
        <v>0</v>
      </c>
      <c r="P8" s="1">
        <f>SUMIFS([1]Merged!AD$7:AD$321,[1]Merged!$C$7:$C$321,"GWR",[1]Merged!$I$7:$I$321,"Future - LRPx")</f>
        <v>0</v>
      </c>
      <c r="Q8" s="1">
        <f>SUMIFS([1]Merged!AE$7:AE$321,[1]Merged!$C$7:$C$321,"GWR",[1]Merged!$I$7:$I$321,"Future - LRPx")</f>
        <v>0</v>
      </c>
      <c r="R8" s="1">
        <f>SUMIFS([1]Merged!AF$7:AF$321,[1]Merged!$C$7:$C$321,"GWR",[1]Merged!$I$7:$I$321,"Future - LRPx")</f>
        <v>0</v>
      </c>
      <c r="S8" s="1">
        <f>SUMIFS([1]Merged!AG$7:AG$321,[1]Merged!$C$7:$C$321,"GWR",[1]Merged!$I$7:$I$321,"Future - LRPx")</f>
        <v>0</v>
      </c>
      <c r="T8" s="1">
        <f>SUMIFS([1]Merged!AH$7:AH$321,[1]Merged!$C$7:$C$321,"GWR",[1]Merged!$I$7:$I$321,"Future - LRPx")</f>
        <v>0</v>
      </c>
      <c r="U8" s="1">
        <f>SUMIFS([1]Merged!AI$7:AI$321,[1]Merged!$C$7:$C$321,"GWR",[1]Merged!$I$7:$I$321,"Future - LRPx")</f>
        <v>0</v>
      </c>
      <c r="V8" s="1">
        <f>SUMIFS([1]Merged!AJ$7:AJ$321,[1]Merged!$C$7:$C$321,"GWR",[1]Merged!$I$7:$I$321,"Future - LRPx")</f>
        <v>0</v>
      </c>
      <c r="W8" s="1">
        <f>SUMIFS([1]Merged!AK$7:AK$321,[1]Merged!$C$7:$C$321,"GWR",[1]Merged!$I$7:$I$321,"Future - LRPx")</f>
        <v>0</v>
      </c>
      <c r="X8" s="1">
        <f>SUMIFS([1]Merged!AL$7:AL$321,[1]Merged!$C$7:$C$321,"GWR",[1]Merged!$I$7:$I$321,"Future - LRPx")</f>
        <v>0</v>
      </c>
      <c r="Y8" s="1">
        <f>SUMIFS([1]Merged!AM$7:AM$321,[1]Merged!$C$7:$C$321,"GWR",[1]Merged!$I$7:$I$321,"Future - LRPx")</f>
        <v>0</v>
      </c>
      <c r="Z8" s="1">
        <f>SUMIFS([1]Merged!AN$7:AN$321,[1]Merged!$C$7:$C$321,"GWR",[1]Merged!$I$7:$I$321,"Future - LRPx")</f>
        <v>0</v>
      </c>
      <c r="AA8" s="1">
        <f>SUMIFS([1]Merged!AO$7:AO$321,[1]Merged!$C$7:$C$321,"GWR",[1]Merged!$I$7:$I$321,"Future - LRPx")</f>
        <v>0</v>
      </c>
      <c r="AB8" s="1">
        <f>SUMIFS([1]Merged!AP$7:AP$321,[1]Merged!$C$7:$C$321,"GWR",[1]Merged!$I$7:$I$321,"Future - LRPx")</f>
        <v>0</v>
      </c>
      <c r="AC8" s="1">
        <f>SUMIFS([1]Merged!AQ$7:AQ$321,[1]Merged!$C$7:$C$321,"GWR",[1]Merged!$I$7:$I$321,"Future - LRPx")</f>
        <v>0</v>
      </c>
      <c r="AD8" s="1">
        <f>SUMIFS([1]Merged!AR$7:AR$321,[1]Merged!$C$7:$C$321,"GWR",[1]Merged!$I$7:$I$321,"Future - LRPx")</f>
        <v>0</v>
      </c>
      <c r="AE8" s="1">
        <f>SUMIFS([1]Merged!AS$7:AS$321,[1]Merged!$C$7:$C$321,"GWR",[1]Merged!$I$7:$I$321,"Future - LRPx")</f>
        <v>0</v>
      </c>
      <c r="AF8" s="1">
        <f>SUMIFS([1]Merged!AT$7:AT$321,[1]Merged!$C$7:$C$321,"GWR",[1]Merged!$I$7:$I$321,"Future - LRPx")</f>
        <v>0</v>
      </c>
      <c r="AG8" s="1">
        <f>SUMIFS([1]Merged!AU$7:AU$321,[1]Merged!$C$7:$C$321,"GWR",[1]Merged!$I$7:$I$321,"Future - LRPx")</f>
        <v>0</v>
      </c>
      <c r="AH8" s="1">
        <f>SUMIFS([1]Merged!AV$7:AV$321,[1]Merged!$C$7:$C$321,"GWR",[1]Merged!$I$7:$I$321,"Future - LRPx")</f>
        <v>0</v>
      </c>
      <c r="AI8" s="1">
        <f>SUMIFS([1]Merged!AW$7:AW$321,[1]Merged!$C$7:$C$321,"GWR",[1]Merged!$I$7:$I$321,"Future - LRPx")</f>
        <v>0</v>
      </c>
      <c r="AJ8" s="1">
        <f>SUMIFS([1]Merged!AX$7:AX$321,[1]Merged!$C$7:$C$321,"GWR",[1]Merged!$I$7:$I$321,"Future - LRPx")</f>
        <v>0</v>
      </c>
      <c r="AK8" s="1">
        <f>SUMIFS([1]Merged!AY$7:AY$321,[1]Merged!$C$7:$C$321,"GWR",[1]Merged!$I$7:$I$321,"Future - LRPx")</f>
        <v>0</v>
      </c>
    </row>
    <row r="9" spans="1:37" x14ac:dyDescent="0.25">
      <c r="A9" t="s">
        <v>307</v>
      </c>
      <c r="B9" s="1">
        <f>SUMIFS([1]Merged!P$7:P$321,[1]Merged!$C$7:$C$321,"GWR",[1]Merged!$I$7:$I$321,"Not Existing")</f>
        <v>0</v>
      </c>
      <c r="C9" s="1">
        <f>SUMIFS([1]Merged!Q$7:Q$321,[1]Merged!$C$7:$C$321,"GWR",[1]Merged!$I$7:$I$321,"Not Existing")</f>
        <v>0</v>
      </c>
      <c r="D9" s="1">
        <f>SUMIFS([1]Merged!R$7:R$321,[1]Merged!$C$7:$C$321,"GWR",[1]Merged!$I$7:$I$321,"Not Existing")</f>
        <v>0</v>
      </c>
      <c r="E9" s="1">
        <f>SUMIFS([1]Merged!S$7:S$321,[1]Merged!$C$7:$C$321,"GWR",[1]Merged!$I$7:$I$321,"Not Existing")</f>
        <v>0</v>
      </c>
      <c r="F9" s="1">
        <f>SUMIFS([1]Merged!T$7:T$321,[1]Merged!$C$7:$C$321,"GWR",[1]Merged!$I$7:$I$321,"Not Existing")</f>
        <v>0</v>
      </c>
      <c r="G9" s="1">
        <f>SUMIFS([1]Merged!U$7:U$321,[1]Merged!$C$7:$C$321,"GWR",[1]Merged!$I$7:$I$321,"Not Existing")</f>
        <v>0</v>
      </c>
      <c r="H9" s="1">
        <f>SUMIFS([1]Merged!V$7:V$321,[1]Merged!$C$7:$C$321,"GWR",[1]Merged!$I$7:$I$321,"Not Existing")</f>
        <v>0</v>
      </c>
      <c r="I9" s="1">
        <f>SUMIFS([1]Merged!W$7:W$321,[1]Merged!$C$7:$C$321,"GWR",[1]Merged!$I$7:$I$321,"Not Existing")</f>
        <v>0</v>
      </c>
      <c r="J9" s="1">
        <f>SUMIFS([1]Merged!X$7:X$321,[1]Merged!$C$7:$C$321,"GWR",[1]Merged!$I$7:$I$321,"Not Existing")</f>
        <v>0</v>
      </c>
      <c r="K9" s="1">
        <f>SUMIFS([1]Merged!Y$7:Y$321,[1]Merged!$C$7:$C$321,"GWR",[1]Merged!$I$7:$I$321,"Not Existing")</f>
        <v>0</v>
      </c>
      <c r="L9" s="1">
        <f>SUMIFS([1]Merged!Z$7:Z$321,[1]Merged!$C$7:$C$321,"GWR",[1]Merged!$I$7:$I$321,"Not Existing")</f>
        <v>0</v>
      </c>
      <c r="M9" s="1">
        <f>SUMIFS([1]Merged!AA$7:AA$321,[1]Merged!$C$7:$C$321,"GWR",[1]Merged!$I$7:$I$321,"Not Existing")</f>
        <v>0</v>
      </c>
      <c r="N9" s="1">
        <f>SUMIFS([1]Merged!AB$7:AB$321,[1]Merged!$C$7:$C$321,"GWR",[1]Merged!$I$7:$I$321,"Not Existing")</f>
        <v>0</v>
      </c>
      <c r="O9" s="1">
        <f>SUMIFS([1]Merged!AC$7:AC$321,[1]Merged!$C$7:$C$321,"GWR",[1]Merged!$I$7:$I$321,"Not Existing")</f>
        <v>0</v>
      </c>
      <c r="P9" s="1">
        <f>SUMIFS([1]Merged!AD$7:AD$321,[1]Merged!$C$7:$C$321,"GWR",[1]Merged!$I$7:$I$321,"Not Existing")</f>
        <v>0</v>
      </c>
      <c r="Q9" s="1">
        <f>SUMIFS([1]Merged!AE$7:AE$321,[1]Merged!$C$7:$C$321,"GWR",[1]Merged!$I$7:$I$321,"Not Existing")</f>
        <v>0</v>
      </c>
      <c r="R9" s="1">
        <f>SUMIFS([1]Merged!AF$7:AF$321,[1]Merged!$C$7:$C$321,"GWR",[1]Merged!$I$7:$I$321,"Not Existing")</f>
        <v>0</v>
      </c>
      <c r="S9" s="1">
        <f>SUMIFS([1]Merged!AG$7:AG$321,[1]Merged!$C$7:$C$321,"GWR",[1]Merged!$I$7:$I$321,"Not Existing")</f>
        <v>0</v>
      </c>
      <c r="T9" s="1">
        <f>SUMIFS([1]Merged!AH$7:AH$321,[1]Merged!$C$7:$C$321,"GWR",[1]Merged!$I$7:$I$321,"Not Existing")</f>
        <v>0</v>
      </c>
      <c r="U9" s="1">
        <f>SUMIFS([1]Merged!AI$7:AI$321,[1]Merged!$C$7:$C$321,"GWR",[1]Merged!$I$7:$I$321,"Not Existing")</f>
        <v>0</v>
      </c>
      <c r="V9" s="1">
        <f>SUMIFS([1]Merged!AJ$7:AJ$321,[1]Merged!$C$7:$C$321,"GWR",[1]Merged!$I$7:$I$321,"Not Existing")</f>
        <v>0</v>
      </c>
      <c r="W9" s="1">
        <f>SUMIFS([1]Merged!AK$7:AK$321,[1]Merged!$C$7:$C$321,"GWR",[1]Merged!$I$7:$I$321,"Not Existing")</f>
        <v>0</v>
      </c>
      <c r="X9" s="1">
        <f>SUMIFS([1]Merged!AL$7:AL$321,[1]Merged!$C$7:$C$321,"GWR",[1]Merged!$I$7:$I$321,"Not Existing")</f>
        <v>0</v>
      </c>
      <c r="Y9" s="1">
        <f>SUMIFS([1]Merged!AM$7:AM$321,[1]Merged!$C$7:$C$321,"GWR",[1]Merged!$I$7:$I$321,"Not Existing")</f>
        <v>0</v>
      </c>
      <c r="Z9" s="1">
        <f>SUMIFS([1]Merged!AN$7:AN$321,[1]Merged!$C$7:$C$321,"GWR",[1]Merged!$I$7:$I$321,"Not Existing")</f>
        <v>0</v>
      </c>
      <c r="AA9" s="1">
        <f>SUMIFS([1]Merged!AO$7:AO$321,[1]Merged!$C$7:$C$321,"GWR",[1]Merged!$I$7:$I$321,"Not Existing")</f>
        <v>0</v>
      </c>
      <c r="AB9" s="1">
        <f>SUMIFS([1]Merged!AP$7:AP$321,[1]Merged!$C$7:$C$321,"GWR",[1]Merged!$I$7:$I$321,"Not Existing")</f>
        <v>0</v>
      </c>
      <c r="AC9" s="1">
        <f>SUMIFS([1]Merged!AQ$7:AQ$321,[1]Merged!$C$7:$C$321,"GWR",[1]Merged!$I$7:$I$321,"Not Existing")</f>
        <v>0</v>
      </c>
      <c r="AD9" s="1">
        <f>SUMIFS([1]Merged!AR$7:AR$321,[1]Merged!$C$7:$C$321,"GWR",[1]Merged!$I$7:$I$321,"Not Existing")</f>
        <v>0</v>
      </c>
      <c r="AE9" s="1">
        <f>SUMIFS([1]Merged!AS$7:AS$321,[1]Merged!$C$7:$C$321,"GWR",[1]Merged!$I$7:$I$321,"Not Existing")</f>
        <v>0</v>
      </c>
      <c r="AF9" s="1">
        <f>SUMIFS([1]Merged!AT$7:AT$321,[1]Merged!$C$7:$C$321,"GWR",[1]Merged!$I$7:$I$321,"Not Existing")</f>
        <v>0</v>
      </c>
      <c r="AG9" s="1">
        <f>SUMIFS([1]Merged!AU$7:AU$321,[1]Merged!$C$7:$C$321,"GWR",[1]Merged!$I$7:$I$321,"Not Existing")</f>
        <v>0</v>
      </c>
      <c r="AH9" s="1">
        <f>SUMIFS([1]Merged!AV$7:AV$321,[1]Merged!$C$7:$C$321,"GWR",[1]Merged!$I$7:$I$321,"Not Existing")</f>
        <v>0</v>
      </c>
      <c r="AI9" s="1">
        <f>SUMIFS([1]Merged!AW$7:AW$321,[1]Merged!$C$7:$C$321,"GWR",[1]Merged!$I$7:$I$321,"Not Existing")</f>
        <v>0</v>
      </c>
      <c r="AJ9" s="1">
        <f>SUMIFS([1]Merged!AX$7:AX$321,[1]Merged!$C$7:$C$321,"GWR",[1]Merged!$I$7:$I$321,"Not Existing")</f>
        <v>0</v>
      </c>
      <c r="AK9" s="1">
        <f>SUMIFS([1]Merged!AY$7:AY$321,[1]Merged!$C$7:$C$321,"GWR",[1]Merged!$I$7:$I$321,"Not Existing")</f>
        <v>0</v>
      </c>
    </row>
    <row r="10" spans="1:37" x14ac:dyDescent="0.25">
      <c r="A10" t="s">
        <v>308</v>
      </c>
      <c r="B10" s="1">
        <f>SUMIFS([1]Merged!P$7:P$321,[1]Merged!$C$7:$C$321,"GWR",[1]Merged!$I$7:$I$321,"History - Not Existing")</f>
        <v>0</v>
      </c>
      <c r="C10" s="1">
        <f>SUMIFS([1]Merged!Q$7:Q$321,[1]Merged!$C$7:$C$321,"GWR",[1]Merged!$I$7:$I$321,"History - Not Existing")</f>
        <v>0</v>
      </c>
      <c r="D10" s="1">
        <f>SUMIFS([1]Merged!R$7:R$321,[1]Merged!$C$7:$C$321,"GWR",[1]Merged!$I$7:$I$321,"History - Not Existing")</f>
        <v>0</v>
      </c>
      <c r="E10" s="1">
        <f>SUMIFS([1]Merged!S$7:S$321,[1]Merged!$C$7:$C$321,"GWR",[1]Merged!$I$7:$I$321,"History - Not Existing")</f>
        <v>0</v>
      </c>
      <c r="F10" s="1">
        <f>SUMIFS([1]Merged!T$7:T$321,[1]Merged!$C$7:$C$321,"GWR",[1]Merged!$I$7:$I$321,"History - Not Existing")</f>
        <v>0</v>
      </c>
      <c r="G10" s="1">
        <f>SUMIFS([1]Merged!U$7:U$321,[1]Merged!$C$7:$C$321,"GWR",[1]Merged!$I$7:$I$321,"History - Not Existing")</f>
        <v>0</v>
      </c>
      <c r="H10" s="1">
        <f>SUMIFS([1]Merged!V$7:V$321,[1]Merged!$C$7:$C$321,"GWR",[1]Merged!$I$7:$I$321,"History - Not Existing")</f>
        <v>0</v>
      </c>
      <c r="I10" s="1">
        <f>SUMIFS([1]Merged!W$7:W$321,[1]Merged!$C$7:$C$321,"GWR",[1]Merged!$I$7:$I$321,"History - Not Existing")</f>
        <v>0</v>
      </c>
      <c r="J10" s="1">
        <f>SUMIFS([1]Merged!X$7:X$321,[1]Merged!$C$7:$C$321,"GWR",[1]Merged!$I$7:$I$321,"History - Not Existing")</f>
        <v>0</v>
      </c>
      <c r="K10" s="1">
        <f>SUMIFS([1]Merged!Y$7:Y$321,[1]Merged!$C$7:$C$321,"GWR",[1]Merged!$I$7:$I$321,"History - Not Existing")</f>
        <v>0</v>
      </c>
      <c r="L10" s="1">
        <f>SUMIFS([1]Merged!Z$7:Z$321,[1]Merged!$C$7:$C$321,"GWR",[1]Merged!$I$7:$I$321,"History - Not Existing")</f>
        <v>0</v>
      </c>
      <c r="M10" s="1">
        <f>SUMIFS([1]Merged!AA$7:AA$321,[1]Merged!$C$7:$C$321,"GWR",[1]Merged!$I$7:$I$321,"History - Not Existing")</f>
        <v>0</v>
      </c>
      <c r="N10" s="1">
        <f>SUMIFS([1]Merged!AB$7:AB$321,[1]Merged!$C$7:$C$321,"GWR",[1]Merged!$I$7:$I$321,"History - Not Existing")</f>
        <v>0</v>
      </c>
      <c r="O10" s="1">
        <f>SUMIFS([1]Merged!AC$7:AC$321,[1]Merged!$C$7:$C$321,"GWR",[1]Merged!$I$7:$I$321,"History - Not Existing")</f>
        <v>0</v>
      </c>
      <c r="P10" s="1">
        <f>SUMIFS([1]Merged!AD$7:AD$321,[1]Merged!$C$7:$C$321,"GWR",[1]Merged!$I$7:$I$321,"History - Not Existing")</f>
        <v>0</v>
      </c>
      <c r="Q10" s="1">
        <f>SUMIFS([1]Merged!AE$7:AE$321,[1]Merged!$C$7:$C$321,"GWR",[1]Merged!$I$7:$I$321,"History - Not Existing")</f>
        <v>0</v>
      </c>
      <c r="R10" s="1">
        <f>SUMIFS([1]Merged!AF$7:AF$321,[1]Merged!$C$7:$C$321,"GWR",[1]Merged!$I$7:$I$321,"History - Not Existing")</f>
        <v>0</v>
      </c>
      <c r="S10" s="1">
        <f>SUMIFS([1]Merged!AG$7:AG$321,[1]Merged!$C$7:$C$321,"GWR",[1]Merged!$I$7:$I$321,"History - Not Existing")</f>
        <v>0</v>
      </c>
      <c r="T10" s="1">
        <f>SUMIFS([1]Merged!AH$7:AH$321,[1]Merged!$C$7:$C$321,"GWR",[1]Merged!$I$7:$I$321,"History - Not Existing")</f>
        <v>0</v>
      </c>
      <c r="U10" s="1">
        <f>SUMIFS([1]Merged!AI$7:AI$321,[1]Merged!$C$7:$C$321,"GWR",[1]Merged!$I$7:$I$321,"History - Not Existing")</f>
        <v>0</v>
      </c>
      <c r="V10" s="1">
        <f>SUMIFS([1]Merged!AJ$7:AJ$321,[1]Merged!$C$7:$C$321,"GWR",[1]Merged!$I$7:$I$321,"History - Not Existing")</f>
        <v>0</v>
      </c>
      <c r="W10" s="1">
        <f>SUMIFS([1]Merged!AK$7:AK$321,[1]Merged!$C$7:$C$321,"GWR",[1]Merged!$I$7:$I$321,"History - Not Existing")</f>
        <v>0</v>
      </c>
      <c r="X10" s="1">
        <f>SUMIFS([1]Merged!AL$7:AL$321,[1]Merged!$C$7:$C$321,"GWR",[1]Merged!$I$7:$I$321,"History - Not Existing")</f>
        <v>0</v>
      </c>
      <c r="Y10" s="1">
        <f>SUMIFS([1]Merged!AM$7:AM$321,[1]Merged!$C$7:$C$321,"GWR",[1]Merged!$I$7:$I$321,"History - Not Existing")</f>
        <v>0</v>
      </c>
      <c r="Z10" s="1">
        <f>SUMIFS([1]Merged!AN$7:AN$321,[1]Merged!$C$7:$C$321,"GWR",[1]Merged!$I$7:$I$321,"History - Not Existing")</f>
        <v>0</v>
      </c>
      <c r="AA10" s="1">
        <f>SUMIFS([1]Merged!AO$7:AO$321,[1]Merged!$C$7:$C$321,"GWR",[1]Merged!$I$7:$I$321,"History - Not Existing")</f>
        <v>0</v>
      </c>
      <c r="AB10" s="1">
        <f>SUMIFS([1]Merged!AP$7:AP$321,[1]Merged!$C$7:$C$321,"GWR",[1]Merged!$I$7:$I$321,"History - Not Existing")</f>
        <v>0</v>
      </c>
      <c r="AC10" s="1">
        <f>SUMIFS([1]Merged!AQ$7:AQ$321,[1]Merged!$C$7:$C$321,"GWR",[1]Merged!$I$7:$I$321,"History - Not Existing")</f>
        <v>0</v>
      </c>
      <c r="AD10" s="1">
        <f>SUMIFS([1]Merged!AR$7:AR$321,[1]Merged!$C$7:$C$321,"GWR",[1]Merged!$I$7:$I$321,"History - Not Existing")</f>
        <v>0</v>
      </c>
      <c r="AE10" s="1">
        <f>SUMIFS([1]Merged!AS$7:AS$321,[1]Merged!$C$7:$C$321,"GWR",[1]Merged!$I$7:$I$321,"History - Not Existing")</f>
        <v>0</v>
      </c>
      <c r="AF10" s="1">
        <f>SUMIFS([1]Merged!AT$7:AT$321,[1]Merged!$C$7:$C$321,"GWR",[1]Merged!$I$7:$I$321,"History - Not Existing")</f>
        <v>0</v>
      </c>
      <c r="AG10" s="1">
        <f>SUMIFS([1]Merged!AU$7:AU$321,[1]Merged!$C$7:$C$321,"GWR",[1]Merged!$I$7:$I$321,"History - Not Existing")</f>
        <v>0</v>
      </c>
      <c r="AH10" s="1">
        <f>SUMIFS([1]Merged!AV$7:AV$321,[1]Merged!$C$7:$C$321,"GWR",[1]Merged!$I$7:$I$321,"History - Not Existing")</f>
        <v>0</v>
      </c>
      <c r="AI10" s="1">
        <f>SUMIFS([1]Merged!AW$7:AW$321,[1]Merged!$C$7:$C$321,"GWR",[1]Merged!$I$7:$I$321,"History - Not Existing")</f>
        <v>0</v>
      </c>
      <c r="AJ10" s="1">
        <f>SUMIFS([1]Merged!AX$7:AX$321,[1]Merged!$C$7:$C$321,"GWR",[1]Merged!$I$7:$I$321,"History - Not Existing")</f>
        <v>0</v>
      </c>
      <c r="AK10" s="1">
        <f>SUMIFS([1]Merged!AY$7:AY$321,[1]Merged!$C$7:$C$321,"GWR",[1]Merged!$I$7:$I$321,"History - Not Existing")</f>
        <v>0</v>
      </c>
    </row>
    <row r="11" spans="1:37" x14ac:dyDescent="0.25">
      <c r="A11" t="s">
        <v>147</v>
      </c>
      <c r="B11" s="1">
        <f>SUMIFS([1]Merged!P$7:P$321,[1]Merged!$C$7:$C$321,"GWR",[1]Merged!$I$7:$I$321,"Under Construction")</f>
        <v>0</v>
      </c>
      <c r="C11" s="1">
        <f>SUMIFS([1]Merged!Q$7:Q$321,[1]Merged!$C$7:$C$321,"GWR",[1]Merged!$I$7:$I$321,"Under Construction")</f>
        <v>234.75</v>
      </c>
      <c r="D11" s="1">
        <f>SUMIFS([1]Merged!R$7:R$321,[1]Merged!$C$7:$C$321,"GWR",[1]Merged!$I$7:$I$321,"Under Construction")</f>
        <v>2733.3346423961952</v>
      </c>
      <c r="E11" s="1">
        <f>SUMIFS([1]Merged!S$7:S$321,[1]Merged!$C$7:$C$321,"GWR",[1]Merged!$I$7:$I$321,"Under Construction")</f>
        <v>4300.5057947355526</v>
      </c>
      <c r="F11" s="1">
        <f>SUMIFS([1]Merged!T$7:T$321,[1]Merged!$C$7:$C$321,"GWR",[1]Merged!$I$7:$I$321,"Under Construction")</f>
        <v>4900.8671980544113</v>
      </c>
      <c r="G11" s="1">
        <f>SUMIFS([1]Merged!U$7:U$321,[1]Merged!$C$7:$C$321,"GWR",[1]Merged!$I$7:$I$321,"Under Construction")</f>
        <v>5299.9112448771557</v>
      </c>
      <c r="H11" s="1">
        <f>SUMIFS([1]Merged!V$7:V$321,[1]Merged!$C$7:$C$321,"GWR",[1]Merged!$I$7:$I$321,"Under Construction")</f>
        <v>5601.3450242493363</v>
      </c>
      <c r="I11" s="1">
        <f>SUMIFS([1]Merged!W$7:W$321,[1]Merged!$C$7:$C$321,"GWR",[1]Merged!$I$7:$I$321,"Under Construction")</f>
        <v>5844.1317229979868</v>
      </c>
      <c r="J11" s="1">
        <f>SUMIFS([1]Merged!X$7:X$321,[1]Merged!$C$7:$C$321,"GWR",[1]Merged!$I$7:$I$321,"Under Construction")</f>
        <v>6047.5754599233032</v>
      </c>
      <c r="K11" s="1">
        <f>SUMIFS([1]Merged!Y$7:Y$321,[1]Merged!$C$7:$C$321,"GWR",[1]Merged!$I$7:$I$321,"Under Construction")</f>
        <v>6222.7322195797897</v>
      </c>
      <c r="L11" s="1">
        <f>SUMIFS([1]Merged!Z$7:Z$321,[1]Merged!$C$7:$C$321,"GWR",[1]Merged!$I$7:$I$321,"Under Construction")</f>
        <v>6376.5476662808305</v>
      </c>
      <c r="M11" s="1">
        <f>SUMIFS([1]Merged!AA$7:AA$321,[1]Merged!$C$7:$C$321,"GWR",[1]Merged!$I$7:$I$321,"Under Construction")</f>
        <v>6513.6784803157097</v>
      </c>
      <c r="N11" s="1">
        <f>SUMIFS([1]Merged!AB$7:AB$321,[1]Merged!$C$7:$C$321,"GWR",[1]Merged!$I$7:$I$321,"Under Construction")</f>
        <v>6637.402023356547</v>
      </c>
      <c r="O11" s="1">
        <f>SUMIFS([1]Merged!AC$7:AC$321,[1]Merged!$C$7:$C$321,"GWR",[1]Merged!$I$7:$I$321,"Under Construction")</f>
        <v>6750.1136675321432</v>
      </c>
      <c r="P11" s="1">
        <f>SUMIFS([1]Merged!AD$7:AD$321,[1]Merged!$C$7:$C$321,"GWR",[1]Merged!$I$7:$I$321,"Under Construction")</f>
        <v>6853.6179728252973</v>
      </c>
      <c r="Q11" s="1">
        <f>SUMIFS([1]Merged!AE$7:AE$321,[1]Merged!$C$7:$C$321,"GWR",[1]Merged!$I$7:$I$321,"Under Construction")</f>
        <v>6949.3086183631312</v>
      </c>
      <c r="R11" s="1">
        <f>SUMIFS([1]Merged!AF$7:AF$321,[1]Merged!$C$7:$C$321,"GWR",[1]Merged!$I$7:$I$321,"Under Construction")</f>
        <v>7038.284560903513</v>
      </c>
      <c r="S11" s="1">
        <f>SUMIFS([1]Merged!AG$7:AG$321,[1]Merged!$C$7:$C$321,"GWR",[1]Merged!$I$7:$I$321,"Under Construction")</f>
        <v>7121.4277909300999</v>
      </c>
      <c r="T11" s="1">
        <f>SUMIFS([1]Merged!AH$7:AH$321,[1]Merged!$C$7:$C$321,"GWR",[1]Merged!$I$7:$I$321,"Under Construction")</f>
        <v>7199.4569975657942</v>
      </c>
      <c r="U11" s="1">
        <f>SUMIFS([1]Merged!AI$7:AI$321,[1]Merged!$C$7:$C$321,"GWR",[1]Merged!$I$7:$I$321,"Under Construction")</f>
        <v>7272.965587594691</v>
      </c>
      <c r="V11" s="1">
        <f>SUMIFS([1]Merged!AJ$7:AJ$321,[1]Merged!$C$7:$C$321,"GWR",[1]Merged!$I$7:$I$321,"Under Construction")</f>
        <v>7342.4492367987441</v>
      </c>
      <c r="W11" s="1">
        <f>SUMIFS([1]Merged!AK$7:AK$321,[1]Merged!$C$7:$C$321,"GWR",[1]Merged!$I$7:$I$321,"Under Construction")</f>
        <v>7408.3262549464316</v>
      </c>
      <c r="X11" s="1">
        <f>SUMIFS([1]Merged!AL$7:AL$321,[1]Merged!$C$7:$C$321,"GWR",[1]Merged!$I$7:$I$321,"Under Construction")</f>
        <v>7470.9529042415743</v>
      </c>
      <c r="Y11" s="1">
        <f>SUMIFS([1]Merged!AM$7:AM$321,[1]Merged!$C$7:$C$321,"GWR",[1]Merged!$I$7:$I$321,"Under Construction")</f>
        <v>7530.6351022443196</v>
      </c>
      <c r="Z11" s="1">
        <f>SUMIFS([1]Merged!AN$7:AN$321,[1]Merged!$C$7:$C$321,"GWR",[1]Merged!$I$7:$I$321,"Under Construction")</f>
        <v>7587.6374878791603</v>
      </c>
      <c r="AA11" s="1">
        <f>SUMIFS([1]Merged!AO$7:AO$321,[1]Merged!$C$7:$C$321,"GWR",[1]Merged!$I$7:$I$321,"Under Construction")</f>
        <v>7641.8832776951567</v>
      </c>
      <c r="AB11" s="1">
        <f>SUMIFS([1]Merged!AP$7:AP$321,[1]Merged!$C$7:$C$321,"GWR",[1]Merged!$I$7:$I$321,"Under Construction")</f>
        <v>7687.757764014822</v>
      </c>
      <c r="AC11" s="1">
        <f>SUMIFS([1]Merged!AQ$7:AQ$321,[1]Merged!$C$7:$C$321,"GWR",[1]Merged!$I$7:$I$321,"Under Construction")</f>
        <v>7700</v>
      </c>
      <c r="AD11" s="1">
        <f>SUMIFS([1]Merged!AR$7:AR$321,[1]Merged!$C$7:$C$321,"GWR",[1]Merged!$I$7:$I$321,"Under Construction")</f>
        <v>7700</v>
      </c>
      <c r="AE11" s="1">
        <f>SUMIFS([1]Merged!AS$7:AS$321,[1]Merged!$C$7:$C$321,"GWR",[1]Merged!$I$7:$I$321,"Under Construction")</f>
        <v>7700</v>
      </c>
      <c r="AF11" s="1">
        <f>SUMIFS([1]Merged!AT$7:AT$321,[1]Merged!$C$7:$C$321,"GWR",[1]Merged!$I$7:$I$321,"Under Construction")</f>
        <v>7700</v>
      </c>
      <c r="AG11" s="1">
        <f>SUMIFS([1]Merged!AU$7:AU$321,[1]Merged!$C$7:$C$321,"GWR",[1]Merged!$I$7:$I$321,"Under Construction")</f>
        <v>7700</v>
      </c>
      <c r="AH11" s="1">
        <f>SUMIFS([1]Merged!AV$7:AV$321,[1]Merged!$C$7:$C$321,"GWR",[1]Merged!$I$7:$I$321,"Under Construction")</f>
        <v>7700</v>
      </c>
      <c r="AI11" s="1">
        <f>SUMIFS([1]Merged!AW$7:AW$321,[1]Merged!$C$7:$C$321,"GWR",[1]Merged!$I$7:$I$321,"Under Construction")</f>
        <v>7700</v>
      </c>
      <c r="AJ11" s="1">
        <f>SUMIFS([1]Merged!AX$7:AX$321,[1]Merged!$C$7:$C$321,"GWR",[1]Merged!$I$7:$I$321,"Under Construction")</f>
        <v>7700</v>
      </c>
      <c r="AK11" s="1">
        <f>SUMIFS([1]Merged!AY$7:AY$321,[1]Merged!$C$7:$C$321,"GWR",[1]Merged!$I$7:$I$321,"Under Construction")</f>
        <v>7700</v>
      </c>
    </row>
    <row r="12" spans="1:37" x14ac:dyDescent="0.25">
      <c r="A12" t="s">
        <v>157</v>
      </c>
      <c r="B12" s="1">
        <f>SUMIFS([1]Merged!P$7:P$321,[1]Merged!$C$7:$C$321,"GWR",[1]Merged!$I$7:$I$321,"Full Design &amp; Appropriated Funds")</f>
        <v>0</v>
      </c>
      <c r="C12" s="1">
        <f>SUMIFS([1]Merged!Q$7:Q$321,[1]Merged!$C$7:$C$321,"GWR",[1]Merged!$I$7:$I$321,"Full Design &amp; Appropriated Funds")</f>
        <v>0</v>
      </c>
      <c r="D12" s="1">
        <f>SUMIFS([1]Merged!R$7:R$321,[1]Merged!$C$7:$C$321,"GWR",[1]Merged!$I$7:$I$321,"Full Design &amp; Appropriated Funds")</f>
        <v>1126.8</v>
      </c>
      <c r="E12" s="1">
        <f>SUMIFS([1]Merged!S$7:S$321,[1]Merged!$C$7:$C$321,"GWR",[1]Merged!$I$7:$I$321,"Full Design &amp; Appropriated Funds")</f>
        <v>2457.6612835017386</v>
      </c>
      <c r="F12" s="1">
        <f>SUMIFS([1]Merged!T$7:T$321,[1]Merged!$C$7:$C$321,"GWR",[1]Merged!$I$7:$I$321,"Full Design &amp; Appropriated Funds")</f>
        <v>2875.5563570954509</v>
      </c>
      <c r="G12" s="1">
        <f>SUMIFS([1]Merged!U$7:U$321,[1]Merged!$C$7:$C$321,"GWR",[1]Merged!$I$7:$I$321,"Full Design &amp; Appropriated Funds")</f>
        <v>5018.0073791715122</v>
      </c>
      <c r="H12" s="1">
        <f>SUMIFS([1]Merged!V$7:V$321,[1]Merged!$C$7:$C$321,"GWR",[1]Merged!$I$7:$I$321,"Full Design &amp; Appropriated Funds")</f>
        <v>5670.6513340592264</v>
      </c>
      <c r="I12" s="1">
        <f>SUMIFS([1]Merged!W$7:W$321,[1]Merged!$C$7:$C$321,"GWR",[1]Merged!$I$7:$I$321,"Full Design &amp; Appropriated Funds")</f>
        <v>6093.2996853264221</v>
      </c>
      <c r="J12" s="1">
        <f>SUMIFS([1]Merged!X$7:X$321,[1]Merged!$C$7:$C$321,"GWR",[1]Merged!$I$7:$I$321,"Full Design &amp; Appropriated Funds")</f>
        <v>6411.9004003159462</v>
      </c>
      <c r="K12" s="1">
        <f>SUMIFS([1]Merged!Y$7:Y$321,[1]Merged!$C$7:$C$321,"GWR",[1]Merged!$I$7:$I$321,"Full Design &amp; Appropriated Funds")</f>
        <v>6669.282015548506</v>
      </c>
      <c r="L12" s="1">
        <f>SUMIFS([1]Merged!Z$7:Z$321,[1]Merged!$C$7:$C$321,"GWR",[1]Merged!$I$7:$I$321,"Full Design &amp; Appropriated Funds")</f>
        <v>7073.6298546642975</v>
      </c>
      <c r="M12" s="1">
        <f>SUMIFS([1]Merged!AA$7:AA$321,[1]Merged!$C$7:$C$321,"GWR",[1]Merged!$I$7:$I$321,"Full Design &amp; Appropriated Funds")</f>
        <v>7306.5667334551763</v>
      </c>
      <c r="N12" s="1">
        <f>SUMIFS([1]Merged!AB$7:AB$321,[1]Merged!$C$7:$C$321,"GWR",[1]Merged!$I$7:$I$321,"Full Design &amp; Appropriated Funds")</f>
        <v>7498.3160723629808</v>
      </c>
      <c r="O12" s="1">
        <f>SUMIFS([1]Merged!AC$7:AC$321,[1]Merged!$C$7:$C$321,"GWR",[1]Merged!$I$7:$I$321,"Full Design &amp; Appropriated Funds")</f>
        <v>7664.880302218261</v>
      </c>
      <c r="P12" s="1">
        <f>SUMIFS([1]Merged!AD$7:AD$321,[1]Merged!$C$7:$C$321,"GWR",[1]Merged!$I$7:$I$321,"Full Design &amp; Appropriated Funds")</f>
        <v>7813.1456028852845</v>
      </c>
      <c r="Q12" s="1">
        <f>SUMIFS([1]Merged!AE$7:AE$321,[1]Merged!$C$7:$C$321,"GWR",[1]Merged!$I$7:$I$321,"Full Design &amp; Appropriated Funds")</f>
        <v>7947.1461565012141</v>
      </c>
      <c r="R12" s="1">
        <f>SUMIFS([1]Merged!AF$7:AF$321,[1]Merged!$C$7:$C$321,"GWR",[1]Merged!$I$7:$I$321,"Full Design &amp; Appropriated Funds")</f>
        <v>8069.581371953871</v>
      </c>
      <c r="S12" s="1">
        <f>SUMIFS([1]Merged!AG$7:AG$321,[1]Merged!$C$7:$C$321,"GWR",[1]Merged!$I$7:$I$321,"Full Design &amp; Appropriated Funds")</f>
        <v>8182.3934888416316</v>
      </c>
      <c r="T12" s="1">
        <f>SUMIFS([1]Merged!AH$7:AH$321,[1]Merged!$C$7:$C$321,"GWR",[1]Merged!$I$7:$I$321,"Full Design &amp; Appropriated Funds")</f>
        <v>8287.0457070280427</v>
      </c>
      <c r="U12" s="1">
        <f>SUMIFS([1]Merged!AI$7:AI$321,[1]Merged!$C$7:$C$321,"GWR",[1]Merged!$I$7:$I$321,"Full Design &amp; Appropriated Funds")</f>
        <v>8384.6764189728165</v>
      </c>
      <c r="V12" s="1">
        <f>SUMIFS([1]Merged!AJ$7:AJ$321,[1]Merged!$C$7:$C$321,"GWR",[1]Merged!$I$7:$I$321,"Full Design &amp; Appropriated Funds")</f>
        <v>8476.1929955518081</v>
      </c>
      <c r="W12" s="1">
        <f>SUMIFS([1]Merged!AK$7:AK$321,[1]Merged!$C$7:$C$321,"GWR",[1]Merged!$I$7:$I$321,"Full Design &amp; Appropriated Funds")</f>
        <v>8562.3325973060328</v>
      </c>
      <c r="X12" s="1">
        <f>SUMIFS([1]Merged!AL$7:AL$321,[1]Merged!$C$7:$C$321,"GWR",[1]Merged!$I$7:$I$321,"Full Design &amp; Appropriated Funds")</f>
        <v>8643.7035096993241</v>
      </c>
      <c r="Y12" s="1">
        <f>SUMIFS([1]Merged!AM$7:AM$321,[1]Merged!$C$7:$C$321,"GWR",[1]Merged!$I$7:$I$321,"Full Design &amp; Appropriated Funds")</f>
        <v>8720.8142765391713</v>
      </c>
      <c r="Z12" s="1">
        <f>SUMIFS([1]Merged!AN$7:AN$321,[1]Merged!$C$7:$C$321,"GWR",[1]Merged!$I$7:$I$321,"Full Design &amp; Appropriated Funds")</f>
        <v>8794.0948341355979</v>
      </c>
      <c r="AA12" s="1">
        <f>SUMIFS([1]Merged!AO$7:AO$321,[1]Merged!$C$7:$C$321,"GWR",[1]Merged!$I$7:$I$321,"Full Design &amp; Appropriated Funds")</f>
        <v>8863.9122090467681</v>
      </c>
      <c r="AB12" s="1">
        <f>SUMIFS([1]Merged!AP$7:AP$321,[1]Merged!$C$7:$C$321,"GWR",[1]Merged!$I$7:$I$321,"Full Design &amp; Appropriated Funds")</f>
        <v>8929.1075844408733</v>
      </c>
      <c r="AC12" s="1">
        <f>SUMIFS([1]Merged!AQ$7:AQ$321,[1]Merged!$C$7:$C$321,"GWR",[1]Merged!$I$7:$I$321,"Full Design &amp; Appropriated Funds")</f>
        <v>8975.9907185343855</v>
      </c>
      <c r="AD12" s="1">
        <f>SUMIFS([1]Merged!AR$7:AR$321,[1]Merged!$C$7:$C$321,"GWR",[1]Merged!$I$7:$I$321,"Full Design &amp; Appropriated Funds")</f>
        <v>9007.6485006546282</v>
      </c>
      <c r="AE12" s="1">
        <f>SUMIFS([1]Merged!AS$7:AS$321,[1]Merged!$C$7:$C$321,"GWR",[1]Merged!$I$7:$I$321,"Full Design &amp; Appropriated Funds")</f>
        <v>9035.5183300545632</v>
      </c>
      <c r="AF12" s="1">
        <f>SUMIFS([1]Merged!AT$7:AT$321,[1]Merged!$C$7:$C$321,"GWR",[1]Merged!$I$7:$I$321,"Full Design &amp; Appropriated Funds")</f>
        <v>9038.7384808897459</v>
      </c>
      <c r="AG12" s="1">
        <f>SUMIFS([1]Merged!AU$7:AU$321,[1]Merged!$C$7:$C$321,"GWR",[1]Merged!$I$7:$I$321,"Full Design &amp; Appropriated Funds")</f>
        <v>9041.8088019216484</v>
      </c>
      <c r="AH12" s="1">
        <f>SUMIFS([1]Merged!AV$7:AV$321,[1]Merged!$C$7:$C$321,"GWR",[1]Merged!$I$7:$I$321,"Full Design &amp; Appropriated Funds")</f>
        <v>9044.7426182513227</v>
      </c>
      <c r="AI12" s="1">
        <f>SUMIFS([1]Merged!AW$7:AW$321,[1]Merged!$C$7:$C$321,"GWR",[1]Merged!$I$7:$I$321,"Full Design &amp; Appropriated Funds")</f>
        <v>9047.5515528029646</v>
      </c>
      <c r="AJ12" s="1">
        <f>SUMIFS([1]Merged!AX$7:AX$321,[1]Merged!$C$7:$C$321,"GWR",[1]Merged!$I$7:$I$321,"Full Design &amp; Appropriated Funds")</f>
        <v>9050</v>
      </c>
      <c r="AK12" s="1">
        <f>SUMIFS([1]Merged!AY$7:AY$321,[1]Merged!$C$7:$C$321,"GWR",[1]Merged!$I$7:$I$321,"Full Design &amp; Appropriated Funds")</f>
        <v>9050</v>
      </c>
    </row>
    <row r="13" spans="1:37" x14ac:dyDescent="0.25">
      <c r="A13" t="s">
        <v>166</v>
      </c>
      <c r="B13" s="1">
        <f>SUMIFS([1]Merged!P$7:P$321,[1]Merged!$C$7:$C$321,"GWR",[1]Merged!$I$7:$I$321,"Advanced Planning (EIR/EIS Certified)")</f>
        <v>0</v>
      </c>
      <c r="C13" s="1">
        <f>SUMIFS([1]Merged!Q$7:Q$321,[1]Merged!$C$7:$C$321,"GWR",[1]Merged!$I$7:$I$321,"Advanced Planning (EIR/EIS Certified)")</f>
        <v>0</v>
      </c>
      <c r="D13" s="1">
        <f>SUMIFS([1]Merged!R$7:R$321,[1]Merged!$C$7:$C$321,"GWR",[1]Merged!$I$7:$I$321,"Advanced Planning (EIR/EIS Certified)")</f>
        <v>0</v>
      </c>
      <c r="E13" s="1">
        <f>SUMIFS([1]Merged!S$7:S$321,[1]Merged!$C$7:$C$321,"GWR",[1]Merged!$I$7:$I$321,"Advanced Planning (EIR/EIS Certified)")</f>
        <v>0</v>
      </c>
      <c r="F13" s="1">
        <f>SUMIFS([1]Merged!T$7:T$321,[1]Merged!$C$7:$C$321,"GWR",[1]Merged!$I$7:$I$321,"Advanced Planning (EIR/EIS Certified)")</f>
        <v>0</v>
      </c>
      <c r="G13" s="1">
        <f>SUMIFS([1]Merged!U$7:U$321,[1]Merged!$C$7:$C$321,"GWR",[1]Merged!$I$7:$I$321,"Advanced Planning (EIR/EIS Certified)")</f>
        <v>16667.25</v>
      </c>
      <c r="H13" s="1">
        <f>SUMIFS([1]Merged!V$7:V$321,[1]Merged!$C$7:$C$321,"GWR",[1]Merged!$I$7:$I$321,"Advanced Planning (EIR/EIS Certified)")</f>
        <v>20727.359610129879</v>
      </c>
      <c r="I13" s="1">
        <f>SUMIFS([1]Merged!W$7:W$321,[1]Merged!$C$7:$C$321,"GWR",[1]Merged!$I$7:$I$321,"Advanced Planning (EIR/EIS Certified)")</f>
        <v>23102.371480873455</v>
      </c>
      <c r="J13" s="1">
        <f>SUMIFS([1]Merged!X$7:X$321,[1]Merged!$C$7:$C$321,"GWR",[1]Merged!$I$7:$I$321,"Advanced Planning (EIR/EIS Certified)")</f>
        <v>24787.469220259758</v>
      </c>
      <c r="K13" s="1">
        <f>SUMIFS([1]Merged!Y$7:Y$321,[1]Merged!$C$7:$C$321,"GWR",[1]Merged!$I$7:$I$321,"Advanced Planning (EIR/EIS Certified)")</f>
        <v>26094.532572082739</v>
      </c>
      <c r="L13" s="1">
        <f>SUMIFS([1]Merged!Z$7:Z$321,[1]Merged!$C$7:$C$321,"GWR",[1]Merged!$I$7:$I$321,"Advanced Planning (EIR/EIS Certified)")</f>
        <v>27162.48109100333</v>
      </c>
      <c r="M13" s="1">
        <f>SUMIFS([1]Merged!AA$7:AA$321,[1]Merged!$C$7:$C$321,"GWR",[1]Merged!$I$7:$I$321,"Advanced Planning (EIR/EIS Certified)")</f>
        <v>28065.418698091496</v>
      </c>
      <c r="N13" s="1">
        <f>SUMIFS([1]Merged!AB$7:AB$321,[1]Merged!$C$7:$C$321,"GWR",[1]Merged!$I$7:$I$321,"Advanced Planning (EIR/EIS Certified)")</f>
        <v>28847.578830389637</v>
      </c>
      <c r="O13" s="1">
        <f>SUMIFS([1]Merged!AC$7:AC$321,[1]Merged!$C$7:$C$321,"GWR",[1]Merged!$I$7:$I$321,"Advanced Planning (EIR/EIS Certified)")</f>
        <v>29537.492961746906</v>
      </c>
      <c r="P13" s="1">
        <f>SUMIFS([1]Merged!AD$7:AD$321,[1]Merged!$C$7:$C$321,"GWR",[1]Merged!$I$7:$I$321,"Advanced Planning (EIR/EIS Certified)")</f>
        <v>30154.642182212621</v>
      </c>
      <c r="Q13" s="1">
        <f>SUMIFS([1]Merged!AE$7:AE$321,[1]Merged!$C$7:$C$321,"GWR",[1]Merged!$I$7:$I$321,"Advanced Planning (EIR/EIS Certified)")</f>
        <v>30712.921560416456</v>
      </c>
      <c r="R13" s="1">
        <f>SUMIFS([1]Merged!AF$7:AF$321,[1]Merged!$C$7:$C$321,"GWR",[1]Merged!$I$7:$I$321,"Advanced Planning (EIR/EIS Certified)")</f>
        <v>31222.590701133209</v>
      </c>
      <c r="S13" s="1">
        <f>SUMIFS([1]Merged!AG$7:AG$321,[1]Merged!$C$7:$C$321,"GWR",[1]Merged!$I$7:$I$321,"Advanced Planning (EIR/EIS Certified)")</f>
        <v>31691.44086133095</v>
      </c>
      <c r="T13" s="1">
        <f>SUMIFS([1]Merged!AH$7:AH$321,[1]Merged!$C$7:$C$321,"GWR",[1]Merged!$I$7:$I$321,"Advanced Planning (EIR/EIS Certified)")</f>
        <v>32125.528308221375</v>
      </c>
      <c r="U13" s="1">
        <f>SUMIFS([1]Merged!AI$7:AI$321,[1]Merged!$C$7:$C$321,"GWR",[1]Merged!$I$7:$I$321,"Advanced Planning (EIR/EIS Certified)")</f>
        <v>32529.654052956197</v>
      </c>
      <c r="V13" s="1">
        <f>SUMIFS([1]Merged!AJ$7:AJ$321,[1]Merged!$C$7:$C$321,"GWR",[1]Merged!$I$7:$I$321,"Advanced Planning (EIR/EIS Certified)")</f>
        <v>32907.688440519516</v>
      </c>
      <c r="W13" s="1">
        <f>SUMIFS([1]Merged!AK$7:AK$321,[1]Merged!$C$7:$C$321,"GWR",[1]Merged!$I$7:$I$321,"Advanced Planning (EIR/EIS Certified)")</f>
        <v>33262.797162809286</v>
      </c>
      <c r="X13" s="1">
        <f>SUMIFS([1]Merged!AL$7:AL$321,[1]Merged!$C$7:$C$321,"GWR",[1]Merged!$I$7:$I$321,"Advanced Planning (EIR/EIS Certified)")</f>
        <v>33597.602571876785</v>
      </c>
      <c r="Y13" s="1">
        <f>SUMIFS([1]Merged!AM$7:AM$321,[1]Merged!$C$7:$C$321,"GWR",[1]Merged!$I$7:$I$321,"Advanced Planning (EIR/EIS Certified)")</f>
        <v>33914.301320467421</v>
      </c>
      <c r="Z13" s="1">
        <f>SUMIFS([1]Merged!AN$7:AN$321,[1]Merged!$C$7:$C$321,"GWR",[1]Merged!$I$7:$I$321,"Advanced Planning (EIR/EIS Certified)")</f>
        <v>34214.751792342504</v>
      </c>
      <c r="AA13" s="1">
        <f>SUMIFS([1]Merged!AO$7:AO$321,[1]Merged!$C$7:$C$321,"GWR",[1]Merged!$I$7:$I$321,"Advanced Planning (EIR/EIS Certified)")</f>
        <v>34500.540178964955</v>
      </c>
      <c r="AB13" s="1">
        <f>SUMIFS([1]Merged!AP$7:AP$321,[1]Merged!$C$7:$C$321,"GWR",[1]Merged!$I$7:$I$321,"Advanced Planning (EIR/EIS Certified)")</f>
        <v>34773.031170546339</v>
      </c>
      <c r="AC13" s="1">
        <f>SUMIFS([1]Merged!AQ$7:AQ$321,[1]Merged!$C$7:$C$321,"GWR",[1]Merged!$I$7:$I$321,"Advanced Planning (EIR/EIS Certified)")</f>
        <v>35033.407369804991</v>
      </c>
      <c r="AD13" s="1">
        <f>SUMIFS([1]Merged!AR$7:AR$321,[1]Merged!$C$7:$C$321,"GWR",[1]Merged!$I$7:$I$321,"Advanced Planning (EIR/EIS Certified)")</f>
        <v>35282.700311263092</v>
      </c>
      <c r="AE13" s="1">
        <f>SUMIFS([1]Merged!AS$7:AS$321,[1]Merged!$C$7:$C$321,"GWR",[1]Merged!$I$7:$I$321,"Advanced Planning (EIR/EIS Certified)")</f>
        <v>35500</v>
      </c>
      <c r="AF13" s="1">
        <f>SUMIFS([1]Merged!AT$7:AT$321,[1]Merged!$C$7:$C$321,"GWR",[1]Merged!$I$7:$I$321,"Advanced Planning (EIR/EIS Certified)")</f>
        <v>35500</v>
      </c>
      <c r="AG13" s="1">
        <f>SUMIFS([1]Merged!AU$7:AU$321,[1]Merged!$C$7:$C$321,"GWR",[1]Merged!$I$7:$I$321,"Advanced Planning (EIR/EIS Certified)")</f>
        <v>35500</v>
      </c>
      <c r="AH13" s="1">
        <f>SUMIFS([1]Merged!AV$7:AV$321,[1]Merged!$C$7:$C$321,"GWR",[1]Merged!$I$7:$I$321,"Advanced Planning (EIR/EIS Certified)")</f>
        <v>35500</v>
      </c>
      <c r="AI13" s="1">
        <f>SUMIFS([1]Merged!AW$7:AW$321,[1]Merged!$C$7:$C$321,"GWR",[1]Merged!$I$7:$I$321,"Advanced Planning (EIR/EIS Certified)")</f>
        <v>35500</v>
      </c>
      <c r="AJ13" s="1">
        <f>SUMIFS([1]Merged!AX$7:AX$321,[1]Merged!$C$7:$C$321,"GWR",[1]Merged!$I$7:$I$321,"Advanced Planning (EIR/EIS Certified)")</f>
        <v>35500</v>
      </c>
      <c r="AK13" s="1">
        <f>SUMIFS([1]Merged!AY$7:AY$321,[1]Merged!$C$7:$C$321,"GWR",[1]Merged!$I$7:$I$321,"Advanced Planning (EIR/EIS Certified)")</f>
        <v>35500</v>
      </c>
    </row>
    <row r="14" spans="1:37" x14ac:dyDescent="0.25">
      <c r="A14" t="s">
        <v>181</v>
      </c>
      <c r="B14" s="1">
        <f>SUMIFS([1]Merged!P$7:P$321,[1]Merged!$C$7:$C$321,"GWR",[1]Merged!$I$7:$I$321,"Feasibility")</f>
        <v>0</v>
      </c>
      <c r="C14" s="1">
        <f>SUMIFS([1]Merged!Q$7:Q$321,[1]Merged!$C$7:$C$321,"GWR",[1]Merged!$I$7:$I$321,"Feasibility")</f>
        <v>0</v>
      </c>
      <c r="D14" s="1">
        <f>SUMIFS([1]Merged!R$7:R$321,[1]Merged!$C$7:$C$321,"GWR",[1]Merged!$I$7:$I$321,"Feasibility")</f>
        <v>0</v>
      </c>
      <c r="E14" s="1">
        <f>SUMIFS([1]Merged!S$7:S$321,[1]Merged!$C$7:$C$321,"GWR",[1]Merged!$I$7:$I$321,"Feasibility")</f>
        <v>1643.25</v>
      </c>
      <c r="F14" s="1">
        <f>SUMIFS([1]Merged!T$7:T$321,[1]Merged!$C$7:$C$321,"GWR",[1]Merged!$I$7:$I$321,"Feasibility")</f>
        <v>2043.5424967733684</v>
      </c>
      <c r="G14" s="1">
        <f>SUMIFS([1]Merged!U$7:U$321,[1]Merged!$C$7:$C$321,"GWR",[1]Merged!$I$7:$I$321,"Feasibility")</f>
        <v>6512.1190967058328</v>
      </c>
      <c r="H14" s="1">
        <f>SUMIFS([1]Merged!V$7:V$321,[1]Merged!$C$7:$C$321,"GWR",[1]Merged!$I$7:$I$321,"Feasibility")</f>
        <v>7709.7520730893102</v>
      </c>
      <c r="I14" s="1">
        <f>SUMIFS([1]Merged!W$7:W$321,[1]Merged!$C$7:$C$321,"GWR",[1]Merged!$I$7:$I$321,"Feasibility")</f>
        <v>8442.0042926278093</v>
      </c>
      <c r="J14" s="1">
        <f>SUMIFS([1]Merged!X$7:X$321,[1]Merged!$C$7:$C$321,"GWR",[1]Merged!$I$7:$I$321,"Feasibility")</f>
        <v>9914.4047525643491</v>
      </c>
      <c r="K14" s="1">
        <f>SUMIFS([1]Merged!Y$7:Y$321,[1]Merged!$C$7:$C$321,"GWR",[1]Merged!$I$7:$I$321,"Feasibility")</f>
        <v>10564.233068484345</v>
      </c>
      <c r="L14" s="1">
        <f>SUMIFS([1]Merged!Z$7:Z$321,[1]Merged!$C$7:$C$321,"GWR",[1]Merged!$I$7:$I$321,"Feasibility")</f>
        <v>19253.330023320272</v>
      </c>
      <c r="M14" s="1">
        <f>SUMIFS([1]Merged!AA$7:AA$321,[1]Merged!$C$7:$C$321,"GWR",[1]Merged!$I$7:$I$321,"Feasibility")</f>
        <v>21644.856930416652</v>
      </c>
      <c r="N14" s="1">
        <f>SUMIFS([1]Merged!AB$7:AB$321,[1]Merged!$C$7:$C$321,"GWR",[1]Merged!$I$7:$I$321,"Feasibility")</f>
        <v>23147.4952039116</v>
      </c>
      <c r="O14" s="1">
        <f>SUMIFS([1]Merged!AC$7:AC$321,[1]Merged!$C$7:$C$321,"GWR",[1]Merged!$I$7:$I$321,"Feasibility")</f>
        <v>24267.712637622542</v>
      </c>
      <c r="P14" s="1">
        <f>SUMIFS([1]Merged!AD$7:AD$321,[1]Merged!$C$7:$C$321,"GWR",[1]Merged!$I$7:$I$321,"Feasibility")</f>
        <v>25169.212733845947</v>
      </c>
      <c r="Q14" s="1">
        <f>SUMIFS([1]Merged!AE$7:AE$321,[1]Merged!$C$7:$C$321,"GWR",[1]Merged!$I$7:$I$321,"Feasibility")</f>
        <v>25927.189005621742</v>
      </c>
      <c r="R14" s="1">
        <f>SUMIFS([1]Merged!AF$7:AF$321,[1]Merged!$C$7:$C$321,"GWR",[1]Merged!$I$7:$I$321,"Feasibility")</f>
        <v>26582.94082756136</v>
      </c>
      <c r="S14" s="1">
        <f>SUMIFS([1]Merged!AG$7:AG$321,[1]Merged!$C$7:$C$321,"GWR",[1]Merged!$I$7:$I$321,"Feasibility")</f>
        <v>27161.798778403565</v>
      </c>
      <c r="T14" s="1">
        <f>SUMIFS([1]Merged!AH$7:AH$321,[1]Merged!$C$7:$C$321,"GWR",[1]Merged!$I$7:$I$321,"Feasibility")</f>
        <v>27680.514632277063</v>
      </c>
      <c r="U14" s="1">
        <f>SUMIFS([1]Merged!AI$7:AI$321,[1]Merged!$C$7:$C$321,"GWR",[1]Merged!$I$7:$I$321,"Feasibility")</f>
        <v>28150.790611853176</v>
      </c>
      <c r="V14" s="1">
        <f>SUMIFS([1]Merged!AJ$7:AJ$321,[1]Merged!$C$7:$C$321,"GWR",[1]Merged!$I$7:$I$321,"Feasibility")</f>
        <v>28581.149342122695</v>
      </c>
      <c r="W14" s="1">
        <f>SUMIFS([1]Merged!AK$7:AK$321,[1]Merged!$C$7:$C$321,"GWR",[1]Merged!$I$7:$I$321,"Feasibility")</f>
        <v>28978.0046283173</v>
      </c>
      <c r="X14" s="1">
        <f>SUMIFS([1]Merged!AL$7:AL$321,[1]Merged!$C$7:$C$321,"GWR",[1]Merged!$I$7:$I$321,"Feasibility")</f>
        <v>29346.312767068532</v>
      </c>
      <c r="Y14" s="1">
        <f>SUMIFS([1]Merged!AM$7:AM$321,[1]Merged!$C$7:$C$321,"GWR",[1]Merged!$I$7:$I$321,"Feasibility")</f>
        <v>29689.988336462586</v>
      </c>
      <c r="Z14" s="1">
        <f>SUMIFS([1]Merged!AN$7:AN$321,[1]Merged!$C$7:$C$321,"GWR",[1]Merged!$I$7:$I$321,"Feasibility")</f>
        <v>30012.180357277241</v>
      </c>
      <c r="AA14" s="1">
        <f>SUMIFS([1]Merged!AO$7:AO$321,[1]Merged!$C$7:$C$321,"GWR",[1]Merged!$I$7:$I$321,"Feasibility")</f>
        <v>30315.461880350344</v>
      </c>
      <c r="AB14" s="1">
        <f>SUMIFS([1]Merged!AP$7:AP$321,[1]Merged!$C$7:$C$321,"GWR",[1]Merged!$I$7:$I$321,"Feasibility")</f>
        <v>30601.963838406184</v>
      </c>
      <c r="AC14" s="1">
        <f>SUMIFS([1]Merged!AQ$7:AQ$321,[1]Merged!$C$7:$C$321,"GWR",[1]Merged!$I$7:$I$321,"Feasibility")</f>
        <v>30871.321059418653</v>
      </c>
      <c r="AD14" s="1">
        <f>SUMIFS([1]Merged!AR$7:AR$321,[1]Merged!$C$7:$C$321,"GWR",[1]Merged!$I$7:$I$321,"Feasibility")</f>
        <v>31106.696944985419</v>
      </c>
      <c r="AE14" s="1">
        <f>SUMIFS([1]Merged!AS$7:AS$321,[1]Merged!$C$7:$C$321,"GWR",[1]Merged!$I$7:$I$321,"Feasibility")</f>
        <v>31325.195032992666</v>
      </c>
      <c r="AF14" s="1">
        <f>SUMIFS([1]Merged!AT$7:AT$321,[1]Merged!$C$7:$C$321,"GWR",[1]Merged!$I$7:$I$321,"Feasibility")</f>
        <v>31480.584706138514</v>
      </c>
      <c r="AG14" s="1">
        <f>SUMIFS([1]Merged!AU$7:AU$321,[1]Merged!$C$7:$C$321,"GWR",[1]Merged!$I$7:$I$321,"Feasibility")</f>
        <v>31628.802407990872</v>
      </c>
      <c r="AH14" s="1">
        <f>SUMIFS([1]Merged!AV$7:AV$321,[1]Merged!$C$7:$C$321,"GWR",[1]Merged!$I$7:$I$321,"Feasibility")</f>
        <v>31769.252417582855</v>
      </c>
      <c r="AI14" s="1">
        <f>SUMIFS([1]Merged!AW$7:AW$321,[1]Merged!$C$7:$C$321,"GWR",[1]Merged!$I$7:$I$321,"Feasibility")</f>
        <v>31892.00285748954</v>
      </c>
      <c r="AJ14" s="1">
        <f>SUMIFS([1]Merged!AX$7:AX$321,[1]Merged!$C$7:$C$321,"GWR",[1]Merged!$I$7:$I$321,"Feasibility")</f>
        <v>31999</v>
      </c>
      <c r="AK14" s="1">
        <f>SUMIFS([1]Merged!AY$7:AY$321,[1]Merged!$C$7:$C$321,"GWR",[1]Merged!$I$7:$I$321,"Feasibility")</f>
        <v>31999</v>
      </c>
    </row>
    <row r="15" spans="1:37" x14ac:dyDescent="0.25">
      <c r="A15" s="5" t="s">
        <v>208</v>
      </c>
      <c r="B15" s="6">
        <f>SUMIFS([1]Merged!P$7:P$321,[1]Merged!$C$7:$C$321,"GWR",[1]Merged!$I$7:$I$321,"Conceptual")</f>
        <v>0</v>
      </c>
      <c r="C15" s="6">
        <f>SUMIFS([1]Merged!Q$7:Q$321,[1]Merged!$C$7:$C$321,"GWR",[1]Merged!$I$7:$I$321,"Conceptual")</f>
        <v>0</v>
      </c>
      <c r="D15" s="6">
        <f>SUMIFS([1]Merged!R$7:R$321,[1]Merged!$C$7:$C$321,"GWR",[1]Merged!$I$7:$I$321,"Conceptual")</f>
        <v>0</v>
      </c>
      <c r="E15" s="6">
        <f>SUMIFS([1]Merged!S$7:S$321,[1]Merged!$C$7:$C$321,"GWR",[1]Merged!$I$7:$I$321,"Conceptual")</f>
        <v>2652.6749999999997</v>
      </c>
      <c r="F15" s="6">
        <f>SUMIFS([1]Merged!T$7:T$321,[1]Merged!$C$7:$C$321,"GWR",[1]Merged!$I$7:$I$321,"Conceptual")</f>
        <v>3298.8614590770089</v>
      </c>
      <c r="G15" s="6">
        <f>SUMIFS([1]Merged!U$7:U$321,[1]Merged!$C$7:$C$321,"GWR",[1]Merged!$I$7:$I$321,"Conceptual")</f>
        <v>3911.6063061108453</v>
      </c>
      <c r="H15" s="6">
        <f>SUMIFS([1]Merged!V$7:V$321,[1]Merged!$C$7:$C$321,"GWR",[1]Merged!$I$7:$I$321,"Conceptual")</f>
        <v>4236.9825605502128</v>
      </c>
      <c r="I15" s="6">
        <f>SUMIFS([1]Merged!W$7:W$321,[1]Merged!$C$7:$C$321,"GWR",[1]Merged!$I$7:$I$321,"Conceptual")</f>
        <v>4947.9590076818085</v>
      </c>
      <c r="J15" s="6">
        <f>SUMIFS([1]Merged!X$7:X$321,[1]Merged!$C$7:$C$321,"GWR",[1]Merged!$I$7:$I$321,"Conceptual")</f>
        <v>5256.0313347726369</v>
      </c>
      <c r="K15" s="6">
        <f>SUMIFS([1]Merged!Y$7:Y$321,[1]Merged!$C$7:$C$321,"GWR",[1]Merged!$I$7:$I$321,"Conceptual")</f>
        <v>5485.0493918628663</v>
      </c>
      <c r="L15" s="6">
        <f>SUMIFS([1]Merged!Z$7:Z$321,[1]Merged!$C$7:$C$321,"GWR",[1]Merged!$I$7:$I$321,"Conceptual")</f>
        <v>7890.4306030271227</v>
      </c>
      <c r="M15" s="6">
        <f>SUMIFS([1]Merged!AA$7:AA$321,[1]Merged!$C$7:$C$321,"GWR",[1]Merged!$I$7:$I$321,"Conceptual")</f>
        <v>8590.1648257144298</v>
      </c>
      <c r="N15" s="6">
        <f>SUMIFS([1]Merged!AB$7:AB$321,[1]Merged!$C$7:$C$321,"GWR",[1]Merged!$I$7:$I$321,"Conceptual")</f>
        <v>9045.5972981077903</v>
      </c>
      <c r="O15" s="6">
        <f>SUMIFS([1]Merged!AC$7:AC$321,[1]Merged!$C$7:$C$321,"GWR",[1]Merged!$I$7:$I$321,"Conceptual")</f>
        <v>9393.8863115787408</v>
      </c>
      <c r="P15" s="6">
        <f>SUMIFS([1]Merged!AD$7:AD$321,[1]Merged!$C$7:$C$321,"GWR",[1]Merged!$I$7:$I$321,"Conceptual")</f>
        <v>9679.6958812954799</v>
      </c>
      <c r="Q15" s="6">
        <f>SUMIFS([1]Merged!AE$7:AE$321,[1]Merged!$C$7:$C$321,"GWR",[1]Merged!$I$7:$I$321,"Conceptual")</f>
        <v>9923.7554299567819</v>
      </c>
      <c r="R15" s="6">
        <f>SUMIFS([1]Merged!AF$7:AF$321,[1]Merged!$C$7:$C$321,"GWR",[1]Merged!$I$7:$I$321,"Conceptual")</f>
        <v>10137.5852344426</v>
      </c>
      <c r="S15" s="6">
        <f>SUMIFS([1]Merged!AG$7:AG$321,[1]Merged!$C$7:$C$321,"GWR",[1]Merged!$I$7:$I$321,"Conceptual")</f>
        <v>10328.337953911985</v>
      </c>
      <c r="T15" s="6">
        <f>SUMIFS([1]Merged!AH$7:AH$321,[1]Merged!$C$7:$C$321,"GWR",[1]Merged!$I$7:$I$321,"Conceptual")</f>
        <v>10500.801374322065</v>
      </c>
      <c r="U15" s="6">
        <f>SUMIFS([1]Merged!AI$7:AI$321,[1]Merged!$C$7:$C$321,"GWR",[1]Merged!$I$7:$I$321,"Conceptual")</f>
        <v>10658.359328693976</v>
      </c>
      <c r="V15" s="6">
        <f>SUMIFS([1]Merged!AJ$7:AJ$321,[1]Merged!$C$7:$C$321,"GWR",[1]Merged!$I$7:$I$321,"Conceptual")</f>
        <v>10803.503702325428</v>
      </c>
      <c r="W15" s="6">
        <f>SUMIFS([1]Merged!AK$7:AK$321,[1]Merged!$C$7:$C$321,"GWR",[1]Merged!$I$7:$I$321,"Conceptual")</f>
        <v>10938.129469235388</v>
      </c>
      <c r="X15" s="6">
        <f>SUMIFS([1]Merged!AL$7:AL$321,[1]Merged!$C$7:$C$321,"GWR",[1]Merged!$I$7:$I$321,"Conceptual")</f>
        <v>11063.715364027656</v>
      </c>
      <c r="Y15" s="6">
        <f>SUMIFS([1]Merged!AM$7:AM$321,[1]Merged!$C$7:$C$321,"GWR",[1]Merged!$I$7:$I$321,"Conceptual")</f>
        <v>11181.440030719463</v>
      </c>
      <c r="Z15" s="6">
        <f>SUMIFS([1]Merged!AN$7:AN$321,[1]Merged!$C$7:$C$321,"GWR",[1]Merged!$I$7:$I$321,"Conceptual")</f>
        <v>11292.259717798672</v>
      </c>
      <c r="AA15" s="6">
        <f>SUMIFS([1]Merged!AO$7:AO$321,[1]Merged!$C$7:$C$321,"GWR",[1]Merged!$I$7:$I$321,"Conceptual")</f>
        <v>11396.961998050783</v>
      </c>
      <c r="AB15" s="6">
        <f>SUMIFS([1]Merged!AP$7:AP$321,[1]Merged!$C$7:$C$321,"GWR",[1]Merged!$I$7:$I$321,"Conceptual")</f>
        <v>11496.203964240171</v>
      </c>
      <c r="AC15" s="6">
        <f>SUMIFS([1]Merged!AQ$7:AQ$321,[1]Merged!$C$7:$C$321,"GWR",[1]Merged!$I$7:$I$321,"Conceptual")</f>
        <v>11587.068056788316</v>
      </c>
      <c r="AD15" s="6">
        <f>SUMIFS([1]Merged!AR$7:AR$321,[1]Merged!$C$7:$C$321,"GWR",[1]Merged!$I$7:$I$321,"Conceptual")</f>
        <v>11640.407184940465</v>
      </c>
      <c r="AE15" s="6">
        <f>SUMIFS([1]Merged!AS$7:AS$321,[1]Merged!$C$7:$C$321,"GWR",[1]Merged!$I$7:$I$321,"Conceptual")</f>
        <v>11690.791819397838</v>
      </c>
      <c r="AF15" s="6">
        <f>SUMIFS([1]Merged!AT$7:AT$321,[1]Merged!$C$7:$C$321,"GWR",[1]Merged!$I$7:$I$321,"Conceptual")</f>
        <v>11735.852187517534</v>
      </c>
      <c r="AG15" s="6">
        <f>SUMIFS([1]Merged!AU$7:AU$321,[1]Merged!$C$7:$C$321,"GWR",[1]Merged!$I$7:$I$321,"Conceptual")</f>
        <v>11778.241472699476</v>
      </c>
      <c r="AH15" s="6">
        <f>SUMIFS([1]Merged!AV$7:AV$321,[1]Merged!$C$7:$C$321,"GWR",[1]Merged!$I$7:$I$321,"Conceptual")</f>
        <v>11812.897178093763</v>
      </c>
      <c r="AI15" s="6">
        <f>SUMIFS([1]Merged!AW$7:AW$321,[1]Merged!$C$7:$C$321,"GWR",[1]Merged!$I$7:$I$321,"Conceptual")</f>
        <v>11846.077717485019</v>
      </c>
      <c r="AJ15" s="6">
        <f>SUMIFS([1]Merged!AX$7:AX$321,[1]Merged!$C$7:$C$321,"GWR",[1]Merged!$I$7:$I$321,"Conceptual")</f>
        <v>11875</v>
      </c>
      <c r="AK15" s="6">
        <f>SUMIFS([1]Merged!AY$7:AY$321,[1]Merged!$C$7:$C$321,"GWR",[1]Merged!$I$7:$I$321,"Conceptual")</f>
        <v>11875</v>
      </c>
    </row>
    <row r="16" spans="1:37" x14ac:dyDescent="0.25">
      <c r="A16" t="s">
        <v>309</v>
      </c>
      <c r="B16" s="1">
        <f>SUM(B6:B11)</f>
        <v>116962.61615245794</v>
      </c>
      <c r="C16" s="1">
        <f t="shared" ref="C16:AK16" si="0">SUM(C6:C11)</f>
        <v>119739.03464584668</v>
      </c>
      <c r="D16" s="1">
        <f t="shared" si="0"/>
        <v>124933.72600689749</v>
      </c>
      <c r="E16" s="1">
        <f t="shared" si="0"/>
        <v>128002.77807777857</v>
      </c>
      <c r="F16" s="1">
        <f t="shared" si="0"/>
        <v>133513.95750753736</v>
      </c>
      <c r="G16" s="1">
        <f t="shared" si="0"/>
        <v>137685.48381672107</v>
      </c>
      <c r="H16" s="1">
        <f t="shared" si="0"/>
        <v>141596.37261517241</v>
      </c>
      <c r="I16" s="1">
        <f t="shared" si="0"/>
        <v>144868.81914205669</v>
      </c>
      <c r="J16" s="1">
        <f t="shared" si="0"/>
        <v>147257.37898268405</v>
      </c>
      <c r="K16" s="1">
        <f t="shared" si="0"/>
        <v>149416.75184451666</v>
      </c>
      <c r="L16" s="1">
        <f t="shared" si="0"/>
        <v>151492.82875244779</v>
      </c>
      <c r="M16" s="1">
        <f t="shared" si="0"/>
        <v>153110.46786280943</v>
      </c>
      <c r="N16" s="1">
        <f t="shared" si="0"/>
        <v>154289.35853270744</v>
      </c>
      <c r="O16" s="1">
        <f t="shared" si="0"/>
        <v>155279.76278771312</v>
      </c>
      <c r="P16" s="1">
        <f t="shared" si="0"/>
        <v>156134.62082520482</v>
      </c>
      <c r="Q16" s="1">
        <f t="shared" si="0"/>
        <v>156973.87260040207</v>
      </c>
      <c r="R16" s="1">
        <f t="shared" si="0"/>
        <v>157754.23903204582</v>
      </c>
      <c r="S16" s="1">
        <f t="shared" si="0"/>
        <v>158361.20707057667</v>
      </c>
      <c r="T16" s="1">
        <f t="shared" si="0"/>
        <v>158911.39243959298</v>
      </c>
      <c r="U16" s="1">
        <f t="shared" si="0"/>
        <v>159399.1989902338</v>
      </c>
      <c r="V16" s="1">
        <f t="shared" si="0"/>
        <v>159835.81752971438</v>
      </c>
      <c r="W16" s="1">
        <f t="shared" si="0"/>
        <v>160240.47621433184</v>
      </c>
      <c r="X16" s="1">
        <f t="shared" si="0"/>
        <v>160546.30386589549</v>
      </c>
      <c r="Y16" s="1">
        <f t="shared" si="0"/>
        <v>160849.18706616678</v>
      </c>
      <c r="Z16" s="1">
        <f t="shared" si="0"/>
        <v>161128.39481211302</v>
      </c>
      <c r="AA16" s="1">
        <f t="shared" si="0"/>
        <v>161277.22276410437</v>
      </c>
      <c r="AB16" s="1">
        <f t="shared" si="0"/>
        <v>161417.67941259936</v>
      </c>
      <c r="AC16" s="1">
        <f t="shared" si="0"/>
        <v>161524.5038107599</v>
      </c>
      <c r="AD16" s="1">
        <f t="shared" si="0"/>
        <v>161619.08597293525</v>
      </c>
      <c r="AE16" s="1">
        <f t="shared" si="0"/>
        <v>161683.77936879385</v>
      </c>
      <c r="AF16" s="1">
        <f t="shared" si="0"/>
        <v>161730.26830918778</v>
      </c>
      <c r="AG16" s="1">
        <f t="shared" si="0"/>
        <v>161776.75724958174</v>
      </c>
      <c r="AH16" s="1">
        <f t="shared" si="0"/>
        <v>161823.24618997567</v>
      </c>
      <c r="AI16" s="1">
        <f t="shared" si="0"/>
        <v>161869.73513036961</v>
      </c>
      <c r="AJ16" s="1">
        <f t="shared" si="0"/>
        <v>161916.22407076354</v>
      </c>
      <c r="AK16" s="1">
        <f t="shared" si="0"/>
        <v>161962.71301115747</v>
      </c>
    </row>
    <row r="19" spans="1:37" ht="21" x14ac:dyDescent="0.35">
      <c r="A19" s="3" t="s">
        <v>0</v>
      </c>
    </row>
    <row r="20" spans="1:37" x14ac:dyDescent="0.25">
      <c r="B20" s="4">
        <v>2015</v>
      </c>
      <c r="C20" s="4">
        <v>2016</v>
      </c>
      <c r="D20" s="4">
        <v>2017</v>
      </c>
      <c r="E20" s="4">
        <v>2018</v>
      </c>
      <c r="F20" s="4">
        <v>2019</v>
      </c>
      <c r="G20" s="4">
        <v>2020</v>
      </c>
      <c r="H20" s="4">
        <v>2021</v>
      </c>
      <c r="I20" s="4">
        <v>2022</v>
      </c>
      <c r="J20" s="4">
        <v>2023</v>
      </c>
      <c r="K20" s="4">
        <v>2024</v>
      </c>
      <c r="L20" s="4">
        <v>2025</v>
      </c>
      <c r="M20" s="4">
        <v>2026</v>
      </c>
      <c r="N20" s="4">
        <v>2027</v>
      </c>
      <c r="O20" s="4">
        <v>2028</v>
      </c>
      <c r="P20" s="4">
        <v>2029</v>
      </c>
      <c r="Q20" s="4">
        <v>2030</v>
      </c>
      <c r="R20" s="4">
        <v>2031</v>
      </c>
      <c r="S20" s="4">
        <v>2032</v>
      </c>
      <c r="T20" s="4">
        <v>2033</v>
      </c>
      <c r="U20" s="4">
        <v>2034</v>
      </c>
      <c r="V20" s="4">
        <v>2035</v>
      </c>
      <c r="W20" s="4">
        <v>2036</v>
      </c>
      <c r="X20" s="4">
        <v>2037</v>
      </c>
      <c r="Y20" s="4">
        <v>2038</v>
      </c>
      <c r="Z20" s="4">
        <v>2039</v>
      </c>
      <c r="AA20" s="4">
        <v>2040</v>
      </c>
      <c r="AB20" s="4">
        <v>2041</v>
      </c>
      <c r="AC20" s="4">
        <v>2042</v>
      </c>
      <c r="AD20" s="4">
        <v>2043</v>
      </c>
      <c r="AE20" s="4">
        <v>2044</v>
      </c>
      <c r="AF20" s="4">
        <v>2045</v>
      </c>
      <c r="AG20" s="4">
        <v>2046</v>
      </c>
      <c r="AH20" s="4">
        <v>2047</v>
      </c>
      <c r="AI20" s="4">
        <v>2048</v>
      </c>
      <c r="AJ20" s="4">
        <v>2049</v>
      </c>
      <c r="AK20" s="4">
        <v>2050</v>
      </c>
    </row>
    <row r="21" spans="1:37" x14ac:dyDescent="0.25">
      <c r="A21" t="s">
        <v>1</v>
      </c>
      <c r="B21" s="1">
        <f>SUMIFS([1]Merged!P$7:P$321,[1]Merged!$C$7:$C$321,"REC",[1]Merged!$I$7:$I$321,"Existing")</f>
        <v>349099.4816408566</v>
      </c>
      <c r="C21" s="1">
        <f>SUMIFS([1]Merged!Q$7:Q$321,[1]Merged!$C$7:$C$321,"REC",[1]Merged!$I$7:$I$321,"Existing")</f>
        <v>364428.32732555864</v>
      </c>
      <c r="D21" s="1">
        <f>SUMIFS([1]Merged!R$7:R$321,[1]Merged!$C$7:$C$321,"REC",[1]Merged!$I$7:$I$321,"Existing")</f>
        <v>380358.83655457787</v>
      </c>
      <c r="E21" s="1">
        <f>SUMIFS([1]Merged!S$7:S$321,[1]Merged!$C$7:$C$321,"REC",[1]Merged!$I$7:$I$321,"Existing")</f>
        <v>391731.33290718566</v>
      </c>
      <c r="F21" s="1">
        <f>SUMIFS([1]Merged!T$7:T$321,[1]Merged!$C$7:$C$321,"REC",[1]Merged!$I$7:$I$321,"Existing")</f>
        <v>400352.44061876228</v>
      </c>
      <c r="G21" s="1">
        <f>SUMIFS([1]Merged!U$7:U$321,[1]Merged!$C$7:$C$321,"REC",[1]Merged!$I$7:$I$321,"Existing")</f>
        <v>408152.12391504913</v>
      </c>
      <c r="H21" s="1">
        <f>SUMIFS([1]Merged!V$7:V$321,[1]Merged!$C$7:$C$321,"REC",[1]Merged!$I$7:$I$321,"Existing")</f>
        <v>414844.54104275309</v>
      </c>
      <c r="I21" s="1">
        <f>SUMIFS([1]Merged!W$7:W$321,[1]Merged!$C$7:$C$321,"REC",[1]Merged!$I$7:$I$321,"Existing")</f>
        <v>421027.09591813199</v>
      </c>
      <c r="J21" s="1">
        <f>SUMIFS([1]Merged!X$7:X$321,[1]Merged!$C$7:$C$321,"REC",[1]Merged!$I$7:$I$321,"Existing")</f>
        <v>426898.25570916483</v>
      </c>
      <c r="K21" s="1">
        <f>SUMIFS([1]Merged!Y$7:Y$321,[1]Merged!$C$7:$C$321,"REC",[1]Merged!$I$7:$I$321,"Existing")</f>
        <v>431734.69937949156</v>
      </c>
      <c r="L21" s="1">
        <f>SUMIFS([1]Merged!Z$7:Z$321,[1]Merged!$C$7:$C$321,"REC",[1]Merged!$I$7:$I$321,"Existing")</f>
        <v>435890.61317139387</v>
      </c>
      <c r="M21" s="1">
        <f>SUMIFS([1]Merged!AA$7:AA$321,[1]Merged!$C$7:$C$321,"REC",[1]Merged!$I$7:$I$321,"Existing")</f>
        <v>439922.40797767654</v>
      </c>
      <c r="N21" s="1">
        <f>SUMIFS([1]Merged!AB$7:AB$321,[1]Merged!$C$7:$C$321,"REC",[1]Merged!$I$7:$I$321,"Existing")</f>
        <v>443687.56472064037</v>
      </c>
      <c r="O21" s="1">
        <f>SUMIFS([1]Merged!AC$7:AC$321,[1]Merged!$C$7:$C$321,"REC",[1]Merged!$I$7:$I$321,"Existing")</f>
        <v>447389.90369134612</v>
      </c>
      <c r="P21" s="1">
        <f>SUMIFS([1]Merged!AD$7:AD$321,[1]Merged!$C$7:$C$321,"REC",[1]Merged!$I$7:$I$321,"Existing")</f>
        <v>450668.68678090163</v>
      </c>
      <c r="Q21" s="1">
        <f>SUMIFS([1]Merged!AE$7:AE$321,[1]Merged!$C$7:$C$321,"REC",[1]Merged!$I$7:$I$321,"Existing")</f>
        <v>453706.36579255719</v>
      </c>
      <c r="R21" s="1">
        <f>SUMIFS([1]Merged!AF$7:AF$321,[1]Merged!$C$7:$C$321,"REC",[1]Merged!$I$7:$I$321,"Existing")</f>
        <v>456531.72325670504</v>
      </c>
      <c r="S21" s="1">
        <f>SUMIFS([1]Merged!AG$7:AG$321,[1]Merged!$C$7:$C$321,"REC",[1]Merged!$I$7:$I$321,"Existing")</f>
        <v>458982.18716643326</v>
      </c>
      <c r="T21" s="1">
        <f>SUMIFS([1]Merged!AH$7:AH$321,[1]Merged!$C$7:$C$321,"REC",[1]Merged!$I$7:$I$321,"Existing")</f>
        <v>461431.87181333418</v>
      </c>
      <c r="U21" s="1">
        <f>SUMIFS([1]Merged!AI$7:AI$321,[1]Merged!$C$7:$C$321,"REC",[1]Merged!$I$7:$I$321,"Existing")</f>
        <v>463417.37635089742</v>
      </c>
      <c r="V21" s="1">
        <f>SUMIFS([1]Merged!AJ$7:AJ$321,[1]Merged!$C$7:$C$321,"REC",[1]Merged!$I$7:$I$321,"Existing")</f>
        <v>465300.08170359861</v>
      </c>
      <c r="W21" s="1">
        <f>SUMIFS([1]Merged!AK$7:AK$321,[1]Merged!$C$7:$C$321,"REC",[1]Merged!$I$7:$I$321,"Existing")</f>
        <v>467111.15553722618</v>
      </c>
      <c r="X21" s="1">
        <f>SUMIFS([1]Merged!AL$7:AL$321,[1]Merged!$C$7:$C$321,"REC",[1]Merged!$I$7:$I$321,"Existing")</f>
        <v>468743.30391916999</v>
      </c>
      <c r="Y21" s="1">
        <f>SUMIFS([1]Merged!AM$7:AM$321,[1]Merged!$C$7:$C$321,"REC",[1]Merged!$I$7:$I$321,"Existing")</f>
        <v>470221.12900512677</v>
      </c>
      <c r="Z21" s="1">
        <f>SUMIFS([1]Merged!AN$7:AN$321,[1]Merged!$C$7:$C$321,"REC",[1]Merged!$I$7:$I$321,"Existing")</f>
        <v>471640.1412523645</v>
      </c>
      <c r="AA21" s="1">
        <f>SUMIFS([1]Merged!AO$7:AO$321,[1]Merged!$C$7:$C$321,"REC",[1]Merged!$I$7:$I$321,"Existing")</f>
        <v>473106.42151045986</v>
      </c>
      <c r="AB21" s="1">
        <f>SUMIFS([1]Merged!AP$7:AP$321,[1]Merged!$C$7:$C$321,"REC",[1]Merged!$I$7:$I$321,"Existing")</f>
        <v>474476.83761887613</v>
      </c>
      <c r="AC21" s="1">
        <f>SUMIFS([1]Merged!AQ$7:AQ$321,[1]Merged!$C$7:$C$321,"REC",[1]Merged!$I$7:$I$321,"Existing")</f>
        <v>475834.35863902298</v>
      </c>
      <c r="AD21" s="1">
        <f>SUMIFS([1]Merged!AR$7:AR$321,[1]Merged!$C$7:$C$321,"REC",[1]Merged!$I$7:$I$321,"Existing")</f>
        <v>477141.16674389812</v>
      </c>
      <c r="AE21" s="1">
        <f>SUMIFS([1]Merged!AS$7:AS$321,[1]Merged!$C$7:$C$321,"REC",[1]Merged!$I$7:$I$321,"Existing")</f>
        <v>478272.35923151119</v>
      </c>
      <c r="AF21" s="1">
        <f>SUMIFS([1]Merged!AT$7:AT$321,[1]Merged!$C$7:$C$321,"REC",[1]Merged!$I$7:$I$321,"Existing")</f>
        <v>478985.02465754282</v>
      </c>
      <c r="AG21" s="1">
        <f>SUMIFS([1]Merged!AU$7:AU$321,[1]Merged!$C$7:$C$321,"REC",[1]Merged!$I$7:$I$321,"Existing")</f>
        <v>479660.02567583858</v>
      </c>
      <c r="AH21" s="1">
        <f>SUMIFS([1]Merged!AV$7:AV$321,[1]Merged!$C$7:$C$321,"REC",[1]Merged!$I$7:$I$321,"Existing")</f>
        <v>480327.02563571942</v>
      </c>
      <c r="AI21" s="1">
        <f>SUMIFS([1]Merged!AW$7:AW$321,[1]Merged!$C$7:$C$321,"REC",[1]Merged!$I$7:$I$321,"Existing")</f>
        <v>480992.65752467251</v>
      </c>
      <c r="AJ21" s="1">
        <f>SUMIFS([1]Merged!AX$7:AX$321,[1]Merged!$C$7:$C$321,"REC",[1]Merged!$I$7:$I$321,"Existing")</f>
        <v>481651.83286461351</v>
      </c>
      <c r="AK21" s="1">
        <f>SUMIFS([1]Merged!AY$7:AY$321,[1]Merged!$C$7:$C$321,"REC",[1]Merged!$I$7:$I$321,"Existing")</f>
        <v>482310.7541104168</v>
      </c>
    </row>
    <row r="22" spans="1:37" x14ac:dyDescent="0.25">
      <c r="A22" t="s">
        <v>305</v>
      </c>
      <c r="B22" s="1">
        <f>SUMIFS([1]Merged!P$7:P$321,[1]Merged!$C$7:$C$321,"REC",[1]Merged!$I$7:$I$321,"Expired LRP")</f>
        <v>21044.406335369251</v>
      </c>
      <c r="C22" s="1">
        <f>SUMIFS([1]Merged!Q$7:Q$321,[1]Merged!$C$7:$C$321,"REC",[1]Merged!$I$7:$I$321,"Expired LRP")</f>
        <v>21666.705155716532</v>
      </c>
      <c r="D22" s="1">
        <f>SUMIFS([1]Merged!R$7:R$321,[1]Merged!$C$7:$C$321,"REC",[1]Merged!$I$7:$I$321,"Expired LRP")</f>
        <v>22274.226686522477</v>
      </c>
      <c r="E22" s="1">
        <f>SUMIFS([1]Merged!S$7:S$321,[1]Merged!$C$7:$C$321,"REC",[1]Merged!$I$7:$I$321,"Expired LRP")</f>
        <v>22881.748217328422</v>
      </c>
      <c r="F22" s="1">
        <f>SUMIFS([1]Merged!T$7:T$321,[1]Merged!$C$7:$C$321,"REC",[1]Merged!$I$7:$I$321,"Expired LRP")</f>
        <v>23481.057563228365</v>
      </c>
      <c r="G22" s="1">
        <f>SUMIFS([1]Merged!U$7:U$321,[1]Merged!$C$7:$C$321,"REC",[1]Merged!$I$7:$I$321,"Expired LRP")</f>
        <v>23669.366856433971</v>
      </c>
      <c r="H22" s="1">
        <f>SUMIFS([1]Merged!V$7:V$321,[1]Merged!$C$7:$C$321,"REC",[1]Merged!$I$7:$I$321,"Expired LRP")</f>
        <v>23854.472260321942</v>
      </c>
      <c r="I22" s="1">
        <f>SUMIFS([1]Merged!W$7:W$321,[1]Merged!$C$7:$C$321,"REC",[1]Merged!$I$7:$I$321,"Expired LRP")</f>
        <v>24038.389787074164</v>
      </c>
      <c r="J22" s="1">
        <f>SUMIFS([1]Merged!X$7:X$321,[1]Merged!$C$7:$C$321,"REC",[1]Merged!$I$7:$I$321,"Expired LRP")</f>
        <v>24221.40005098145</v>
      </c>
      <c r="K22" s="1">
        <f>SUMIFS([1]Merged!Y$7:Y$321,[1]Merged!$C$7:$C$321,"REC",[1]Merged!$I$7:$I$321,"Expired LRP")</f>
        <v>24403.694653511622</v>
      </c>
      <c r="L22" s="1">
        <f>SUMIFS([1]Merged!Z$7:Z$321,[1]Merged!$C$7:$C$321,"REC",[1]Merged!$I$7:$I$321,"Expired LRP")</f>
        <v>24585.41025619327</v>
      </c>
      <c r="M22" s="1">
        <f>SUMIFS([1]Merged!AA$7:AA$321,[1]Merged!$C$7:$C$321,"REC",[1]Merged!$I$7:$I$321,"Expired LRP")</f>
        <v>24766.647764844765</v>
      </c>
      <c r="N22" s="1">
        <f>SUMIFS([1]Merged!AB$7:AB$321,[1]Merged!$C$7:$C$321,"REC",[1]Merged!$I$7:$I$321,"Expired LRP")</f>
        <v>24947.48380845696</v>
      </c>
      <c r="O22" s="1">
        <f>SUMIFS([1]Merged!AC$7:AC$321,[1]Merged!$C$7:$C$321,"REC",[1]Merged!$I$7:$I$321,"Expired LRP")</f>
        <v>25127.977951955858</v>
      </c>
      <c r="P22" s="1">
        <f>SUMIFS([1]Merged!AD$7:AD$321,[1]Merged!$C$7:$C$321,"REC",[1]Merged!$I$7:$I$321,"Expired LRP")</f>
        <v>25308.177414505342</v>
      </c>
      <c r="Q22" s="1">
        <f>SUMIFS([1]Merged!AE$7:AE$321,[1]Merged!$C$7:$C$321,"REC",[1]Merged!$I$7:$I$321,"Expired LRP")</f>
        <v>25481.653578185818</v>
      </c>
      <c r="R22" s="1">
        <f>SUMIFS([1]Merged!AF$7:AF$321,[1]Merged!$C$7:$C$321,"REC",[1]Merged!$I$7:$I$321,"Expired LRP")</f>
        <v>25645.543862004743</v>
      </c>
      <c r="S22" s="1">
        <f>SUMIFS([1]Merged!AG$7:AG$321,[1]Merged!$C$7:$C$321,"REC",[1]Merged!$I$7:$I$321,"Expired LRP")</f>
        <v>25809.234457582141</v>
      </c>
      <c r="T22" s="1">
        <f>SUMIFS([1]Merged!AH$7:AH$321,[1]Merged!$C$7:$C$321,"REC",[1]Merged!$I$7:$I$321,"Expired LRP")</f>
        <v>25972.746969555599</v>
      </c>
      <c r="U22" s="1">
        <f>SUMIFS([1]Merged!AI$7:AI$321,[1]Merged!$C$7:$C$321,"REC",[1]Merged!$I$7:$I$321,"Expired LRP")</f>
        <v>26136.099675601345</v>
      </c>
      <c r="V22" s="1">
        <f>SUMIFS([1]Merged!AJ$7:AJ$321,[1]Merged!$C$7:$C$321,"REC",[1]Merged!$I$7:$I$321,"Expired LRP")</f>
        <v>26299.308176315226</v>
      </c>
      <c r="W22" s="1">
        <f>SUMIFS([1]Merged!AK$7:AK$321,[1]Merged!$C$7:$C$321,"REC",[1]Merged!$I$7:$I$321,"Expired LRP")</f>
        <v>26462.385893772029</v>
      </c>
      <c r="X22" s="1">
        <f>SUMIFS([1]Merged!AL$7:AL$321,[1]Merged!$C$7:$C$321,"REC",[1]Merged!$I$7:$I$321,"Expired LRP")</f>
        <v>26625.344459169813</v>
      </c>
      <c r="Y22" s="1">
        <f>SUMIFS([1]Merged!AM$7:AM$321,[1]Merged!$C$7:$C$321,"REC",[1]Merged!$I$7:$I$321,"Expired LRP")</f>
        <v>26788.19401791256</v>
      </c>
      <c r="Z22" s="1">
        <f>SUMIFS([1]Merged!AN$7:AN$321,[1]Merged!$C$7:$C$321,"REC",[1]Merged!$I$7:$I$321,"Expired LRP")</f>
        <v>26950.94347237295</v>
      </c>
      <c r="AA22" s="1">
        <f>SUMIFS([1]Merged!AO$7:AO$321,[1]Merged!$C$7:$C$321,"REC",[1]Merged!$I$7:$I$321,"Expired LRP")</f>
        <v>27113.60067701379</v>
      </c>
      <c r="AB22" s="1">
        <f>SUMIFS([1]Merged!AP$7:AP$321,[1]Merged!$C$7:$C$321,"REC",[1]Merged!$I$7:$I$321,"Expired LRP")</f>
        <v>27276.172596664961</v>
      </c>
      <c r="AC22" s="1">
        <f>SUMIFS([1]Merged!AQ$7:AQ$321,[1]Merged!$C$7:$C$321,"REC",[1]Merged!$I$7:$I$321,"Expired LRP")</f>
        <v>27438.665436001727</v>
      </c>
      <c r="AD22" s="1">
        <f>SUMIFS([1]Merged!AR$7:AR$321,[1]Merged!$C$7:$C$321,"REC",[1]Merged!$I$7:$I$321,"Expired LRP")</f>
        <v>27601.08474629213</v>
      </c>
      <c r="AE22" s="1">
        <f>SUMIFS([1]Merged!AS$7:AS$321,[1]Merged!$C$7:$C$321,"REC",[1]Merged!$I$7:$I$321,"Expired LRP")</f>
        <v>27763.435514040248</v>
      </c>
      <c r="AF22" s="1">
        <f>SUMIFS([1]Merged!AT$7:AT$321,[1]Merged!$C$7:$C$321,"REC",[1]Merged!$I$7:$I$321,"Expired LRP")</f>
        <v>27925.722235089161</v>
      </c>
      <c r="AG22" s="1">
        <f>SUMIFS([1]Merged!AU$7:AU$321,[1]Merged!$C$7:$C$321,"REC",[1]Merged!$I$7:$I$321,"Expired LRP")</f>
        <v>28087.94897695514</v>
      </c>
      <c r="AH22" s="1">
        <f>SUMIFS([1]Merged!AV$7:AV$321,[1]Merged!$C$7:$C$321,"REC",[1]Merged!$I$7:$I$321,"Expired LRP")</f>
        <v>28250.119431567011</v>
      </c>
      <c r="AI22" s="1">
        <f>SUMIFS([1]Merged!AW$7:AW$321,[1]Merged!$C$7:$C$321,"REC",[1]Merged!$I$7:$I$321,"Expired LRP")</f>
        <v>28412.236960130143</v>
      </c>
      <c r="AJ22" s="1">
        <f>SUMIFS([1]Merged!AX$7:AX$321,[1]Merged!$C$7:$C$321,"REC",[1]Merged!$I$7:$I$321,"Expired LRP")</f>
        <v>28574.304631485491</v>
      </c>
      <c r="AK22" s="1">
        <f>SUMIFS([1]Merged!AY$7:AY$321,[1]Merged!$C$7:$C$321,"REC",[1]Merged!$I$7:$I$321,"Expired LRP")</f>
        <v>28736.325255063621</v>
      </c>
    </row>
    <row r="23" spans="1:37" x14ac:dyDescent="0.25">
      <c r="A23" t="s">
        <v>306</v>
      </c>
      <c r="B23" s="1">
        <f>SUMIFS([1]Merged!P$7:P$321,[1]Merged!$C$7:$C$321,"REC",[1]Merged!$I$7:$I$321,"Future - LRPx")</f>
        <v>0</v>
      </c>
      <c r="C23" s="1">
        <f>SUMIFS([1]Merged!Q$7:Q$321,[1]Merged!$C$7:$C$321,"REC",[1]Merged!$I$7:$I$321,"Future - LRPx")</f>
        <v>0</v>
      </c>
      <c r="D23" s="1">
        <f>SUMIFS([1]Merged!R$7:R$321,[1]Merged!$C$7:$C$321,"REC",[1]Merged!$I$7:$I$321,"Future - LRPx")</f>
        <v>0</v>
      </c>
      <c r="E23" s="1">
        <f>SUMIFS([1]Merged!S$7:S$321,[1]Merged!$C$7:$C$321,"REC",[1]Merged!$I$7:$I$321,"Future - LRPx")</f>
        <v>0</v>
      </c>
      <c r="F23" s="1">
        <f>SUMIFS([1]Merged!T$7:T$321,[1]Merged!$C$7:$C$321,"REC",[1]Merged!$I$7:$I$321,"Future - LRPx")</f>
        <v>0</v>
      </c>
      <c r="G23" s="1">
        <f>SUMIFS([1]Merged!U$7:U$321,[1]Merged!$C$7:$C$321,"REC",[1]Merged!$I$7:$I$321,"Future - LRPx")</f>
        <v>0</v>
      </c>
      <c r="H23" s="1">
        <f>SUMIFS([1]Merged!V$7:V$321,[1]Merged!$C$7:$C$321,"REC",[1]Merged!$I$7:$I$321,"Future - LRPx")</f>
        <v>0</v>
      </c>
      <c r="I23" s="1">
        <f>SUMIFS([1]Merged!W$7:W$321,[1]Merged!$C$7:$C$321,"REC",[1]Merged!$I$7:$I$321,"Future - LRPx")</f>
        <v>0</v>
      </c>
      <c r="J23" s="1">
        <f>SUMIFS([1]Merged!X$7:X$321,[1]Merged!$C$7:$C$321,"REC",[1]Merged!$I$7:$I$321,"Future - LRPx")</f>
        <v>0</v>
      </c>
      <c r="K23" s="1">
        <f>SUMIFS([1]Merged!Y$7:Y$321,[1]Merged!$C$7:$C$321,"REC",[1]Merged!$I$7:$I$321,"Future - LRPx")</f>
        <v>0</v>
      </c>
      <c r="L23" s="1">
        <f>SUMIFS([1]Merged!Z$7:Z$321,[1]Merged!$C$7:$C$321,"REC",[1]Merged!$I$7:$I$321,"Future - LRPx")</f>
        <v>0</v>
      </c>
      <c r="M23" s="1">
        <f>SUMIFS([1]Merged!AA$7:AA$321,[1]Merged!$C$7:$C$321,"REC",[1]Merged!$I$7:$I$321,"Future - LRPx")</f>
        <v>0</v>
      </c>
      <c r="N23" s="1">
        <f>SUMIFS([1]Merged!AB$7:AB$321,[1]Merged!$C$7:$C$321,"REC",[1]Merged!$I$7:$I$321,"Future - LRPx")</f>
        <v>0</v>
      </c>
      <c r="O23" s="1">
        <f>SUMIFS([1]Merged!AC$7:AC$321,[1]Merged!$C$7:$C$321,"REC",[1]Merged!$I$7:$I$321,"Future - LRPx")</f>
        <v>0</v>
      </c>
      <c r="P23" s="1">
        <f>SUMIFS([1]Merged!AD$7:AD$321,[1]Merged!$C$7:$C$321,"REC",[1]Merged!$I$7:$I$321,"Future - LRPx")</f>
        <v>0</v>
      </c>
      <c r="Q23" s="1">
        <f>SUMIFS([1]Merged!AE$7:AE$321,[1]Merged!$C$7:$C$321,"REC",[1]Merged!$I$7:$I$321,"Future - LRPx")</f>
        <v>0</v>
      </c>
      <c r="R23" s="1">
        <f>SUMIFS([1]Merged!AF$7:AF$321,[1]Merged!$C$7:$C$321,"REC",[1]Merged!$I$7:$I$321,"Future - LRPx")</f>
        <v>0</v>
      </c>
      <c r="S23" s="1">
        <f>SUMIFS([1]Merged!AG$7:AG$321,[1]Merged!$C$7:$C$321,"REC",[1]Merged!$I$7:$I$321,"Future - LRPx")</f>
        <v>0</v>
      </c>
      <c r="T23" s="1">
        <f>SUMIFS([1]Merged!AH$7:AH$321,[1]Merged!$C$7:$C$321,"REC",[1]Merged!$I$7:$I$321,"Future - LRPx")</f>
        <v>0</v>
      </c>
      <c r="U23" s="1">
        <f>SUMIFS([1]Merged!AI$7:AI$321,[1]Merged!$C$7:$C$321,"REC",[1]Merged!$I$7:$I$321,"Future - LRPx")</f>
        <v>0</v>
      </c>
      <c r="V23" s="1">
        <f>SUMIFS([1]Merged!AJ$7:AJ$321,[1]Merged!$C$7:$C$321,"REC",[1]Merged!$I$7:$I$321,"Future - LRPx")</f>
        <v>0</v>
      </c>
      <c r="W23" s="1">
        <f>SUMIFS([1]Merged!AK$7:AK$321,[1]Merged!$C$7:$C$321,"REC",[1]Merged!$I$7:$I$321,"Future - LRPx")</f>
        <v>0</v>
      </c>
      <c r="X23" s="1">
        <f>SUMIFS([1]Merged!AL$7:AL$321,[1]Merged!$C$7:$C$321,"REC",[1]Merged!$I$7:$I$321,"Future - LRPx")</f>
        <v>0</v>
      </c>
      <c r="Y23" s="1">
        <f>SUMIFS([1]Merged!AM$7:AM$321,[1]Merged!$C$7:$C$321,"REC",[1]Merged!$I$7:$I$321,"Future - LRPx")</f>
        <v>0</v>
      </c>
      <c r="Z23" s="1">
        <f>SUMIFS([1]Merged!AN$7:AN$321,[1]Merged!$C$7:$C$321,"REC",[1]Merged!$I$7:$I$321,"Future - LRPx")</f>
        <v>0</v>
      </c>
      <c r="AA23" s="1">
        <f>SUMIFS([1]Merged!AO$7:AO$321,[1]Merged!$C$7:$C$321,"REC",[1]Merged!$I$7:$I$321,"Future - LRPx")</f>
        <v>0</v>
      </c>
      <c r="AB23" s="1">
        <f>SUMIFS([1]Merged!AP$7:AP$321,[1]Merged!$C$7:$C$321,"REC",[1]Merged!$I$7:$I$321,"Future - LRPx")</f>
        <v>0</v>
      </c>
      <c r="AC23" s="1">
        <f>SUMIFS([1]Merged!AQ$7:AQ$321,[1]Merged!$C$7:$C$321,"REC",[1]Merged!$I$7:$I$321,"Future - LRPx")</f>
        <v>0</v>
      </c>
      <c r="AD23" s="1">
        <f>SUMIFS([1]Merged!AR$7:AR$321,[1]Merged!$C$7:$C$321,"REC",[1]Merged!$I$7:$I$321,"Future - LRPx")</f>
        <v>0</v>
      </c>
      <c r="AE23" s="1">
        <f>SUMIFS([1]Merged!AS$7:AS$321,[1]Merged!$C$7:$C$321,"REC",[1]Merged!$I$7:$I$321,"Future - LRPx")</f>
        <v>0</v>
      </c>
      <c r="AF23" s="1">
        <f>SUMIFS([1]Merged!AT$7:AT$321,[1]Merged!$C$7:$C$321,"REC",[1]Merged!$I$7:$I$321,"Future - LRPx")</f>
        <v>0</v>
      </c>
      <c r="AG23" s="1">
        <f>SUMIFS([1]Merged!AU$7:AU$321,[1]Merged!$C$7:$C$321,"REC",[1]Merged!$I$7:$I$321,"Future - LRPx")</f>
        <v>0</v>
      </c>
      <c r="AH23" s="1">
        <f>SUMIFS([1]Merged!AV$7:AV$321,[1]Merged!$C$7:$C$321,"REC",[1]Merged!$I$7:$I$321,"Future - LRPx")</f>
        <v>0</v>
      </c>
      <c r="AI23" s="1">
        <f>SUMIFS([1]Merged!AW$7:AW$321,[1]Merged!$C$7:$C$321,"REC",[1]Merged!$I$7:$I$321,"Future - LRPx")</f>
        <v>0</v>
      </c>
      <c r="AJ23" s="1">
        <f>SUMIFS([1]Merged!AX$7:AX$321,[1]Merged!$C$7:$C$321,"REC",[1]Merged!$I$7:$I$321,"Future - LRPx")</f>
        <v>0</v>
      </c>
      <c r="AK23" s="1">
        <f>SUMIFS([1]Merged!AY$7:AY$321,[1]Merged!$C$7:$C$321,"REC",[1]Merged!$I$7:$I$321,"Future - LRPx")</f>
        <v>0</v>
      </c>
    </row>
    <row r="24" spans="1:37" x14ac:dyDescent="0.25">
      <c r="A24" t="s">
        <v>307</v>
      </c>
      <c r="B24" s="1">
        <f>SUMIFS([1]Merged!P$7:P$321,[1]Merged!$C$7:$C$321,"REC",[1]Merged!$I$7:$I$321,"Not Existing")</f>
        <v>0</v>
      </c>
      <c r="C24" s="1">
        <f>SUMIFS([1]Merged!Q$7:Q$321,[1]Merged!$C$7:$C$321,"REC",[1]Merged!$I$7:$I$321,"Not Existing")</f>
        <v>0</v>
      </c>
      <c r="D24" s="1">
        <f>SUMIFS([1]Merged!R$7:R$321,[1]Merged!$C$7:$C$321,"REC",[1]Merged!$I$7:$I$321,"Not Existing")</f>
        <v>0</v>
      </c>
      <c r="E24" s="1">
        <f>SUMIFS([1]Merged!S$7:S$321,[1]Merged!$C$7:$C$321,"REC",[1]Merged!$I$7:$I$321,"Not Existing")</f>
        <v>0</v>
      </c>
      <c r="F24" s="1">
        <f>SUMIFS([1]Merged!T$7:T$321,[1]Merged!$C$7:$C$321,"REC",[1]Merged!$I$7:$I$321,"Not Existing")</f>
        <v>0</v>
      </c>
      <c r="G24" s="1">
        <f>SUMIFS([1]Merged!U$7:U$321,[1]Merged!$C$7:$C$321,"REC",[1]Merged!$I$7:$I$321,"Not Existing")</f>
        <v>0</v>
      </c>
      <c r="H24" s="1">
        <f>SUMIFS([1]Merged!V$7:V$321,[1]Merged!$C$7:$C$321,"REC",[1]Merged!$I$7:$I$321,"Not Existing")</f>
        <v>0</v>
      </c>
      <c r="I24" s="1">
        <f>SUMIFS([1]Merged!W$7:W$321,[1]Merged!$C$7:$C$321,"REC",[1]Merged!$I$7:$I$321,"Not Existing")</f>
        <v>0</v>
      </c>
      <c r="J24" s="1">
        <f>SUMIFS([1]Merged!X$7:X$321,[1]Merged!$C$7:$C$321,"REC",[1]Merged!$I$7:$I$321,"Not Existing")</f>
        <v>0</v>
      </c>
      <c r="K24" s="1">
        <f>SUMIFS([1]Merged!Y$7:Y$321,[1]Merged!$C$7:$C$321,"REC",[1]Merged!$I$7:$I$321,"Not Existing")</f>
        <v>0</v>
      </c>
      <c r="L24" s="1">
        <f>SUMIFS([1]Merged!Z$7:Z$321,[1]Merged!$C$7:$C$321,"REC",[1]Merged!$I$7:$I$321,"Not Existing")</f>
        <v>0</v>
      </c>
      <c r="M24" s="1">
        <f>SUMIFS([1]Merged!AA$7:AA$321,[1]Merged!$C$7:$C$321,"REC",[1]Merged!$I$7:$I$321,"Not Existing")</f>
        <v>0</v>
      </c>
      <c r="N24" s="1">
        <f>SUMIFS([1]Merged!AB$7:AB$321,[1]Merged!$C$7:$C$321,"REC",[1]Merged!$I$7:$I$321,"Not Existing")</f>
        <v>0</v>
      </c>
      <c r="O24" s="1">
        <f>SUMIFS([1]Merged!AC$7:AC$321,[1]Merged!$C$7:$C$321,"REC",[1]Merged!$I$7:$I$321,"Not Existing")</f>
        <v>0</v>
      </c>
      <c r="P24" s="1">
        <f>SUMIFS([1]Merged!AD$7:AD$321,[1]Merged!$C$7:$C$321,"REC",[1]Merged!$I$7:$I$321,"Not Existing")</f>
        <v>0</v>
      </c>
      <c r="Q24" s="1">
        <f>SUMIFS([1]Merged!AE$7:AE$321,[1]Merged!$C$7:$C$321,"REC",[1]Merged!$I$7:$I$321,"Not Existing")</f>
        <v>0</v>
      </c>
      <c r="R24" s="1">
        <f>SUMIFS([1]Merged!AF$7:AF$321,[1]Merged!$C$7:$C$321,"REC",[1]Merged!$I$7:$I$321,"Not Existing")</f>
        <v>0</v>
      </c>
      <c r="S24" s="1">
        <f>SUMIFS([1]Merged!AG$7:AG$321,[1]Merged!$C$7:$C$321,"REC",[1]Merged!$I$7:$I$321,"Not Existing")</f>
        <v>0</v>
      </c>
      <c r="T24" s="1">
        <f>SUMIFS([1]Merged!AH$7:AH$321,[1]Merged!$C$7:$C$321,"REC",[1]Merged!$I$7:$I$321,"Not Existing")</f>
        <v>0</v>
      </c>
      <c r="U24" s="1">
        <f>SUMIFS([1]Merged!AI$7:AI$321,[1]Merged!$C$7:$C$321,"REC",[1]Merged!$I$7:$I$321,"Not Existing")</f>
        <v>0</v>
      </c>
      <c r="V24" s="1">
        <f>SUMIFS([1]Merged!AJ$7:AJ$321,[1]Merged!$C$7:$C$321,"REC",[1]Merged!$I$7:$I$321,"Not Existing")</f>
        <v>0</v>
      </c>
      <c r="W24" s="1">
        <f>SUMIFS([1]Merged!AK$7:AK$321,[1]Merged!$C$7:$C$321,"REC",[1]Merged!$I$7:$I$321,"Not Existing")</f>
        <v>0</v>
      </c>
      <c r="X24" s="1">
        <f>SUMIFS([1]Merged!AL$7:AL$321,[1]Merged!$C$7:$C$321,"REC",[1]Merged!$I$7:$I$321,"Not Existing")</f>
        <v>0</v>
      </c>
      <c r="Y24" s="1">
        <f>SUMIFS([1]Merged!AM$7:AM$321,[1]Merged!$C$7:$C$321,"REC",[1]Merged!$I$7:$I$321,"Not Existing")</f>
        <v>0</v>
      </c>
      <c r="Z24" s="1">
        <f>SUMIFS([1]Merged!AN$7:AN$321,[1]Merged!$C$7:$C$321,"REC",[1]Merged!$I$7:$I$321,"Not Existing")</f>
        <v>0</v>
      </c>
      <c r="AA24" s="1">
        <f>SUMIFS([1]Merged!AO$7:AO$321,[1]Merged!$C$7:$C$321,"REC",[1]Merged!$I$7:$I$321,"Not Existing")</f>
        <v>0</v>
      </c>
      <c r="AB24" s="1">
        <f>SUMIFS([1]Merged!AP$7:AP$321,[1]Merged!$C$7:$C$321,"REC",[1]Merged!$I$7:$I$321,"Not Existing")</f>
        <v>0</v>
      </c>
      <c r="AC24" s="1">
        <f>SUMIFS([1]Merged!AQ$7:AQ$321,[1]Merged!$C$7:$C$321,"REC",[1]Merged!$I$7:$I$321,"Not Existing")</f>
        <v>0</v>
      </c>
      <c r="AD24" s="1">
        <f>SUMIFS([1]Merged!AR$7:AR$321,[1]Merged!$C$7:$C$321,"REC",[1]Merged!$I$7:$I$321,"Not Existing")</f>
        <v>0</v>
      </c>
      <c r="AE24" s="1">
        <f>SUMIFS([1]Merged!AS$7:AS$321,[1]Merged!$C$7:$C$321,"REC",[1]Merged!$I$7:$I$321,"Not Existing")</f>
        <v>0</v>
      </c>
      <c r="AF24" s="1">
        <f>SUMIFS([1]Merged!AT$7:AT$321,[1]Merged!$C$7:$C$321,"REC",[1]Merged!$I$7:$I$321,"Not Existing")</f>
        <v>0</v>
      </c>
      <c r="AG24" s="1">
        <f>SUMIFS([1]Merged!AU$7:AU$321,[1]Merged!$C$7:$C$321,"REC",[1]Merged!$I$7:$I$321,"Not Existing")</f>
        <v>0</v>
      </c>
      <c r="AH24" s="1">
        <f>SUMIFS([1]Merged!AV$7:AV$321,[1]Merged!$C$7:$C$321,"REC",[1]Merged!$I$7:$I$321,"Not Existing")</f>
        <v>0</v>
      </c>
      <c r="AI24" s="1">
        <f>SUMIFS([1]Merged!AW$7:AW$321,[1]Merged!$C$7:$C$321,"REC",[1]Merged!$I$7:$I$321,"Not Existing")</f>
        <v>0</v>
      </c>
      <c r="AJ24" s="1">
        <f>SUMIFS([1]Merged!AX$7:AX$321,[1]Merged!$C$7:$C$321,"REC",[1]Merged!$I$7:$I$321,"Not Existing")</f>
        <v>0</v>
      </c>
      <c r="AK24" s="1">
        <f>SUMIFS([1]Merged!AY$7:AY$321,[1]Merged!$C$7:$C$321,"REC",[1]Merged!$I$7:$I$321,"Not Existing")</f>
        <v>0</v>
      </c>
    </row>
    <row r="25" spans="1:37" x14ac:dyDescent="0.25">
      <c r="A25" t="s">
        <v>308</v>
      </c>
      <c r="B25" s="1">
        <f>SUMIFS([1]Merged!P$7:P$321,[1]Merged!$C$7:$C$321,"REC",[1]Merged!$I$7:$I$321,"History - Not Existing")</f>
        <v>0</v>
      </c>
      <c r="C25" s="1">
        <f>SUMIFS([1]Merged!Q$7:Q$321,[1]Merged!$C$7:$C$321,"REC",[1]Merged!$I$7:$I$321,"History - Not Existing")</f>
        <v>0</v>
      </c>
      <c r="D25" s="1">
        <f>SUMIFS([1]Merged!R$7:R$321,[1]Merged!$C$7:$C$321,"REC",[1]Merged!$I$7:$I$321,"History - Not Existing")</f>
        <v>0</v>
      </c>
      <c r="E25" s="1">
        <f>SUMIFS([1]Merged!S$7:S$321,[1]Merged!$C$7:$C$321,"REC",[1]Merged!$I$7:$I$321,"History - Not Existing")</f>
        <v>0</v>
      </c>
      <c r="F25" s="1">
        <f>SUMIFS([1]Merged!T$7:T$321,[1]Merged!$C$7:$C$321,"REC",[1]Merged!$I$7:$I$321,"History - Not Existing")</f>
        <v>0</v>
      </c>
      <c r="G25" s="1">
        <f>SUMIFS([1]Merged!U$7:U$321,[1]Merged!$C$7:$C$321,"REC",[1]Merged!$I$7:$I$321,"History - Not Existing")</f>
        <v>0</v>
      </c>
      <c r="H25" s="1">
        <f>SUMIFS([1]Merged!V$7:V$321,[1]Merged!$C$7:$C$321,"REC",[1]Merged!$I$7:$I$321,"History - Not Existing")</f>
        <v>0</v>
      </c>
      <c r="I25" s="1">
        <f>SUMIFS([1]Merged!W$7:W$321,[1]Merged!$C$7:$C$321,"REC",[1]Merged!$I$7:$I$321,"History - Not Existing")</f>
        <v>0</v>
      </c>
      <c r="J25" s="1">
        <f>SUMIFS([1]Merged!X$7:X$321,[1]Merged!$C$7:$C$321,"REC",[1]Merged!$I$7:$I$321,"History - Not Existing")</f>
        <v>0</v>
      </c>
      <c r="K25" s="1">
        <f>SUMIFS([1]Merged!Y$7:Y$321,[1]Merged!$C$7:$C$321,"REC",[1]Merged!$I$7:$I$321,"History - Not Existing")</f>
        <v>0</v>
      </c>
      <c r="L25" s="1">
        <f>SUMIFS([1]Merged!Z$7:Z$321,[1]Merged!$C$7:$C$321,"REC",[1]Merged!$I$7:$I$321,"History - Not Existing")</f>
        <v>0</v>
      </c>
      <c r="M25" s="1">
        <f>SUMIFS([1]Merged!AA$7:AA$321,[1]Merged!$C$7:$C$321,"REC",[1]Merged!$I$7:$I$321,"History - Not Existing")</f>
        <v>0</v>
      </c>
      <c r="N25" s="1">
        <f>SUMIFS([1]Merged!AB$7:AB$321,[1]Merged!$C$7:$C$321,"REC",[1]Merged!$I$7:$I$321,"History - Not Existing")</f>
        <v>0</v>
      </c>
      <c r="O25" s="1">
        <f>SUMIFS([1]Merged!AC$7:AC$321,[1]Merged!$C$7:$C$321,"REC",[1]Merged!$I$7:$I$321,"History - Not Existing")</f>
        <v>0</v>
      </c>
      <c r="P25" s="1">
        <f>SUMIFS([1]Merged!AD$7:AD$321,[1]Merged!$C$7:$C$321,"REC",[1]Merged!$I$7:$I$321,"History - Not Existing")</f>
        <v>0</v>
      </c>
      <c r="Q25" s="1">
        <f>SUMIFS([1]Merged!AE$7:AE$321,[1]Merged!$C$7:$C$321,"REC",[1]Merged!$I$7:$I$321,"History - Not Existing")</f>
        <v>0</v>
      </c>
      <c r="R25" s="1">
        <f>SUMIFS([1]Merged!AF$7:AF$321,[1]Merged!$C$7:$C$321,"REC",[1]Merged!$I$7:$I$321,"History - Not Existing")</f>
        <v>0</v>
      </c>
      <c r="S25" s="1">
        <f>SUMIFS([1]Merged!AG$7:AG$321,[1]Merged!$C$7:$C$321,"REC",[1]Merged!$I$7:$I$321,"History - Not Existing")</f>
        <v>0</v>
      </c>
      <c r="T25" s="1">
        <f>SUMIFS([1]Merged!AH$7:AH$321,[1]Merged!$C$7:$C$321,"REC",[1]Merged!$I$7:$I$321,"History - Not Existing")</f>
        <v>0</v>
      </c>
      <c r="U25" s="1">
        <f>SUMIFS([1]Merged!AI$7:AI$321,[1]Merged!$C$7:$C$321,"REC",[1]Merged!$I$7:$I$321,"History - Not Existing")</f>
        <v>0</v>
      </c>
      <c r="V25" s="1">
        <f>SUMIFS([1]Merged!AJ$7:AJ$321,[1]Merged!$C$7:$C$321,"REC",[1]Merged!$I$7:$I$321,"History - Not Existing")</f>
        <v>0</v>
      </c>
      <c r="W25" s="1">
        <f>SUMIFS([1]Merged!AK$7:AK$321,[1]Merged!$C$7:$C$321,"REC",[1]Merged!$I$7:$I$321,"History - Not Existing")</f>
        <v>0</v>
      </c>
      <c r="X25" s="1">
        <f>SUMIFS([1]Merged!AL$7:AL$321,[1]Merged!$C$7:$C$321,"REC",[1]Merged!$I$7:$I$321,"History - Not Existing")</f>
        <v>0</v>
      </c>
      <c r="Y25" s="1">
        <f>SUMIFS([1]Merged!AM$7:AM$321,[1]Merged!$C$7:$C$321,"REC",[1]Merged!$I$7:$I$321,"History - Not Existing")</f>
        <v>0</v>
      </c>
      <c r="Z25" s="1">
        <f>SUMIFS([1]Merged!AN$7:AN$321,[1]Merged!$C$7:$C$321,"REC",[1]Merged!$I$7:$I$321,"History - Not Existing")</f>
        <v>0</v>
      </c>
      <c r="AA25" s="1">
        <f>SUMIFS([1]Merged!AO$7:AO$321,[1]Merged!$C$7:$C$321,"REC",[1]Merged!$I$7:$I$321,"History - Not Existing")</f>
        <v>0</v>
      </c>
      <c r="AB25" s="1">
        <f>SUMIFS([1]Merged!AP$7:AP$321,[1]Merged!$C$7:$C$321,"REC",[1]Merged!$I$7:$I$321,"History - Not Existing")</f>
        <v>0</v>
      </c>
      <c r="AC25" s="1">
        <f>SUMIFS([1]Merged!AQ$7:AQ$321,[1]Merged!$C$7:$C$321,"REC",[1]Merged!$I$7:$I$321,"History - Not Existing")</f>
        <v>0</v>
      </c>
      <c r="AD25" s="1">
        <f>SUMIFS([1]Merged!AR$7:AR$321,[1]Merged!$C$7:$C$321,"REC",[1]Merged!$I$7:$I$321,"History - Not Existing")</f>
        <v>0</v>
      </c>
      <c r="AE25" s="1">
        <f>SUMIFS([1]Merged!AS$7:AS$321,[1]Merged!$C$7:$C$321,"REC",[1]Merged!$I$7:$I$321,"History - Not Existing")</f>
        <v>0</v>
      </c>
      <c r="AF25" s="1">
        <f>SUMIFS([1]Merged!AT$7:AT$321,[1]Merged!$C$7:$C$321,"REC",[1]Merged!$I$7:$I$321,"History - Not Existing")</f>
        <v>0</v>
      </c>
      <c r="AG25" s="1">
        <f>SUMIFS([1]Merged!AU$7:AU$321,[1]Merged!$C$7:$C$321,"REC",[1]Merged!$I$7:$I$321,"History - Not Existing")</f>
        <v>0</v>
      </c>
      <c r="AH25" s="1">
        <f>SUMIFS([1]Merged!AV$7:AV$321,[1]Merged!$C$7:$C$321,"REC",[1]Merged!$I$7:$I$321,"History - Not Existing")</f>
        <v>0</v>
      </c>
      <c r="AI25" s="1">
        <f>SUMIFS([1]Merged!AW$7:AW$321,[1]Merged!$C$7:$C$321,"REC",[1]Merged!$I$7:$I$321,"History - Not Existing")</f>
        <v>0</v>
      </c>
      <c r="AJ25" s="1">
        <f>SUMIFS([1]Merged!AX$7:AX$321,[1]Merged!$C$7:$C$321,"REC",[1]Merged!$I$7:$I$321,"History - Not Existing")</f>
        <v>0</v>
      </c>
      <c r="AK25" s="1">
        <f>SUMIFS([1]Merged!AY$7:AY$321,[1]Merged!$C$7:$C$321,"REC",[1]Merged!$I$7:$I$321,"History - Not Existing")</f>
        <v>0</v>
      </c>
    </row>
    <row r="26" spans="1:37" x14ac:dyDescent="0.25">
      <c r="A26" t="s">
        <v>147</v>
      </c>
      <c r="B26" s="1">
        <f>SUMIFS([1]Merged!P$7:P$321,[1]Merged!$C$7:$C$321,"REC",[1]Merged!$I$7:$I$321,"Under Construction")</f>
        <v>288.01562761223482</v>
      </c>
      <c r="C26" s="1">
        <f>SUMIFS([1]Merged!Q$7:Q$321,[1]Merged!$C$7:$C$321,"REC",[1]Merged!$I$7:$I$321,"Under Construction")</f>
        <v>497.18701960661025</v>
      </c>
      <c r="D26" s="1">
        <f>SUMIFS([1]Merged!R$7:R$321,[1]Merged!$C$7:$C$321,"REC",[1]Merged!$I$7:$I$321,"Under Construction")</f>
        <v>2083.2137883913761</v>
      </c>
      <c r="E26" s="1">
        <f>SUMIFS([1]Merged!S$7:S$321,[1]Merged!$C$7:$C$321,"REC",[1]Merged!$I$7:$I$321,"Under Construction")</f>
        <v>2736.2653472884981</v>
      </c>
      <c r="F26" s="1">
        <f>SUMIFS([1]Merged!T$7:T$321,[1]Merged!$C$7:$C$321,"REC",[1]Merged!$I$7:$I$321,"Under Construction")</f>
        <v>3610.3767696217665</v>
      </c>
      <c r="G26" s="1">
        <f>SUMIFS([1]Merged!U$7:U$321,[1]Merged!$C$7:$C$321,"REC",[1]Merged!$I$7:$I$321,"Under Construction")</f>
        <v>4015.2231231069022</v>
      </c>
      <c r="H26" s="1">
        <f>SUMIFS([1]Merged!V$7:V$321,[1]Merged!$C$7:$C$321,"REC",[1]Merged!$I$7:$I$321,"Under Construction")</f>
        <v>4288.9901247600856</v>
      </c>
      <c r="I26" s="1">
        <f>SUMIFS([1]Merged!W$7:W$321,[1]Merged!$C$7:$C$321,"REC",[1]Merged!$I$7:$I$321,"Under Construction")</f>
        <v>4549.4001102798229</v>
      </c>
      <c r="J26" s="1">
        <f>SUMIFS([1]Merged!X$7:X$321,[1]Merged!$C$7:$C$321,"REC",[1]Merged!$I$7:$I$321,"Under Construction")</f>
        <v>4801.8031140145031</v>
      </c>
      <c r="K26" s="1">
        <f>SUMIFS([1]Merged!Y$7:Y$321,[1]Merged!$C$7:$C$321,"REC",[1]Merged!$I$7:$I$321,"Under Construction")</f>
        <v>5048.6382975083498</v>
      </c>
      <c r="L26" s="1">
        <f>SUMIFS([1]Merged!Z$7:Z$321,[1]Merged!$C$7:$C$321,"REC",[1]Merged!$I$7:$I$321,"Under Construction")</f>
        <v>5291.3205235902669</v>
      </c>
      <c r="M26" s="1">
        <f>SUMIFS([1]Merged!AA$7:AA$321,[1]Merged!$C$7:$C$321,"REC",[1]Merged!$I$7:$I$321,"Under Construction")</f>
        <v>5530.7665467122051</v>
      </c>
      <c r="N26" s="1">
        <f>SUMIFS([1]Merged!AB$7:AB$321,[1]Merged!$C$7:$C$321,"REC",[1]Merged!$I$7:$I$321,"Under Construction")</f>
        <v>5767.6114821188485</v>
      </c>
      <c r="O26" s="1">
        <f>SUMIFS([1]Merged!AC$7:AC$321,[1]Merged!$C$7:$C$321,"REC",[1]Merged!$I$7:$I$321,"Under Construction")</f>
        <v>6002.3161967893648</v>
      </c>
      <c r="P26" s="1">
        <f>SUMIFS([1]Merged!AD$7:AD$321,[1]Merged!$C$7:$C$321,"REC",[1]Merged!$I$7:$I$321,"Under Construction")</f>
        <v>6235.2269119124767</v>
      </c>
      <c r="Q26" s="1">
        <f>SUMIFS([1]Merged!AE$7:AE$321,[1]Merged!$C$7:$C$321,"REC",[1]Merged!$I$7:$I$321,"Under Construction")</f>
        <v>6466.6109022145756</v>
      </c>
      <c r="R26" s="1">
        <f>SUMIFS([1]Merged!AF$7:AF$321,[1]Merged!$C$7:$C$321,"REC",[1]Merged!$I$7:$I$321,"Under Construction")</f>
        <v>6696.6791117067951</v>
      </c>
      <c r="S26" s="1">
        <f>SUMIFS([1]Merged!AG$7:AG$321,[1]Merged!$C$7:$C$321,"REC",[1]Merged!$I$7:$I$321,"Under Construction")</f>
        <v>6925.601118366023</v>
      </c>
      <c r="T26" s="1">
        <f>SUMIFS([1]Merged!AH$7:AH$321,[1]Merged!$C$7:$C$321,"REC",[1]Merged!$I$7:$I$321,"Under Construction")</f>
        <v>7153.515389676747</v>
      </c>
      <c r="U26" s="1">
        <f>SUMIFS([1]Merged!AI$7:AI$321,[1]Merged!$C$7:$C$321,"REC",[1]Merged!$I$7:$I$321,"Under Construction")</f>
        <v>7380.5365180789686</v>
      </c>
      <c r="V26" s="1">
        <f>SUMIFS([1]Merged!AJ$7:AJ$321,[1]Merged!$C$7:$C$321,"REC",[1]Merged!$I$7:$I$321,"Under Construction")</f>
        <v>7606.7604525972265</v>
      </c>
      <c r="W26" s="1">
        <f>SUMIFS([1]Merged!AK$7:AK$321,[1]Merged!$C$7:$C$321,"REC",[1]Merged!$I$7:$I$321,"Under Construction")</f>
        <v>7832.2683622487193</v>
      </c>
      <c r="X26" s="1">
        <f>SUMIFS([1]Merged!AL$7:AL$321,[1]Merged!$C$7:$C$321,"REC",[1]Merged!$I$7:$I$321,"Under Construction")</f>
        <v>8057.1295419278977</v>
      </c>
      <c r="Y26" s="1">
        <f>SUMIFS([1]Merged!AM$7:AM$321,[1]Merged!$C$7:$C$321,"REC",[1]Merged!$I$7:$I$321,"Under Construction")</f>
        <v>8281.4036336741738</v>
      </c>
      <c r="Z26" s="1">
        <f>SUMIFS([1]Merged!AN$7:AN$321,[1]Merged!$C$7:$C$321,"REC",[1]Merged!$I$7:$I$321,"Under Construction")</f>
        <v>8505.1423491351943</v>
      </c>
      <c r="AA26" s="1">
        <f>SUMIFS([1]Merged!AO$7:AO$321,[1]Merged!$C$7:$C$321,"REC",[1]Merged!$I$7:$I$321,"Under Construction")</f>
        <v>8728.3908224753977</v>
      </c>
      <c r="AB26" s="1">
        <f>SUMIFS([1]Merged!AP$7:AP$321,[1]Merged!$C$7:$C$321,"REC",[1]Merged!$I$7:$I$321,"Under Construction")</f>
        <v>8951.1886853595515</v>
      </c>
      <c r="AC26" s="1">
        <f>SUMIFS([1]Merged!AQ$7:AQ$321,[1]Merged!$C$7:$C$321,"REC",[1]Merged!$I$7:$I$321,"Under Construction")</f>
        <v>9173.5709300844355</v>
      </c>
      <c r="AD26" s="1">
        <f>SUMIFS([1]Merged!AR$7:AR$321,[1]Merged!$C$7:$C$321,"REC",[1]Merged!$I$7:$I$321,"Under Construction")</f>
        <v>9395.5686092390006</v>
      </c>
      <c r="AE26" s="1">
        <f>SUMIFS([1]Merged!AS$7:AS$321,[1]Merged!$C$7:$C$321,"REC",[1]Merged!$I$7:$I$321,"Under Construction")</f>
        <v>9617.2094078133341</v>
      </c>
      <c r="AF26" s="1">
        <f>SUMIFS([1]Merged!AT$7:AT$321,[1]Merged!$C$7:$C$321,"REC",[1]Merged!$I$7:$I$321,"Under Construction")</f>
        <v>9838.5181147653821</v>
      </c>
      <c r="AG26" s="1">
        <f>SUMIFS([1]Merged!AU$7:AU$321,[1]Merged!$C$7:$C$321,"REC",[1]Merged!$I$7:$I$321,"Under Construction")</f>
        <v>10059.517014590396</v>
      </c>
      <c r="AH26" s="1">
        <f>SUMIFS([1]Merged!AV$7:AV$321,[1]Merged!$C$7:$C$321,"REC",[1]Merged!$I$7:$I$321,"Under Construction")</f>
        <v>10280.226214688275</v>
      </c>
      <c r="AI26" s="1">
        <f>SUMIFS([1]Merged!AW$7:AW$321,[1]Merged!$C$7:$C$321,"REC",[1]Merged!$I$7:$I$321,"Under Construction")</f>
        <v>10500.663920792256</v>
      </c>
      <c r="AJ26" s="1">
        <f>SUMIFS([1]Merged!AX$7:AX$321,[1]Merged!$C$7:$C$321,"REC",[1]Merged!$I$7:$I$321,"Under Construction")</f>
        <v>10720.84667006734</v>
      </c>
      <c r="AK26" s="1">
        <f>SUMIFS([1]Merged!AY$7:AY$321,[1]Merged!$C$7:$C$321,"REC",[1]Merged!$I$7:$I$321,"Under Construction")</f>
        <v>10940.789529470407</v>
      </c>
    </row>
    <row r="27" spans="1:37" x14ac:dyDescent="0.25">
      <c r="A27" t="s">
        <v>157</v>
      </c>
      <c r="B27" s="1">
        <f>SUMIFS([1]Merged!P$7:P$321,[1]Merged!$C$7:$C$321,"REC",[1]Merged!$I$7:$I$321,"Full Design &amp; Appropriated Funds")</f>
        <v>0</v>
      </c>
      <c r="C27" s="1">
        <f>SUMIFS([1]Merged!Q$7:Q$321,[1]Merged!$C$7:$C$321,"REC",[1]Merged!$I$7:$I$321,"Full Design &amp; Appropriated Funds")</f>
        <v>1573.0988</v>
      </c>
      <c r="D27" s="1">
        <f>SUMIFS([1]Merged!R$7:R$321,[1]Merged!$C$7:$C$321,"REC",[1]Merged!$I$7:$I$321,"Full Design &amp; Appropriated Funds")</f>
        <v>2327.8099063721147</v>
      </c>
      <c r="E27" s="1">
        <f>SUMIFS([1]Merged!S$7:S$321,[1]Merged!$C$7:$C$321,"REC",[1]Merged!$I$7:$I$321,"Full Design &amp; Appropriated Funds")</f>
        <v>7170.8561543382384</v>
      </c>
      <c r="F27" s="1">
        <f>SUMIFS([1]Merged!T$7:T$321,[1]Merged!$C$7:$C$321,"REC",[1]Merged!$I$7:$I$321,"Full Design &amp; Appropriated Funds")</f>
        <v>10820.77582899472</v>
      </c>
      <c r="G27" s="1">
        <f>SUMIFS([1]Merged!U$7:U$321,[1]Merged!$C$7:$C$321,"REC",[1]Merged!$I$7:$I$321,"Full Design &amp; Appropriated Funds")</f>
        <v>12746.88408912528</v>
      </c>
      <c r="H27" s="1">
        <f>SUMIFS([1]Merged!V$7:V$321,[1]Merged!$C$7:$C$321,"REC",[1]Merged!$I$7:$I$321,"Full Design &amp; Appropriated Funds")</f>
        <v>14153.704078014125</v>
      </c>
      <c r="I27" s="1">
        <f>SUMIFS([1]Merged!W$7:W$321,[1]Merged!$C$7:$C$321,"REC",[1]Merged!$I$7:$I$321,"Full Design &amp; Appropriated Funds")</f>
        <v>29607.41438379126</v>
      </c>
      <c r="J27" s="1">
        <f>SUMIFS([1]Merged!X$7:X$321,[1]Merged!$C$7:$C$321,"REC",[1]Merged!$I$7:$I$321,"Full Design &amp; Appropriated Funds")</f>
        <v>38163.125815395884</v>
      </c>
      <c r="K27" s="1">
        <f>SUMIFS([1]Merged!Y$7:Y$321,[1]Merged!$C$7:$C$321,"REC",[1]Merged!$I$7:$I$321,"Full Design &amp; Appropriated Funds")</f>
        <v>43166.418282628336</v>
      </c>
      <c r="L27" s="1">
        <f>SUMIFS([1]Merged!Z$7:Z$321,[1]Merged!$C$7:$C$321,"REC",[1]Merged!$I$7:$I$321,"Full Design &amp; Appropriated Funds")</f>
        <v>46789.180021428358</v>
      </c>
      <c r="M27" s="1">
        <f>SUMIFS([1]Merged!AA$7:AA$321,[1]Merged!$C$7:$C$321,"REC",[1]Merged!$I$7:$I$321,"Full Design &amp; Appropriated Funds")</f>
        <v>49651.912718610758</v>
      </c>
      <c r="N27" s="1">
        <f>SUMIFS([1]Merged!AB$7:AB$321,[1]Merged!$C$7:$C$321,"REC",[1]Merged!$I$7:$I$321,"Full Design &amp; Appropriated Funds")</f>
        <v>50586.41649421231</v>
      </c>
      <c r="O27" s="1">
        <f>SUMIFS([1]Merged!AC$7:AC$321,[1]Merged!$C$7:$C$321,"REC",[1]Merged!$I$7:$I$321,"Full Design &amp; Appropriated Funds")</f>
        <v>50846.637799728996</v>
      </c>
      <c r="P27" s="1">
        <f>SUMIFS([1]Merged!AD$7:AD$321,[1]Merged!$C$7:$C$321,"REC",[1]Merged!$I$7:$I$321,"Full Design &amp; Appropriated Funds")</f>
        <v>51100.14452968799</v>
      </c>
      <c r="Q27" s="1">
        <f>SUMIFS([1]Merged!AE$7:AE$321,[1]Merged!$C$7:$C$321,"REC",[1]Merged!$I$7:$I$321,"Full Design &amp; Appropriated Funds")</f>
        <v>51347.982637432484</v>
      </c>
      <c r="R27" s="1">
        <f>SUMIFS([1]Merged!AF$7:AF$321,[1]Merged!$C$7:$C$321,"REC",[1]Merged!$I$7:$I$321,"Full Design &amp; Appropriated Funds")</f>
        <v>51590.968931728697</v>
      </c>
      <c r="S27" s="1">
        <f>SUMIFS([1]Merged!AG$7:AG$321,[1]Merged!$C$7:$C$321,"REC",[1]Merged!$I$7:$I$321,"Full Design &amp; Appropriated Funds")</f>
        <v>51829.754020535809</v>
      </c>
      <c r="T27" s="1">
        <f>SUMIFS([1]Merged!AH$7:AH$321,[1]Merged!$C$7:$C$321,"REC",[1]Merged!$I$7:$I$321,"Full Design &amp; Appropriated Funds")</f>
        <v>52064.864875564694</v>
      </c>
      <c r="U27" s="1">
        <f>SUMIFS([1]Merged!AI$7:AI$321,[1]Merged!$C$7:$C$321,"REC",[1]Merged!$I$7:$I$321,"Full Design &amp; Appropriated Funds")</f>
        <v>52296.734502207852</v>
      </c>
      <c r="V27" s="1">
        <f>SUMIFS([1]Merged!AJ$7:AJ$321,[1]Merged!$C$7:$C$321,"REC",[1]Merged!$I$7:$I$321,"Full Design &amp; Appropriated Funds")</f>
        <v>52525.723160859394</v>
      </c>
      <c r="W27" s="1">
        <f>SUMIFS([1]Merged!AK$7:AK$321,[1]Merged!$C$7:$C$321,"REC",[1]Merged!$I$7:$I$321,"Full Design &amp; Appropriated Funds")</f>
        <v>52752.133885774914</v>
      </c>
      <c r="X27" s="1">
        <f>SUMIFS([1]Merged!AL$7:AL$321,[1]Merged!$C$7:$C$321,"REC",[1]Merged!$I$7:$I$321,"Full Design &amp; Appropriated Funds")</f>
        <v>52976.224055114486</v>
      </c>
      <c r="Y27" s="1">
        <f>SUMIFS([1]Merged!AM$7:AM$321,[1]Merged!$C$7:$C$321,"REC",[1]Merged!$I$7:$I$321,"Full Design &amp; Appropriated Funds")</f>
        <v>53198.214164719182</v>
      </c>
      <c r="Z27" s="1">
        <f>SUMIFS([1]Merged!AN$7:AN$321,[1]Merged!$C$7:$C$321,"REC",[1]Merged!$I$7:$I$321,"Full Design &amp; Appropriated Funds")</f>
        <v>53418.294582410781</v>
      </c>
      <c r="AA27" s="1">
        <f>SUMIFS([1]Merged!AO$7:AO$321,[1]Merged!$C$7:$C$321,"REC",[1]Merged!$I$7:$I$321,"Full Design &amp; Appropriated Funds")</f>
        <v>53636.630818097525</v>
      </c>
      <c r="AB27" s="1">
        <f>SUMIFS([1]Merged!AP$7:AP$321,[1]Merged!$C$7:$C$321,"REC",[1]Merged!$I$7:$I$321,"Full Design &amp; Appropriated Funds")</f>
        <v>53853.367685896119</v>
      </c>
      <c r="AC27" s="1">
        <f>SUMIFS([1]Merged!AQ$7:AQ$321,[1]Merged!$C$7:$C$321,"REC",[1]Merged!$I$7:$I$321,"Full Design &amp; Appropriated Funds")</f>
        <v>54068.632627394742</v>
      </c>
      <c r="AD27" s="1">
        <f>SUMIFS([1]Merged!AR$7:AR$321,[1]Merged!$C$7:$C$321,"REC",[1]Merged!$I$7:$I$321,"Full Design &amp; Appropriated Funds")</f>
        <v>54282.538391666625</v>
      </c>
      <c r="AE27" s="1">
        <f>SUMIFS([1]Merged!AS$7:AS$321,[1]Merged!$C$7:$C$321,"REC",[1]Merged!$I$7:$I$321,"Full Design &amp; Appropriated Funds")</f>
        <v>54495.185216277503</v>
      </c>
      <c r="AF27" s="1">
        <f>SUMIFS([1]Merged!AT$7:AT$321,[1]Merged!$C$7:$C$321,"REC",[1]Merged!$I$7:$I$321,"Full Design &amp; Appropriated Funds")</f>
        <v>54706.662617059446</v>
      </c>
      <c r="AG27" s="1">
        <f>SUMIFS([1]Merged!AU$7:AU$321,[1]Merged!$C$7:$C$321,"REC",[1]Merged!$I$7:$I$321,"Full Design &amp; Appropriated Funds")</f>
        <v>54917.050868148515</v>
      </c>
      <c r="AH27" s="1">
        <f>SUMIFS([1]Merged!AV$7:AV$321,[1]Merged!$C$7:$C$321,"REC",[1]Merged!$I$7:$I$321,"Full Design &amp; Appropriated Funds")</f>
        <v>55126.422234598758</v>
      </c>
      <c r="AI27" s="1">
        <f>SUMIFS([1]Merged!AW$7:AW$321,[1]Merged!$C$7:$C$321,"REC",[1]Merged!$I$7:$I$321,"Full Design &amp; Appropriated Funds")</f>
        <v>55334.842005704304</v>
      </c>
      <c r="AJ27" s="1">
        <f>SUMIFS([1]Merged!AX$7:AX$321,[1]Merged!$C$7:$C$321,"REC",[1]Merged!$I$7:$I$321,"Full Design &amp; Appropriated Funds")</f>
        <v>55542.369366559607</v>
      </c>
      <c r="AK27" s="1">
        <f>SUMIFS([1]Merged!AY$7:AY$321,[1]Merged!$C$7:$C$321,"REC",[1]Merged!$I$7:$I$321,"Full Design &amp; Appropriated Funds")</f>
        <v>55749.058137378212</v>
      </c>
    </row>
    <row r="28" spans="1:37" x14ac:dyDescent="0.25">
      <c r="A28" t="s">
        <v>166</v>
      </c>
      <c r="B28" s="1">
        <f>SUMIFS([1]Merged!P$7:P$321,[1]Merged!$C$7:$C$321,"REC",[1]Merged!$I$7:$I$321,"Advanced Planning (EIR/EIS Certified)")</f>
        <v>0</v>
      </c>
      <c r="C28" s="1">
        <f>SUMIFS([1]Merged!Q$7:Q$321,[1]Merged!$C$7:$C$321,"REC",[1]Merged!$I$7:$I$321,"Advanced Planning (EIR/EIS Certified)")</f>
        <v>0</v>
      </c>
      <c r="D28" s="1">
        <f>SUMIFS([1]Merged!R$7:R$321,[1]Merged!$C$7:$C$321,"REC",[1]Merged!$I$7:$I$321,"Advanced Planning (EIR/EIS Certified)")</f>
        <v>132.20000000000002</v>
      </c>
      <c r="E28" s="1">
        <f>SUMIFS([1]Merged!S$7:S$321,[1]Merged!$C$7:$C$321,"REC",[1]Merged!$I$7:$I$321,"Advanced Planning (EIR/EIS Certified)")</f>
        <v>1984.7335032400213</v>
      </c>
      <c r="F28" s="1">
        <f>SUMIFS([1]Merged!T$7:T$321,[1]Merged!$C$7:$C$321,"REC",[1]Merged!$I$7:$I$321,"Advanced Planning (EIR/EIS Certified)")</f>
        <v>3539.1315166931745</v>
      </c>
      <c r="G28" s="1">
        <f>SUMIFS([1]Merged!U$7:U$321,[1]Merged!$C$7:$C$321,"REC",[1]Merged!$I$7:$I$321,"Advanced Planning (EIR/EIS Certified)")</f>
        <v>7344.858091367646</v>
      </c>
      <c r="H28" s="1">
        <f>SUMIFS([1]Merged!V$7:V$321,[1]Merged!$C$7:$C$321,"REC",[1]Merged!$I$7:$I$321,"Advanced Planning (EIR/EIS Certified)")</f>
        <v>9283.7668034979561</v>
      </c>
      <c r="I28" s="1">
        <f>SUMIFS([1]Merged!W$7:W$321,[1]Merged!$C$7:$C$321,"REC",[1]Merged!$I$7:$I$321,"Advanced Planning (EIR/EIS Certified)")</f>
        <v>10453.036142683133</v>
      </c>
      <c r="J28" s="1">
        <f>SUMIFS([1]Merged!X$7:X$321,[1]Merged!$C$7:$C$321,"REC",[1]Merged!$I$7:$I$321,"Advanced Planning (EIR/EIS Certified)")</f>
        <v>11463.755168390757</v>
      </c>
      <c r="K28" s="1">
        <f>SUMIFS([1]Merged!Y$7:Y$321,[1]Merged!$C$7:$C$321,"REC",[1]Merged!$I$7:$I$321,"Advanced Planning (EIR/EIS Certified)")</f>
        <v>12386.068815742114</v>
      </c>
      <c r="L28" s="1">
        <f>SUMIFS([1]Merged!Z$7:Z$321,[1]Merged!$C$7:$C$321,"REC",[1]Merged!$I$7:$I$321,"Advanced Planning (EIR/EIS Certified)")</f>
        <v>15380.562877437582</v>
      </c>
      <c r="M28" s="1">
        <f>SUMIFS([1]Merged!AA$7:AA$321,[1]Merged!$C$7:$C$321,"REC",[1]Merged!$I$7:$I$321,"Advanced Planning (EIR/EIS Certified)")</f>
        <v>17398.734833788138</v>
      </c>
      <c r="N28" s="1">
        <f>SUMIFS([1]Merged!AB$7:AB$321,[1]Merged!$C$7:$C$321,"REC",[1]Merged!$I$7:$I$321,"Advanced Planning (EIR/EIS Certified)")</f>
        <v>18891.395321280048</v>
      </c>
      <c r="O28" s="1">
        <f>SUMIFS([1]Merged!AC$7:AC$321,[1]Merged!$C$7:$C$321,"REC",[1]Merged!$I$7:$I$321,"Advanced Planning (EIR/EIS Certified)")</f>
        <v>20157.880886723186</v>
      </c>
      <c r="P28" s="1">
        <f>SUMIFS([1]Merged!AD$7:AD$321,[1]Merged!$C$7:$C$321,"REC",[1]Merged!$I$7:$I$321,"Advanced Planning (EIR/EIS Certified)")</f>
        <v>21294.579191826113</v>
      </c>
      <c r="Q28" s="1">
        <f>SUMIFS([1]Merged!AE$7:AE$321,[1]Merged!$C$7:$C$321,"REC",[1]Merged!$I$7:$I$321,"Advanced Planning (EIR/EIS Certified)")</f>
        <v>22130.822063070344</v>
      </c>
      <c r="R28" s="1">
        <f>SUMIFS([1]Merged!AF$7:AF$321,[1]Merged!$C$7:$C$321,"REC",[1]Merged!$I$7:$I$321,"Advanced Planning (EIR/EIS Certified)")</f>
        <v>22855.3105450976</v>
      </c>
      <c r="S28" s="1">
        <f>SUMIFS([1]Merged!AG$7:AG$321,[1]Merged!$C$7:$C$321,"REC",[1]Merged!$I$7:$I$321,"Advanced Planning (EIR/EIS Certified)")</f>
        <v>23569.045710432718</v>
      </c>
      <c r="T28" s="1">
        <f>SUMIFS([1]Merged!AH$7:AH$321,[1]Merged!$C$7:$C$321,"REC",[1]Merged!$I$7:$I$321,"Advanced Planning (EIR/EIS Certified)")</f>
        <v>24273.560605820127</v>
      </c>
      <c r="U28" s="1">
        <f>SUMIFS([1]Merged!AI$7:AI$321,[1]Merged!$C$7:$C$321,"REC",[1]Merged!$I$7:$I$321,"Advanced Planning (EIR/EIS Certified)")</f>
        <v>24970.081027993896</v>
      </c>
      <c r="V28" s="1">
        <f>SUMIFS([1]Merged!AJ$7:AJ$321,[1]Merged!$C$7:$C$321,"REC",[1]Merged!$I$7:$I$321,"Advanced Planning (EIR/EIS Certified)")</f>
        <v>25659.602751887796</v>
      </c>
      <c r="W28" s="1">
        <f>SUMIFS([1]Merged!AK$7:AK$321,[1]Merged!$C$7:$C$321,"REC",[1]Merged!$I$7:$I$321,"Advanced Planning (EIR/EIS Certified)")</f>
        <v>26342.945860889853</v>
      </c>
      <c r="X28" s="1">
        <f>SUMIFS([1]Merged!AL$7:AL$321,[1]Merged!$C$7:$C$321,"REC",[1]Merged!$I$7:$I$321,"Advanced Planning (EIR/EIS Certified)")</f>
        <v>27020.793890073524</v>
      </c>
      <c r="Y28" s="1">
        <f>SUMIFS([1]Merged!AM$7:AM$321,[1]Merged!$C$7:$C$321,"REC",[1]Merged!$I$7:$I$321,"Advanced Planning (EIR/EIS Certified)")</f>
        <v>27693.722618352876</v>
      </c>
      <c r="Z28" s="1">
        <f>SUMIFS([1]Merged!AN$7:AN$321,[1]Merged!$C$7:$C$321,"REC",[1]Merged!$I$7:$I$321,"Advanced Planning (EIR/EIS Certified)")</f>
        <v>28362.221635960617</v>
      </c>
      <c r="AA28" s="1">
        <f>SUMIFS([1]Merged!AO$7:AO$321,[1]Merged!$C$7:$C$321,"REC",[1]Merged!$I$7:$I$321,"Advanced Planning (EIR/EIS Certified)")</f>
        <v>29026.710762782011</v>
      </c>
      <c r="AB28" s="1">
        <f>SUMIFS([1]Merged!AP$7:AP$321,[1]Merged!$C$7:$C$321,"REC",[1]Merged!$I$7:$I$321,"Advanced Planning (EIR/EIS Certified)")</f>
        <v>29687.552728054805</v>
      </c>
      <c r="AC28" s="1">
        <f>SUMIFS([1]Merged!AQ$7:AQ$321,[1]Merged!$C$7:$C$321,"REC",[1]Merged!$I$7:$I$321,"Advanced Planning (EIR/EIS Certified)")</f>
        <v>30345.063090150412</v>
      </c>
      <c r="AD28" s="1">
        <f>SUMIFS([1]Merged!AR$7:AR$321,[1]Merged!$C$7:$C$321,"REC",[1]Merged!$I$7:$I$321,"Advanced Planning (EIR/EIS Certified)")</f>
        <v>30999.518088305169</v>
      </c>
      <c r="AE28" s="1">
        <f>SUMIFS([1]Merged!AS$7:AS$321,[1]Merged!$C$7:$C$321,"REC",[1]Merged!$I$7:$I$321,"Advanced Planning (EIR/EIS Certified)")</f>
        <v>31651.160923668303</v>
      </c>
      <c r="AF28" s="1">
        <f>SUMIFS([1]Merged!AT$7:AT$321,[1]Merged!$C$7:$C$321,"REC",[1]Merged!$I$7:$I$321,"Advanced Planning (EIR/EIS Certified)")</f>
        <v>32300.206832684991</v>
      </c>
      <c r="AG28" s="1">
        <f>SUMIFS([1]Merged!AU$7:AU$321,[1]Merged!$C$7:$C$321,"REC",[1]Merged!$I$7:$I$321,"Advanced Planning (EIR/EIS Certified)")</f>
        <v>32946.847221465228</v>
      </c>
      <c r="AH28" s="1">
        <f>SUMIFS([1]Merged!AV$7:AV$321,[1]Merged!$C$7:$C$321,"REC",[1]Merged!$I$7:$I$321,"Advanced Planning (EIR/EIS Certified)")</f>
        <v>33591.253062483018</v>
      </c>
      <c r="AI28" s="1">
        <f>SUMIFS([1]Merged!AW$7:AW$321,[1]Merged!$C$7:$C$321,"REC",[1]Merged!$I$7:$I$321,"Advanced Planning (EIR/EIS Certified)")</f>
        <v>34233.577706268989</v>
      </c>
      <c r="AJ28" s="1">
        <f>SUMIFS([1]Merged!AX$7:AX$321,[1]Merged!$C$7:$C$321,"REC",[1]Merged!$I$7:$I$321,"Advanced Planning (EIR/EIS Certified)")</f>
        <v>34873.959225093611</v>
      </c>
      <c r="AK28" s="1">
        <f>SUMIFS([1]Merged!AY$7:AY$321,[1]Merged!$C$7:$C$321,"REC",[1]Merged!$I$7:$I$321,"Advanced Planning (EIR/EIS Certified)")</f>
        <v>35512.522379195514</v>
      </c>
    </row>
    <row r="29" spans="1:37" x14ac:dyDescent="0.25">
      <c r="A29" t="s">
        <v>181</v>
      </c>
      <c r="B29" s="1">
        <f>SUMIFS([1]Merged!P$7:P$321,[1]Merged!$C$7:$C$321,"REC",[1]Merged!$I$7:$I$321,"Feasibility")</f>
        <v>0</v>
      </c>
      <c r="C29" s="1">
        <f>SUMIFS([1]Merged!Q$7:Q$321,[1]Merged!$C$7:$C$321,"REC",[1]Merged!$I$7:$I$321,"Feasibility")</f>
        <v>0</v>
      </c>
      <c r="D29" s="1">
        <f>SUMIFS([1]Merged!R$7:R$321,[1]Merged!$C$7:$C$321,"REC",[1]Merged!$I$7:$I$321,"Feasibility")</f>
        <v>394.02000000000004</v>
      </c>
      <c r="E29" s="1">
        <f>SUMIFS([1]Merged!S$7:S$321,[1]Merged!$C$7:$C$321,"REC",[1]Merged!$I$7:$I$321,"Feasibility")</f>
        <v>2326.8491506947435</v>
      </c>
      <c r="F29" s="1">
        <f>SUMIFS([1]Merged!T$7:T$321,[1]Merged!$C$7:$C$321,"REC",[1]Merged!$I$7:$I$321,"Feasibility")</f>
        <v>4326.8324799663997</v>
      </c>
      <c r="G29" s="1">
        <f>SUMIFS([1]Merged!U$7:U$321,[1]Merged!$C$7:$C$321,"REC",[1]Merged!$I$7:$I$321,"Feasibility")</f>
        <v>17500.574927428337</v>
      </c>
      <c r="H29" s="1">
        <f>SUMIFS([1]Merged!V$7:V$321,[1]Merged!$C$7:$C$321,"REC",[1]Merged!$I$7:$I$321,"Feasibility")</f>
        <v>23306.716761220778</v>
      </c>
      <c r="I29" s="1">
        <f>SUMIFS([1]Merged!W$7:W$321,[1]Merged!$C$7:$C$321,"REC",[1]Merged!$I$7:$I$321,"Feasibility")</f>
        <v>40513.203130754788</v>
      </c>
      <c r="J29" s="1">
        <f>SUMIFS([1]Merged!X$7:X$321,[1]Merged!$C$7:$C$321,"REC",[1]Merged!$I$7:$I$321,"Feasibility")</f>
        <v>50827.712992576046</v>
      </c>
      <c r="K29" s="1">
        <f>SUMIFS([1]Merged!Y$7:Y$321,[1]Merged!$C$7:$C$321,"REC",[1]Merged!$I$7:$I$321,"Feasibility")</f>
        <v>57690.338925730073</v>
      </c>
      <c r="L29" s="1">
        <f>SUMIFS([1]Merged!Z$7:Z$321,[1]Merged!$C$7:$C$321,"REC",[1]Merged!$I$7:$I$321,"Feasibility")</f>
        <v>64328.899259213496</v>
      </c>
      <c r="M29" s="1">
        <f>SUMIFS([1]Merged!AA$7:AA$321,[1]Merged!$C$7:$C$321,"REC",[1]Merged!$I$7:$I$321,"Feasibility")</f>
        <v>68402.617277156547</v>
      </c>
      <c r="N29" s="1">
        <f>SUMIFS([1]Merged!AB$7:AB$321,[1]Merged!$C$7:$C$321,"REC",[1]Merged!$I$7:$I$321,"Feasibility")</f>
        <v>70550.449186802289</v>
      </c>
      <c r="O29" s="1">
        <f>SUMIFS([1]Merged!AC$7:AC$321,[1]Merged!$C$7:$C$321,"REC",[1]Merged!$I$7:$I$321,"Feasibility")</f>
        <v>71999.078738190743</v>
      </c>
      <c r="P29" s="1">
        <f>SUMIFS([1]Merged!AD$7:AD$321,[1]Merged!$C$7:$C$321,"REC",[1]Merged!$I$7:$I$321,"Feasibility")</f>
        <v>73381.248059332196</v>
      </c>
      <c r="Q29" s="1">
        <f>SUMIFS([1]Merged!AE$7:AE$321,[1]Merged!$C$7:$C$321,"REC",[1]Merged!$I$7:$I$321,"Feasibility")</f>
        <v>74716.125253508333</v>
      </c>
      <c r="R29" s="1">
        <f>SUMIFS([1]Merged!AF$7:AF$321,[1]Merged!$C$7:$C$321,"REC",[1]Merged!$I$7:$I$321,"Feasibility")</f>
        <v>76015.062667026694</v>
      </c>
      <c r="S29" s="1">
        <f>SUMIFS([1]Merged!AG$7:AG$321,[1]Merged!$C$7:$C$321,"REC",[1]Merged!$I$7:$I$321,"Feasibility")</f>
        <v>77285.504638424405</v>
      </c>
      <c r="T29" s="1">
        <f>SUMIFS([1]Merged!AH$7:AH$321,[1]Merged!$C$7:$C$321,"REC",[1]Merged!$I$7:$I$321,"Feasibility")</f>
        <v>78532.670371797605</v>
      </c>
      <c r="U29" s="1">
        <f>SUMIFS([1]Merged!AI$7:AI$321,[1]Merged!$C$7:$C$321,"REC",[1]Merged!$I$7:$I$321,"Feasibility")</f>
        <v>79760.395795169316</v>
      </c>
      <c r="V29" s="1">
        <f>SUMIFS([1]Merged!AJ$7:AJ$321,[1]Merged!$C$7:$C$321,"REC",[1]Merged!$I$7:$I$321,"Feasibility")</f>
        <v>80971.600908679786</v>
      </c>
      <c r="W29" s="1">
        <f>SUMIFS([1]Merged!AK$7:AK$321,[1]Merged!$C$7:$C$321,"REC",[1]Merged!$I$7:$I$321,"Feasibility")</f>
        <v>82168.569799686113</v>
      </c>
      <c r="X29" s="1">
        <f>SUMIFS([1]Merged!AL$7:AL$321,[1]Merged!$C$7:$C$321,"REC",[1]Merged!$I$7:$I$321,"Feasibility")</f>
        <v>83353.128460767475</v>
      </c>
      <c r="Y29" s="1">
        <f>SUMIFS([1]Merged!AM$7:AM$321,[1]Merged!$C$7:$C$321,"REC",[1]Merged!$I$7:$I$321,"Feasibility")</f>
        <v>84526.762988474919</v>
      </c>
      <c r="Z29" s="1">
        <f>SUMIFS([1]Merged!AN$7:AN$321,[1]Merged!$C$7:$C$321,"REC",[1]Merged!$I$7:$I$321,"Feasibility")</f>
        <v>85690.70109840612</v>
      </c>
      <c r="AA29" s="1">
        <f>SUMIFS([1]Merged!AO$7:AO$321,[1]Merged!$C$7:$C$321,"REC",[1]Merged!$I$7:$I$321,"Feasibility")</f>
        <v>86845.970070519863</v>
      </c>
      <c r="AB29" s="1">
        <f>SUMIFS([1]Merged!AP$7:AP$321,[1]Merged!$C$7:$C$321,"REC",[1]Merged!$I$7:$I$321,"Feasibility")</f>
        <v>87993.43899827321</v>
      </c>
      <c r="AC29" s="1">
        <f>SUMIFS([1]Merged!AQ$7:AQ$321,[1]Merged!$C$7:$C$321,"REC",[1]Merged!$I$7:$I$321,"Feasibility")</f>
        <v>89133.85026528046</v>
      </c>
      <c r="AD29" s="1">
        <f>SUMIFS([1]Merged!AR$7:AR$321,[1]Merged!$C$7:$C$321,"REC",[1]Merged!$I$7:$I$321,"Feasibility")</f>
        <v>90267.843436313269</v>
      </c>
      <c r="AE29" s="1">
        <f>SUMIFS([1]Merged!AS$7:AS$321,[1]Merged!$C$7:$C$321,"REC",[1]Merged!$I$7:$I$321,"Feasibility")</f>
        <v>91395.973686950543</v>
      </c>
      <c r="AF29" s="1">
        <f>SUMIFS([1]Merged!AT$7:AT$321,[1]Merged!$C$7:$C$321,"REC",[1]Merged!$I$7:$I$321,"Feasibility")</f>
        <v>92518.726224508209</v>
      </c>
      <c r="AG29" s="1">
        <f>SUMIFS([1]Merged!AU$7:AU$321,[1]Merged!$C$7:$C$321,"REC",[1]Merged!$I$7:$I$321,"Feasibility")</f>
        <v>93636.527715964927</v>
      </c>
      <c r="AH29" s="1">
        <f>SUMIFS([1]Merged!AV$7:AV$321,[1]Merged!$C$7:$C$321,"REC",[1]Merged!$I$7:$I$321,"Feasibility")</f>
        <v>94749.755447202027</v>
      </c>
      <c r="AI29" s="1">
        <f>SUMIFS([1]Merged!AW$7:AW$321,[1]Merged!$C$7:$C$321,"REC",[1]Merged!$I$7:$I$321,"Feasibility")</f>
        <v>95858.744739177593</v>
      </c>
      <c r="AJ29" s="1">
        <f>SUMIFS([1]Merged!AX$7:AX$321,[1]Merged!$C$7:$C$321,"REC",[1]Merged!$I$7:$I$321,"Feasibility")</f>
        <v>96963.795008475281</v>
      </c>
      <c r="AK29" s="1">
        <f>SUMIFS([1]Merged!AY$7:AY$321,[1]Merged!$C$7:$C$321,"REC",[1]Merged!$I$7:$I$321,"Feasibility")</f>
        <v>98065.174761865681</v>
      </c>
    </row>
    <row r="30" spans="1:37" x14ac:dyDescent="0.25">
      <c r="A30" s="5" t="s">
        <v>208</v>
      </c>
      <c r="B30" s="6">
        <f>SUMIFS([1]Merged!P$7:P$321,[1]Merged!$C$7:$C$321,"REC",[1]Merged!$I$7:$I$321,"Conceptual")</f>
        <v>0</v>
      </c>
      <c r="C30" s="6">
        <f>SUMIFS([1]Merged!Q$7:Q$321,[1]Merged!$C$7:$C$321,"REC",[1]Merged!$I$7:$I$321,"Conceptual")</f>
        <v>0</v>
      </c>
      <c r="D30" s="6">
        <f>SUMIFS([1]Merged!R$7:R$321,[1]Merged!$C$7:$C$321,"REC",[1]Merged!$I$7:$I$321,"Conceptual")</f>
        <v>0</v>
      </c>
      <c r="E30" s="6">
        <f>SUMIFS([1]Merged!S$7:S$321,[1]Merged!$C$7:$C$321,"REC",[1]Merged!$I$7:$I$321,"Conceptual")</f>
        <v>0</v>
      </c>
      <c r="F30" s="6">
        <f>SUMIFS([1]Merged!T$7:T$321,[1]Merged!$C$7:$C$321,"REC",[1]Merged!$I$7:$I$321,"Conceptual")</f>
        <v>0</v>
      </c>
      <c r="G30" s="6">
        <f>SUMIFS([1]Merged!U$7:U$321,[1]Merged!$C$7:$C$321,"REC",[1]Merged!$I$7:$I$321,"Conceptual")</f>
        <v>3038.5449600000002</v>
      </c>
      <c r="H30" s="6">
        <f>SUMIFS([1]Merged!V$7:V$321,[1]Merged!$C$7:$C$321,"REC",[1]Merged!$I$7:$I$321,"Conceptual")</f>
        <v>3586.9367805697166</v>
      </c>
      <c r="I30" s="6">
        <f>SUMIFS([1]Merged!W$7:W$321,[1]Merged!$C$7:$C$321,"REC",[1]Merged!$I$7:$I$321,"Conceptual")</f>
        <v>4369.6414313052046</v>
      </c>
      <c r="J30" s="6">
        <f>SUMIFS([1]Merged!X$7:X$321,[1]Merged!$C$7:$C$321,"REC",[1]Merged!$I$7:$I$321,"Conceptual")</f>
        <v>4875.8606011394322</v>
      </c>
      <c r="K30" s="6">
        <f>SUMIFS([1]Merged!Y$7:Y$321,[1]Merged!$C$7:$C$321,"REC",[1]Merged!$I$7:$I$321,"Conceptual")</f>
        <v>5331.019335187254</v>
      </c>
      <c r="L30" s="6">
        <f>SUMIFS([1]Merged!Z$7:Z$321,[1]Merged!$C$7:$C$321,"REC",[1]Merged!$I$7:$I$321,"Conceptual")</f>
        <v>20562.757951874926</v>
      </c>
      <c r="M30" s="6">
        <f>SUMIFS([1]Merged!AA$7:AA$321,[1]Merged!$C$7:$C$321,"REC",[1]Merged!$I$7:$I$321,"Conceptual")</f>
        <v>28007.736462200908</v>
      </c>
      <c r="N30" s="6">
        <f>SUMIFS([1]Merged!AB$7:AB$321,[1]Merged!$C$7:$C$321,"REC",[1]Merged!$I$7:$I$321,"Conceptual")</f>
        <v>33166.876982571193</v>
      </c>
      <c r="O30" s="6">
        <f>SUMIFS([1]Merged!AC$7:AC$321,[1]Merged!$C$7:$C$321,"REC",[1]Merged!$I$7:$I$321,"Conceptual")</f>
        <v>37384.367253627177</v>
      </c>
      <c r="P30" s="6">
        <f>SUMIFS([1]Merged!AD$7:AD$321,[1]Merged!$C$7:$C$321,"REC",[1]Merged!$I$7:$I$321,"Conceptual")</f>
        <v>41082.884697150912</v>
      </c>
      <c r="Q30" s="6">
        <f>SUMIFS([1]Merged!AE$7:AE$321,[1]Merged!$C$7:$C$321,"REC",[1]Merged!$I$7:$I$321,"Conceptual")</f>
        <v>44301.467645740202</v>
      </c>
      <c r="R30" s="6">
        <f>SUMIFS([1]Merged!AF$7:AF$321,[1]Merged!$C$7:$C$321,"REC",[1]Merged!$I$7:$I$321,"Conceptual")</f>
        <v>46808.529314329171</v>
      </c>
      <c r="S30" s="6">
        <f>SUMIFS([1]Merged!AG$7:AG$321,[1]Merged!$C$7:$C$321,"REC",[1]Merged!$I$7:$I$321,"Conceptual")</f>
        <v>49174.94869270311</v>
      </c>
      <c r="T30" s="6">
        <f>SUMIFS([1]Merged!AH$7:AH$321,[1]Merged!$C$7:$C$321,"REC",[1]Merged!$I$7:$I$321,"Conceptual")</f>
        <v>51472.084257997907</v>
      </c>
      <c r="U30" s="6">
        <f>SUMIFS([1]Merged!AI$7:AI$321,[1]Merged!$C$7:$C$321,"REC",[1]Merged!$I$7:$I$321,"Conceptual")</f>
        <v>53724.972498769377</v>
      </c>
      <c r="V30" s="6">
        <f>SUMIFS([1]Merged!AJ$7:AJ$321,[1]Merged!$C$7:$C$321,"REC",[1]Merged!$I$7:$I$321,"Conceptual")</f>
        <v>81202.845210877524</v>
      </c>
      <c r="W30" s="6">
        <f>SUMIFS([1]Merged!AK$7:AK$321,[1]Merged!$C$7:$C$321,"REC",[1]Merged!$I$7:$I$321,"Conceptual")</f>
        <v>97524.376755314923</v>
      </c>
      <c r="X30" s="6">
        <f>SUMIFS([1]Merged!AL$7:AL$321,[1]Merged!$C$7:$C$321,"REC",[1]Merged!$I$7:$I$321,"Conceptual")</f>
        <v>107947.82656748338</v>
      </c>
      <c r="Y30" s="6">
        <f>SUMIFS([1]Merged!AM$7:AM$321,[1]Merged!$C$7:$C$321,"REC",[1]Merged!$I$7:$I$321,"Conceptual")</f>
        <v>115951.24871503466</v>
      </c>
      <c r="Z30" s="6">
        <f>SUMIFS([1]Merged!AN$7:AN$321,[1]Merged!$C$7:$C$321,"REC",[1]Merged!$I$7:$I$321,"Conceptual")</f>
        <v>122625.41402030124</v>
      </c>
      <c r="AA30" s="6">
        <f>SUMIFS([1]Merged!AO$7:AO$321,[1]Merged!$C$7:$C$321,"REC",[1]Merged!$I$7:$I$321,"Conceptual")</f>
        <v>125902.97094709671</v>
      </c>
      <c r="AB30" s="6">
        <f>SUMIFS([1]Merged!AP$7:AP$321,[1]Merged!$C$7:$C$321,"REC",[1]Merged!$I$7:$I$321,"Conceptual")</f>
        <v>127996.82258139567</v>
      </c>
      <c r="AC30" s="6">
        <f>SUMIFS([1]Merged!AQ$7:AQ$321,[1]Merged!$C$7:$C$321,"REC",[1]Merged!$I$7:$I$321,"Conceptual")</f>
        <v>130084.64304128574</v>
      </c>
      <c r="AD30" s="6">
        <f>SUMIFS([1]Merged!AR$7:AR$321,[1]Merged!$C$7:$C$321,"REC",[1]Merged!$I$7:$I$321,"Conceptual")</f>
        <v>132167.04714129402</v>
      </c>
      <c r="AE30" s="6">
        <f>SUMIFS([1]Merged!AS$7:AS$321,[1]Merged!$C$7:$C$321,"REC",[1]Merged!$I$7:$I$321,"Conceptual")</f>
        <v>134244.55940367962</v>
      </c>
      <c r="AF30" s="6">
        <f>SUMIFS([1]Merged!AT$7:AT$321,[1]Merged!$C$7:$C$321,"REC",[1]Merged!$I$7:$I$321,"Conceptual")</f>
        <v>136317.6310409953</v>
      </c>
      <c r="AG30" s="6">
        <f>SUMIFS([1]Merged!AU$7:AU$321,[1]Merged!$C$7:$C$321,"REC",[1]Merged!$I$7:$I$321,"Conceptual")</f>
        <v>138386.65310228901</v>
      </c>
      <c r="AH30" s="6">
        <f>SUMIFS([1]Merged!AV$7:AV$321,[1]Merged!$C$7:$C$321,"REC",[1]Merged!$I$7:$I$321,"Conceptual")</f>
        <v>140451.96678273217</v>
      </c>
      <c r="AI30" s="6">
        <f>SUMIFS([1]Merged!AW$7:AW$321,[1]Merged!$C$7:$C$321,"REC",[1]Merged!$I$7:$I$321,"Conceptual")</f>
        <v>142513.87160401981</v>
      </c>
      <c r="AJ30" s="6">
        <f>SUMIFS([1]Merged!AX$7:AX$321,[1]Merged!$C$7:$C$321,"REC",[1]Merged!$I$7:$I$321,"Conceptual")</f>
        <v>144572.63197457345</v>
      </c>
      <c r="AK30" s="6">
        <f>SUMIFS([1]Merged!AY$7:AY$321,[1]Merged!$C$7:$C$321,"REC",[1]Merged!$I$7:$I$321,"Conceptual")</f>
        <v>146628.48250154458</v>
      </c>
    </row>
    <row r="31" spans="1:37" x14ac:dyDescent="0.25">
      <c r="A31" t="s">
        <v>309</v>
      </c>
      <c r="B31" s="1">
        <f>SUM(B21:B26)</f>
        <v>370431.90360383812</v>
      </c>
      <c r="C31" s="1">
        <f t="shared" ref="C31:AK31" si="1">SUM(C21:C26)</f>
        <v>386592.21950088174</v>
      </c>
      <c r="D31" s="1">
        <f t="shared" si="1"/>
        <v>404716.27702949173</v>
      </c>
      <c r="E31" s="1">
        <f t="shared" si="1"/>
        <v>417349.34647180262</v>
      </c>
      <c r="F31" s="1">
        <f t="shared" si="1"/>
        <v>427443.87495161238</v>
      </c>
      <c r="G31" s="1">
        <f t="shared" si="1"/>
        <v>435836.71389459004</v>
      </c>
      <c r="H31" s="1">
        <f t="shared" si="1"/>
        <v>442988.00342783512</v>
      </c>
      <c r="I31" s="1">
        <f t="shared" si="1"/>
        <v>449614.88581548602</v>
      </c>
      <c r="J31" s="1">
        <f t="shared" si="1"/>
        <v>455921.45887416077</v>
      </c>
      <c r="K31" s="1">
        <f t="shared" si="1"/>
        <v>461187.03233051155</v>
      </c>
      <c r="L31" s="1">
        <f t="shared" si="1"/>
        <v>465767.34395117738</v>
      </c>
      <c r="M31" s="1">
        <f t="shared" si="1"/>
        <v>470219.8222892335</v>
      </c>
      <c r="N31" s="1">
        <f t="shared" si="1"/>
        <v>474402.66001121618</v>
      </c>
      <c r="O31" s="1">
        <f t="shared" si="1"/>
        <v>478520.19784009136</v>
      </c>
      <c r="P31" s="1">
        <f t="shared" si="1"/>
        <v>482212.09110731946</v>
      </c>
      <c r="Q31" s="1">
        <f t="shared" si="1"/>
        <v>485654.63027295761</v>
      </c>
      <c r="R31" s="1">
        <f t="shared" si="1"/>
        <v>488873.94623041659</v>
      </c>
      <c r="S31" s="1">
        <f t="shared" si="1"/>
        <v>491717.02274238138</v>
      </c>
      <c r="T31" s="1">
        <f t="shared" si="1"/>
        <v>494558.13417256653</v>
      </c>
      <c r="U31" s="1">
        <f t="shared" si="1"/>
        <v>496934.01254457777</v>
      </c>
      <c r="V31" s="1">
        <f t="shared" si="1"/>
        <v>499206.15033251105</v>
      </c>
      <c r="W31" s="1">
        <f t="shared" si="1"/>
        <v>501405.80979324691</v>
      </c>
      <c r="X31" s="1">
        <f t="shared" si="1"/>
        <v>503425.77792026772</v>
      </c>
      <c r="Y31" s="1">
        <f t="shared" si="1"/>
        <v>505290.72665671352</v>
      </c>
      <c r="Z31" s="1">
        <f t="shared" si="1"/>
        <v>507096.22707387264</v>
      </c>
      <c r="AA31" s="1">
        <f t="shared" si="1"/>
        <v>508948.41300994903</v>
      </c>
      <c r="AB31" s="1">
        <f t="shared" si="1"/>
        <v>510704.19890090066</v>
      </c>
      <c r="AC31" s="1">
        <f t="shared" si="1"/>
        <v>512446.59500510915</v>
      </c>
      <c r="AD31" s="1">
        <f t="shared" si="1"/>
        <v>514137.82009942929</v>
      </c>
      <c r="AE31" s="1">
        <f t="shared" si="1"/>
        <v>515653.00415336475</v>
      </c>
      <c r="AF31" s="1">
        <f t="shared" si="1"/>
        <v>516749.26500739739</v>
      </c>
      <c r="AG31" s="1">
        <f t="shared" si="1"/>
        <v>517807.49166738411</v>
      </c>
      <c r="AH31" s="1">
        <f t="shared" si="1"/>
        <v>518857.37128197472</v>
      </c>
      <c r="AI31" s="1">
        <f t="shared" si="1"/>
        <v>519905.5584055949</v>
      </c>
      <c r="AJ31" s="1">
        <f t="shared" si="1"/>
        <v>520946.98416616634</v>
      </c>
      <c r="AK31" s="1">
        <f t="shared" si="1"/>
        <v>521987.86889495084</v>
      </c>
    </row>
    <row r="32" spans="1:3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x14ac:dyDescent="0.35">
      <c r="A34" s="3" t="s">
        <v>298</v>
      </c>
      <c r="F34" s="1">
        <v>615.63287854185126</v>
      </c>
      <c r="G34" s="1">
        <v>658.84422177088538</v>
      </c>
      <c r="H34" s="1">
        <v>692.36154352474659</v>
      </c>
      <c r="I34" s="1">
        <v>719.74718942729385</v>
      </c>
      <c r="J34" s="1">
        <v>742.90142312088312</v>
      </c>
      <c r="K34" s="1">
        <v>762.95853265632809</v>
      </c>
      <c r="L34" s="1">
        <v>780.65015708370231</v>
      </c>
      <c r="M34" s="1">
        <v>796.4758544101893</v>
      </c>
      <c r="N34" s="1">
        <v>810.79193902973395</v>
      </c>
      <c r="O34" s="1">
        <v>823.86150031273655</v>
      </c>
      <c r="P34" s="1">
        <v>835.88433122738172</v>
      </c>
      <c r="Q34" s="1">
        <v>847.01573400632583</v>
      </c>
      <c r="R34" s="1">
        <v>857.37882206659776</v>
      </c>
      <c r="S34" s="1">
        <v>867.07284354177079</v>
      </c>
      <c r="T34" s="1">
        <v>876.17897698663285</v>
      </c>
      <c r="U34" s="1">
        <v>884.76446796914502</v>
      </c>
      <c r="V34" s="1">
        <v>892.88564575349096</v>
      </c>
      <c r="W34" s="1">
        <v>900.590165295632</v>
      </c>
      <c r="X34" s="1">
        <v>907.91870166273429</v>
      </c>
      <c r="Y34" s="1">
        <v>914.90624991517666</v>
      </c>
      <c r="Z34" s="1">
        <v>921.58313580248114</v>
      </c>
      <c r="AA34" s="1">
        <v>927.97581119817926</v>
      </c>
      <c r="AB34" s="1">
        <v>934.1074870494931</v>
      </c>
      <c r="AC34" s="1">
        <v>939.99864211282443</v>
      </c>
      <c r="AD34" s="1">
        <v>945.66743562555348</v>
      </c>
      <c r="AE34" s="1">
        <v>951.13004489176853</v>
      </c>
      <c r="AF34" s="1">
        <v>956.40094360228443</v>
      </c>
      <c r="AG34" s="1">
        <v>961.49313295204047</v>
      </c>
      <c r="AH34" s="1">
        <v>966.41833484713231</v>
      </c>
      <c r="AI34" s="1">
        <v>971.1871544272135</v>
      </c>
      <c r="AJ34" s="1">
        <v>975.80921757158501</v>
      </c>
      <c r="AK34" s="1">
        <v>980.29328787207555</v>
      </c>
    </row>
    <row r="35" spans="1:37" x14ac:dyDescent="0.25">
      <c r="B35" s="4">
        <v>2015</v>
      </c>
      <c r="C35" s="4">
        <v>2016</v>
      </c>
      <c r="D35" s="4">
        <v>2017</v>
      </c>
      <c r="E35" s="4">
        <v>2018</v>
      </c>
      <c r="F35" s="4">
        <v>2019</v>
      </c>
      <c r="G35" s="4">
        <v>2020</v>
      </c>
      <c r="H35" s="4">
        <v>2021</v>
      </c>
      <c r="I35" s="4">
        <v>2022</v>
      </c>
      <c r="J35" s="4">
        <v>2023</v>
      </c>
      <c r="K35" s="4">
        <v>2024</v>
      </c>
      <c r="L35" s="4">
        <v>2025</v>
      </c>
      <c r="M35" s="4">
        <v>2026</v>
      </c>
      <c r="N35" s="4">
        <v>2027</v>
      </c>
      <c r="O35" s="4">
        <v>2028</v>
      </c>
      <c r="P35" s="4">
        <v>2029</v>
      </c>
      <c r="Q35" s="4">
        <v>2030</v>
      </c>
      <c r="R35" s="4">
        <v>2031</v>
      </c>
      <c r="S35" s="4">
        <v>2032</v>
      </c>
      <c r="T35" s="4">
        <v>2033</v>
      </c>
      <c r="U35" s="4">
        <v>2034</v>
      </c>
      <c r="V35" s="4">
        <v>2035</v>
      </c>
      <c r="W35" s="4">
        <v>2036</v>
      </c>
      <c r="X35" s="4">
        <v>2037</v>
      </c>
      <c r="Y35" s="4">
        <v>2038</v>
      </c>
      <c r="Z35" s="4">
        <v>2039</v>
      </c>
      <c r="AA35" s="4">
        <v>2040</v>
      </c>
      <c r="AB35" s="4">
        <v>2041</v>
      </c>
      <c r="AC35" s="4">
        <v>2042</v>
      </c>
      <c r="AD35" s="4">
        <v>2043</v>
      </c>
      <c r="AE35" s="4">
        <v>2044</v>
      </c>
      <c r="AF35" s="4">
        <v>2045</v>
      </c>
      <c r="AG35" s="4">
        <v>2046</v>
      </c>
      <c r="AH35" s="4">
        <v>2047</v>
      </c>
      <c r="AI35" s="4">
        <v>2048</v>
      </c>
      <c r="AJ35" s="4">
        <v>2049</v>
      </c>
      <c r="AK35" s="4">
        <v>2050</v>
      </c>
    </row>
    <row r="36" spans="1:37" x14ac:dyDescent="0.25">
      <c r="A36" t="s">
        <v>1</v>
      </c>
      <c r="B36" s="1">
        <f>SUMIFS([1]Merged!P$7:P$321,[1]Merged!$C$7:$C$321,"SWD",[1]Merged!$I$7:$I$321,"Existing")</f>
        <v>0</v>
      </c>
      <c r="C36" s="1">
        <f>SUMIFS([1]Merged!Q$7:Q$321,[1]Merged!$C$7:$C$321,"SWD",[1]Merged!$I$7:$I$321,"Existing")</f>
        <v>0</v>
      </c>
      <c r="D36" s="1">
        <f>SUMIFS([1]Merged!R$7:R$321,[1]Merged!$C$7:$C$321,"SWD",[1]Merged!$I$7:$I$321,"Existing")</f>
        <v>0</v>
      </c>
      <c r="E36" s="1">
        <f>SUMIFS([1]Merged!S$7:S$321,[1]Merged!$C$7:$C$321,"SWD",[1]Merged!$I$7:$I$321,"Existing")</f>
        <v>0</v>
      </c>
      <c r="F36" s="1">
        <f>SUMIFS([1]Merged!T$7:T$321,[1]Merged!$C$7:$C$321,"SWD",[1]Merged!$I$7:$I$321,"Existing")</f>
        <v>0</v>
      </c>
      <c r="G36" s="1">
        <f>SUMIFS([1]Merged!U$7:U$321,[1]Merged!$C$7:$C$321,"SWD",[1]Merged!$I$7:$I$321,"Existing")</f>
        <v>0</v>
      </c>
      <c r="H36" s="1">
        <f>SUMIFS([1]Merged!V$7:V$321,[1]Merged!$C$7:$C$321,"SWD",[1]Merged!$I$7:$I$321,"Existing")</f>
        <v>0</v>
      </c>
      <c r="I36" s="1">
        <f>SUMIFS([1]Merged!W$7:W$321,[1]Merged!$C$7:$C$321,"SWD",[1]Merged!$I$7:$I$321,"Existing")</f>
        <v>0</v>
      </c>
      <c r="J36" s="1">
        <f>SUMIFS([1]Merged!X$7:X$321,[1]Merged!$C$7:$C$321,"SWD",[1]Merged!$I$7:$I$321,"Existing")</f>
        <v>0</v>
      </c>
      <c r="K36" s="1">
        <f>SUMIFS([1]Merged!Y$7:Y$321,[1]Merged!$C$7:$C$321,"SWD",[1]Merged!$I$7:$I$321,"Existing")</f>
        <v>0</v>
      </c>
      <c r="L36" s="1">
        <f>SUMIFS([1]Merged!Z$7:Z$321,[1]Merged!$C$7:$C$321,"SWD",[1]Merged!$I$7:$I$321,"Existing")</f>
        <v>0</v>
      </c>
      <c r="M36" s="1">
        <f>SUMIFS([1]Merged!AA$7:AA$321,[1]Merged!$C$7:$C$321,"SWD",[1]Merged!$I$7:$I$321,"Existing")</f>
        <v>0</v>
      </c>
      <c r="N36" s="1">
        <f>SUMIFS([1]Merged!AB$7:AB$321,[1]Merged!$C$7:$C$321,"SWD",[1]Merged!$I$7:$I$321,"Existing")</f>
        <v>0</v>
      </c>
      <c r="O36" s="1">
        <f>SUMIFS([1]Merged!AC$7:AC$321,[1]Merged!$C$7:$C$321,"SWD",[1]Merged!$I$7:$I$321,"Existing")</f>
        <v>0</v>
      </c>
      <c r="P36" s="1">
        <f>SUMIFS([1]Merged!AD$7:AD$321,[1]Merged!$C$7:$C$321,"SWD",[1]Merged!$I$7:$I$321,"Existing")</f>
        <v>0</v>
      </c>
      <c r="Q36" s="1">
        <f>SUMIFS([1]Merged!AE$7:AE$321,[1]Merged!$C$7:$C$321,"SWD",[1]Merged!$I$7:$I$321,"Existing")</f>
        <v>0</v>
      </c>
      <c r="R36" s="1">
        <f>SUMIFS([1]Merged!AF$7:AF$321,[1]Merged!$C$7:$C$321,"SWD",[1]Merged!$I$7:$I$321,"Existing")</f>
        <v>0</v>
      </c>
      <c r="S36" s="1">
        <f>SUMIFS([1]Merged!AG$7:AG$321,[1]Merged!$C$7:$C$321,"SWD",[1]Merged!$I$7:$I$321,"Existing")</f>
        <v>0</v>
      </c>
      <c r="T36" s="1">
        <f>SUMIFS([1]Merged!AH$7:AH$321,[1]Merged!$C$7:$C$321,"SWD",[1]Merged!$I$7:$I$321,"Existing")</f>
        <v>0</v>
      </c>
      <c r="U36" s="1">
        <f>SUMIFS([1]Merged!AI$7:AI$321,[1]Merged!$C$7:$C$321,"SWD",[1]Merged!$I$7:$I$321,"Existing")</f>
        <v>0</v>
      </c>
      <c r="V36" s="1">
        <f>SUMIFS([1]Merged!AJ$7:AJ$321,[1]Merged!$C$7:$C$321,"SWD",[1]Merged!$I$7:$I$321,"Existing")</f>
        <v>0</v>
      </c>
      <c r="W36" s="1">
        <f>SUMIFS([1]Merged!AK$7:AK$321,[1]Merged!$C$7:$C$321,"SWD",[1]Merged!$I$7:$I$321,"Existing")</f>
        <v>0</v>
      </c>
      <c r="X36" s="1">
        <f>SUMIFS([1]Merged!AL$7:AL$321,[1]Merged!$C$7:$C$321,"SWD",[1]Merged!$I$7:$I$321,"Existing")</f>
        <v>0</v>
      </c>
      <c r="Y36" s="1">
        <f>SUMIFS([1]Merged!AM$7:AM$321,[1]Merged!$C$7:$C$321,"SWD",[1]Merged!$I$7:$I$321,"Existing")</f>
        <v>0</v>
      </c>
      <c r="Z36" s="1">
        <f>SUMIFS([1]Merged!AN$7:AN$321,[1]Merged!$C$7:$C$321,"SWD",[1]Merged!$I$7:$I$321,"Existing")</f>
        <v>0</v>
      </c>
      <c r="AA36" s="1">
        <f>SUMIFS([1]Merged!AO$7:AO$321,[1]Merged!$C$7:$C$321,"SWD",[1]Merged!$I$7:$I$321,"Existing")</f>
        <v>0</v>
      </c>
      <c r="AB36" s="1">
        <f>SUMIFS([1]Merged!AP$7:AP$321,[1]Merged!$C$7:$C$321,"SWD",[1]Merged!$I$7:$I$321,"Existing")</f>
        <v>0</v>
      </c>
      <c r="AC36" s="1">
        <f>SUMIFS([1]Merged!AQ$7:AQ$321,[1]Merged!$C$7:$C$321,"SWD",[1]Merged!$I$7:$I$321,"Existing")</f>
        <v>0</v>
      </c>
      <c r="AD36" s="1">
        <f>SUMIFS([1]Merged!AR$7:AR$321,[1]Merged!$C$7:$C$321,"SWD",[1]Merged!$I$7:$I$321,"Existing")</f>
        <v>0</v>
      </c>
      <c r="AE36" s="1">
        <f>SUMIFS([1]Merged!AS$7:AS$321,[1]Merged!$C$7:$C$321,"SWD",[1]Merged!$I$7:$I$321,"Existing")</f>
        <v>0</v>
      </c>
      <c r="AF36" s="1">
        <f>SUMIFS([1]Merged!AT$7:AT$321,[1]Merged!$C$7:$C$321,"SWD",[1]Merged!$I$7:$I$321,"Existing")</f>
        <v>0</v>
      </c>
      <c r="AG36" s="1">
        <f>SUMIFS([1]Merged!AU$7:AU$321,[1]Merged!$C$7:$C$321,"SWD",[1]Merged!$I$7:$I$321,"Existing")</f>
        <v>0</v>
      </c>
      <c r="AH36" s="1">
        <f>SUMIFS([1]Merged!AV$7:AV$321,[1]Merged!$C$7:$C$321,"SWD",[1]Merged!$I$7:$I$321,"Existing")</f>
        <v>0</v>
      </c>
      <c r="AI36" s="1">
        <f>SUMIFS([1]Merged!AW$7:AW$321,[1]Merged!$C$7:$C$321,"SWD",[1]Merged!$I$7:$I$321,"Existing")</f>
        <v>0</v>
      </c>
      <c r="AJ36" s="1">
        <f>SUMIFS([1]Merged!AX$7:AX$321,[1]Merged!$C$7:$C$321,"SWD",[1]Merged!$I$7:$I$321,"Existing")</f>
        <v>0</v>
      </c>
      <c r="AK36" s="1">
        <f>SUMIFS([1]Merged!AY$7:AY$321,[1]Merged!$C$7:$C$321,"SWD",[1]Merged!$I$7:$I$321,"Existing")</f>
        <v>0</v>
      </c>
    </row>
    <row r="37" spans="1:37" x14ac:dyDescent="0.25">
      <c r="A37" t="s">
        <v>305</v>
      </c>
      <c r="B37" s="1">
        <f>SUMIFS([1]Merged!P$7:P$321,[1]Merged!$C$7:$C$321,"SWD",[1]Merged!$I$7:$I$321,"Expired LRP")</f>
        <v>0</v>
      </c>
      <c r="C37" s="1">
        <f>SUMIFS([1]Merged!Q$7:Q$321,[1]Merged!$C$7:$C$321,"SWD",[1]Merged!$I$7:$I$321,"Expired LRP")</f>
        <v>0</v>
      </c>
      <c r="D37" s="1">
        <f>SUMIFS([1]Merged!R$7:R$321,[1]Merged!$C$7:$C$321,"SWD",[1]Merged!$I$7:$I$321,"Expired LRP")</f>
        <v>0</v>
      </c>
      <c r="E37" s="1">
        <f>SUMIFS([1]Merged!S$7:S$321,[1]Merged!$C$7:$C$321,"SWD",[1]Merged!$I$7:$I$321,"Expired LRP")</f>
        <v>0</v>
      </c>
      <c r="F37" s="1">
        <f>SUMIFS([1]Merged!T$7:T$321,[1]Merged!$C$7:$C$321,"SWD",[1]Merged!$I$7:$I$321,"Expired LRP")</f>
        <v>0</v>
      </c>
      <c r="G37" s="1">
        <f>SUMIFS([1]Merged!U$7:U$321,[1]Merged!$C$7:$C$321,"SWD",[1]Merged!$I$7:$I$321,"Expired LRP")</f>
        <v>0</v>
      </c>
      <c r="H37" s="1">
        <f>SUMIFS([1]Merged!V$7:V$321,[1]Merged!$C$7:$C$321,"SWD",[1]Merged!$I$7:$I$321,"Expired LRP")</f>
        <v>0</v>
      </c>
      <c r="I37" s="1">
        <f>SUMIFS([1]Merged!W$7:W$321,[1]Merged!$C$7:$C$321,"SWD",[1]Merged!$I$7:$I$321,"Expired LRP")</f>
        <v>0</v>
      </c>
      <c r="J37" s="1">
        <f>SUMIFS([1]Merged!X$7:X$321,[1]Merged!$C$7:$C$321,"SWD",[1]Merged!$I$7:$I$321,"Expired LRP")</f>
        <v>0</v>
      </c>
      <c r="K37" s="1">
        <f>SUMIFS([1]Merged!Y$7:Y$321,[1]Merged!$C$7:$C$321,"SWD",[1]Merged!$I$7:$I$321,"Expired LRP")</f>
        <v>0</v>
      </c>
      <c r="L37" s="1">
        <f>SUMIFS([1]Merged!Z$7:Z$321,[1]Merged!$C$7:$C$321,"SWD",[1]Merged!$I$7:$I$321,"Expired LRP")</f>
        <v>0</v>
      </c>
      <c r="M37" s="1">
        <f>SUMIFS([1]Merged!AA$7:AA$321,[1]Merged!$C$7:$C$321,"SWD",[1]Merged!$I$7:$I$321,"Expired LRP")</f>
        <v>0</v>
      </c>
      <c r="N37" s="1">
        <f>SUMIFS([1]Merged!AB$7:AB$321,[1]Merged!$C$7:$C$321,"SWD",[1]Merged!$I$7:$I$321,"Expired LRP")</f>
        <v>0</v>
      </c>
      <c r="O37" s="1">
        <f>SUMIFS([1]Merged!AC$7:AC$321,[1]Merged!$C$7:$C$321,"SWD",[1]Merged!$I$7:$I$321,"Expired LRP")</f>
        <v>0</v>
      </c>
      <c r="P37" s="1">
        <f>SUMIFS([1]Merged!AD$7:AD$321,[1]Merged!$C$7:$C$321,"SWD",[1]Merged!$I$7:$I$321,"Expired LRP")</f>
        <v>0</v>
      </c>
      <c r="Q37" s="1">
        <f>SUMIFS([1]Merged!AE$7:AE$321,[1]Merged!$C$7:$C$321,"SWD",[1]Merged!$I$7:$I$321,"Expired LRP")</f>
        <v>0</v>
      </c>
      <c r="R37" s="1">
        <f>SUMIFS([1]Merged!AF$7:AF$321,[1]Merged!$C$7:$C$321,"SWD",[1]Merged!$I$7:$I$321,"Expired LRP")</f>
        <v>0</v>
      </c>
      <c r="S37" s="1">
        <f>SUMIFS([1]Merged!AG$7:AG$321,[1]Merged!$C$7:$C$321,"SWD",[1]Merged!$I$7:$I$321,"Expired LRP")</f>
        <v>0</v>
      </c>
      <c r="T37" s="1">
        <f>SUMIFS([1]Merged!AH$7:AH$321,[1]Merged!$C$7:$C$321,"SWD",[1]Merged!$I$7:$I$321,"Expired LRP")</f>
        <v>0</v>
      </c>
      <c r="U37" s="1">
        <f>SUMIFS([1]Merged!AI$7:AI$321,[1]Merged!$C$7:$C$321,"SWD",[1]Merged!$I$7:$I$321,"Expired LRP")</f>
        <v>0</v>
      </c>
      <c r="V37" s="1">
        <f>SUMIFS([1]Merged!AJ$7:AJ$321,[1]Merged!$C$7:$C$321,"SWD",[1]Merged!$I$7:$I$321,"Expired LRP")</f>
        <v>0</v>
      </c>
      <c r="W37" s="1">
        <f>SUMIFS([1]Merged!AK$7:AK$321,[1]Merged!$C$7:$C$321,"SWD",[1]Merged!$I$7:$I$321,"Expired LRP")</f>
        <v>0</v>
      </c>
      <c r="X37" s="1">
        <f>SUMIFS([1]Merged!AL$7:AL$321,[1]Merged!$C$7:$C$321,"SWD",[1]Merged!$I$7:$I$321,"Expired LRP")</f>
        <v>0</v>
      </c>
      <c r="Y37" s="1">
        <f>SUMIFS([1]Merged!AM$7:AM$321,[1]Merged!$C$7:$C$321,"SWD",[1]Merged!$I$7:$I$321,"Expired LRP")</f>
        <v>0</v>
      </c>
      <c r="Z37" s="1">
        <f>SUMIFS([1]Merged!AN$7:AN$321,[1]Merged!$C$7:$C$321,"SWD",[1]Merged!$I$7:$I$321,"Expired LRP")</f>
        <v>0</v>
      </c>
      <c r="AA37" s="1">
        <f>SUMIFS([1]Merged!AO$7:AO$321,[1]Merged!$C$7:$C$321,"SWD",[1]Merged!$I$7:$I$321,"Expired LRP")</f>
        <v>0</v>
      </c>
      <c r="AB37" s="1">
        <f>SUMIFS([1]Merged!AP$7:AP$321,[1]Merged!$C$7:$C$321,"SWD",[1]Merged!$I$7:$I$321,"Expired LRP")</f>
        <v>0</v>
      </c>
      <c r="AC37" s="1">
        <f>SUMIFS([1]Merged!AQ$7:AQ$321,[1]Merged!$C$7:$C$321,"SWD",[1]Merged!$I$7:$I$321,"Expired LRP")</f>
        <v>0</v>
      </c>
      <c r="AD37" s="1">
        <f>SUMIFS([1]Merged!AR$7:AR$321,[1]Merged!$C$7:$C$321,"SWD",[1]Merged!$I$7:$I$321,"Expired LRP")</f>
        <v>0</v>
      </c>
      <c r="AE37" s="1">
        <f>SUMIFS([1]Merged!AS$7:AS$321,[1]Merged!$C$7:$C$321,"SWD",[1]Merged!$I$7:$I$321,"Expired LRP")</f>
        <v>0</v>
      </c>
      <c r="AF37" s="1">
        <f>SUMIFS([1]Merged!AT$7:AT$321,[1]Merged!$C$7:$C$321,"SWD",[1]Merged!$I$7:$I$321,"Expired LRP")</f>
        <v>0</v>
      </c>
      <c r="AG37" s="1">
        <f>SUMIFS([1]Merged!AU$7:AU$321,[1]Merged!$C$7:$C$321,"SWD",[1]Merged!$I$7:$I$321,"Expired LRP")</f>
        <v>0</v>
      </c>
      <c r="AH37" s="1">
        <f>SUMIFS([1]Merged!AV$7:AV$321,[1]Merged!$C$7:$C$321,"SWD",[1]Merged!$I$7:$I$321,"Expired LRP")</f>
        <v>0</v>
      </c>
      <c r="AI37" s="1">
        <f>SUMIFS([1]Merged!AW$7:AW$321,[1]Merged!$C$7:$C$321,"SWD",[1]Merged!$I$7:$I$321,"Expired LRP")</f>
        <v>0</v>
      </c>
      <c r="AJ37" s="1">
        <f>SUMIFS([1]Merged!AX$7:AX$321,[1]Merged!$C$7:$C$321,"SWD",[1]Merged!$I$7:$I$321,"Expired LRP")</f>
        <v>0</v>
      </c>
      <c r="AK37" s="1">
        <f>SUMIFS([1]Merged!AY$7:AY$321,[1]Merged!$C$7:$C$321,"SWD",[1]Merged!$I$7:$I$321,"Expired LRP")</f>
        <v>0</v>
      </c>
    </row>
    <row r="38" spans="1:37" x14ac:dyDescent="0.25">
      <c r="A38" t="s">
        <v>306</v>
      </c>
      <c r="B38" s="1">
        <f>SUMIFS([1]Merged!P$7:P$321,[1]Merged!$C$7:$C$321,"SWD",[1]Merged!$I$7:$I$321,"Future - LRPx")</f>
        <v>0</v>
      </c>
      <c r="C38" s="1">
        <f>SUMIFS([1]Merged!Q$7:Q$321,[1]Merged!$C$7:$C$321,"SWD",[1]Merged!$I$7:$I$321,"Future - LRPx")</f>
        <v>0</v>
      </c>
      <c r="D38" s="1">
        <f>SUMIFS([1]Merged!R$7:R$321,[1]Merged!$C$7:$C$321,"SWD",[1]Merged!$I$7:$I$321,"Future - LRPx")</f>
        <v>0</v>
      </c>
      <c r="E38" s="1">
        <f>SUMIFS([1]Merged!S$7:S$321,[1]Merged!$C$7:$C$321,"SWD",[1]Merged!$I$7:$I$321,"Future - LRPx")</f>
        <v>0</v>
      </c>
      <c r="F38" s="1">
        <f>SUMIFS([1]Merged!T$7:T$321,[1]Merged!$C$7:$C$321,"SWD",[1]Merged!$I$7:$I$321,"Future - LRPx")</f>
        <v>0</v>
      </c>
      <c r="G38" s="1">
        <f>SUMIFS([1]Merged!U$7:U$321,[1]Merged!$C$7:$C$321,"SWD",[1]Merged!$I$7:$I$321,"Future - LRPx")</f>
        <v>0</v>
      </c>
      <c r="H38" s="1">
        <f>SUMIFS([1]Merged!V$7:V$321,[1]Merged!$C$7:$C$321,"SWD",[1]Merged!$I$7:$I$321,"Future - LRPx")</f>
        <v>0</v>
      </c>
      <c r="I38" s="1">
        <f>SUMIFS([1]Merged!W$7:W$321,[1]Merged!$C$7:$C$321,"SWD",[1]Merged!$I$7:$I$321,"Future - LRPx")</f>
        <v>0</v>
      </c>
      <c r="J38" s="1">
        <f>SUMIFS([1]Merged!X$7:X$321,[1]Merged!$C$7:$C$321,"SWD",[1]Merged!$I$7:$I$321,"Future - LRPx")</f>
        <v>0</v>
      </c>
      <c r="K38" s="1">
        <f>SUMIFS([1]Merged!Y$7:Y$321,[1]Merged!$C$7:$C$321,"SWD",[1]Merged!$I$7:$I$321,"Future - LRPx")</f>
        <v>0</v>
      </c>
      <c r="L38" s="1">
        <f>SUMIFS([1]Merged!Z$7:Z$321,[1]Merged!$C$7:$C$321,"SWD",[1]Merged!$I$7:$I$321,"Future - LRPx")</f>
        <v>0</v>
      </c>
      <c r="M38" s="1">
        <f>SUMIFS([1]Merged!AA$7:AA$321,[1]Merged!$C$7:$C$321,"SWD",[1]Merged!$I$7:$I$321,"Future - LRPx")</f>
        <v>0</v>
      </c>
      <c r="N38" s="1">
        <f>SUMIFS([1]Merged!AB$7:AB$321,[1]Merged!$C$7:$C$321,"SWD",[1]Merged!$I$7:$I$321,"Future - LRPx")</f>
        <v>0</v>
      </c>
      <c r="O38" s="1">
        <f>SUMIFS([1]Merged!AC$7:AC$321,[1]Merged!$C$7:$C$321,"SWD",[1]Merged!$I$7:$I$321,"Future - LRPx")</f>
        <v>0</v>
      </c>
      <c r="P38" s="1">
        <f>SUMIFS([1]Merged!AD$7:AD$321,[1]Merged!$C$7:$C$321,"SWD",[1]Merged!$I$7:$I$321,"Future - LRPx")</f>
        <v>0</v>
      </c>
      <c r="Q38" s="1">
        <f>SUMIFS([1]Merged!AE$7:AE$321,[1]Merged!$C$7:$C$321,"SWD",[1]Merged!$I$7:$I$321,"Future - LRPx")</f>
        <v>0</v>
      </c>
      <c r="R38" s="1">
        <f>SUMIFS([1]Merged!AF$7:AF$321,[1]Merged!$C$7:$C$321,"SWD",[1]Merged!$I$7:$I$321,"Future - LRPx")</f>
        <v>0</v>
      </c>
      <c r="S38" s="1">
        <f>SUMIFS([1]Merged!AG$7:AG$321,[1]Merged!$C$7:$C$321,"SWD",[1]Merged!$I$7:$I$321,"Future - LRPx")</f>
        <v>0</v>
      </c>
      <c r="T38" s="1">
        <f>SUMIFS([1]Merged!AH$7:AH$321,[1]Merged!$C$7:$C$321,"SWD",[1]Merged!$I$7:$I$321,"Future - LRPx")</f>
        <v>0</v>
      </c>
      <c r="U38" s="1">
        <f>SUMIFS([1]Merged!AI$7:AI$321,[1]Merged!$C$7:$C$321,"SWD",[1]Merged!$I$7:$I$321,"Future - LRPx")</f>
        <v>0</v>
      </c>
      <c r="V38" s="1">
        <f>SUMIFS([1]Merged!AJ$7:AJ$321,[1]Merged!$C$7:$C$321,"SWD",[1]Merged!$I$7:$I$321,"Future - LRPx")</f>
        <v>0</v>
      </c>
      <c r="W38" s="1">
        <f>SUMIFS([1]Merged!AK$7:AK$321,[1]Merged!$C$7:$C$321,"SWD",[1]Merged!$I$7:$I$321,"Future - LRPx")</f>
        <v>0</v>
      </c>
      <c r="X38" s="1">
        <f>SUMIFS([1]Merged!AL$7:AL$321,[1]Merged!$C$7:$C$321,"SWD",[1]Merged!$I$7:$I$321,"Future - LRPx")</f>
        <v>0</v>
      </c>
      <c r="Y38" s="1">
        <f>SUMIFS([1]Merged!AM$7:AM$321,[1]Merged!$C$7:$C$321,"SWD",[1]Merged!$I$7:$I$321,"Future - LRPx")</f>
        <v>0</v>
      </c>
      <c r="Z38" s="1">
        <f>SUMIFS([1]Merged!AN$7:AN$321,[1]Merged!$C$7:$C$321,"SWD",[1]Merged!$I$7:$I$321,"Future - LRPx")</f>
        <v>0</v>
      </c>
      <c r="AA38" s="1">
        <f>SUMIFS([1]Merged!AO$7:AO$321,[1]Merged!$C$7:$C$321,"SWD",[1]Merged!$I$7:$I$321,"Future - LRPx")</f>
        <v>0</v>
      </c>
      <c r="AB38" s="1">
        <f>SUMIFS([1]Merged!AP$7:AP$321,[1]Merged!$C$7:$C$321,"SWD",[1]Merged!$I$7:$I$321,"Future - LRPx")</f>
        <v>0</v>
      </c>
      <c r="AC38" s="1">
        <f>SUMIFS([1]Merged!AQ$7:AQ$321,[1]Merged!$C$7:$C$321,"SWD",[1]Merged!$I$7:$I$321,"Future - LRPx")</f>
        <v>0</v>
      </c>
      <c r="AD38" s="1">
        <f>SUMIFS([1]Merged!AR$7:AR$321,[1]Merged!$C$7:$C$321,"SWD",[1]Merged!$I$7:$I$321,"Future - LRPx")</f>
        <v>0</v>
      </c>
      <c r="AE38" s="1">
        <f>SUMIFS([1]Merged!AS$7:AS$321,[1]Merged!$C$7:$C$321,"SWD",[1]Merged!$I$7:$I$321,"Future - LRPx")</f>
        <v>0</v>
      </c>
      <c r="AF38" s="1">
        <f>SUMIFS([1]Merged!AT$7:AT$321,[1]Merged!$C$7:$C$321,"SWD",[1]Merged!$I$7:$I$321,"Future - LRPx")</f>
        <v>0</v>
      </c>
      <c r="AG38" s="1">
        <f>SUMIFS([1]Merged!AU$7:AU$321,[1]Merged!$C$7:$C$321,"SWD",[1]Merged!$I$7:$I$321,"Future - LRPx")</f>
        <v>0</v>
      </c>
      <c r="AH38" s="1">
        <f>SUMIFS([1]Merged!AV$7:AV$321,[1]Merged!$C$7:$C$321,"SWD",[1]Merged!$I$7:$I$321,"Future - LRPx")</f>
        <v>0</v>
      </c>
      <c r="AI38" s="1">
        <f>SUMIFS([1]Merged!AW$7:AW$321,[1]Merged!$C$7:$C$321,"SWD",[1]Merged!$I$7:$I$321,"Future - LRPx")</f>
        <v>0</v>
      </c>
      <c r="AJ38" s="1">
        <f>SUMIFS([1]Merged!AX$7:AX$321,[1]Merged!$C$7:$C$321,"SWD",[1]Merged!$I$7:$I$321,"Future - LRPx")</f>
        <v>0</v>
      </c>
      <c r="AK38" s="1">
        <f>SUMIFS([1]Merged!AY$7:AY$321,[1]Merged!$C$7:$C$321,"SWD",[1]Merged!$I$7:$I$321,"Future - LRPx")</f>
        <v>0</v>
      </c>
    </row>
    <row r="39" spans="1:37" x14ac:dyDescent="0.25">
      <c r="A39" t="s">
        <v>307</v>
      </c>
      <c r="B39" s="1">
        <f>SUMIFS([1]Merged!P$7:P$321,[1]Merged!$C$7:$C$321,"SWD",[1]Merged!$I$7:$I$321,"Not Existing")</f>
        <v>0</v>
      </c>
      <c r="C39" s="1">
        <f>SUMIFS([1]Merged!Q$7:Q$321,[1]Merged!$C$7:$C$321,"SWD",[1]Merged!$I$7:$I$321,"Not Existing")</f>
        <v>0</v>
      </c>
      <c r="D39" s="1">
        <f>SUMIFS([1]Merged!R$7:R$321,[1]Merged!$C$7:$C$321,"SWD",[1]Merged!$I$7:$I$321,"Not Existing")</f>
        <v>0</v>
      </c>
      <c r="E39" s="1">
        <f>SUMIFS([1]Merged!S$7:S$321,[1]Merged!$C$7:$C$321,"SWD",[1]Merged!$I$7:$I$321,"Not Existing")</f>
        <v>0</v>
      </c>
      <c r="F39" s="1">
        <f>SUMIFS([1]Merged!T$7:T$321,[1]Merged!$C$7:$C$321,"SWD",[1]Merged!$I$7:$I$321,"Not Existing")</f>
        <v>0</v>
      </c>
      <c r="G39" s="1">
        <f>SUMIFS([1]Merged!U$7:U$321,[1]Merged!$C$7:$C$321,"SWD",[1]Merged!$I$7:$I$321,"Not Existing")</f>
        <v>0</v>
      </c>
      <c r="H39" s="1">
        <f>SUMIFS([1]Merged!V$7:V$321,[1]Merged!$C$7:$C$321,"SWD",[1]Merged!$I$7:$I$321,"Not Existing")</f>
        <v>0</v>
      </c>
      <c r="I39" s="1">
        <f>SUMIFS([1]Merged!W$7:W$321,[1]Merged!$C$7:$C$321,"SWD",[1]Merged!$I$7:$I$321,"Not Existing")</f>
        <v>0</v>
      </c>
      <c r="J39" s="1">
        <f>SUMIFS([1]Merged!X$7:X$321,[1]Merged!$C$7:$C$321,"SWD",[1]Merged!$I$7:$I$321,"Not Existing")</f>
        <v>0</v>
      </c>
      <c r="K39" s="1">
        <f>SUMIFS([1]Merged!Y$7:Y$321,[1]Merged!$C$7:$C$321,"SWD",[1]Merged!$I$7:$I$321,"Not Existing")</f>
        <v>0</v>
      </c>
      <c r="L39" s="1">
        <f>SUMIFS([1]Merged!Z$7:Z$321,[1]Merged!$C$7:$C$321,"SWD",[1]Merged!$I$7:$I$321,"Not Existing")</f>
        <v>0</v>
      </c>
      <c r="M39" s="1">
        <f>SUMIFS([1]Merged!AA$7:AA$321,[1]Merged!$C$7:$C$321,"SWD",[1]Merged!$I$7:$I$321,"Not Existing")</f>
        <v>0</v>
      </c>
      <c r="N39" s="1">
        <f>SUMIFS([1]Merged!AB$7:AB$321,[1]Merged!$C$7:$C$321,"SWD",[1]Merged!$I$7:$I$321,"Not Existing")</f>
        <v>0</v>
      </c>
      <c r="O39" s="1">
        <f>SUMIFS([1]Merged!AC$7:AC$321,[1]Merged!$C$7:$C$321,"SWD",[1]Merged!$I$7:$I$321,"Not Existing")</f>
        <v>0</v>
      </c>
      <c r="P39" s="1">
        <f>SUMIFS([1]Merged!AD$7:AD$321,[1]Merged!$C$7:$C$321,"SWD",[1]Merged!$I$7:$I$321,"Not Existing")</f>
        <v>0</v>
      </c>
      <c r="Q39" s="1">
        <f>SUMIFS([1]Merged!AE$7:AE$321,[1]Merged!$C$7:$C$321,"SWD",[1]Merged!$I$7:$I$321,"Not Existing")</f>
        <v>0</v>
      </c>
      <c r="R39" s="1">
        <f>SUMIFS([1]Merged!AF$7:AF$321,[1]Merged!$C$7:$C$321,"SWD",[1]Merged!$I$7:$I$321,"Not Existing")</f>
        <v>0</v>
      </c>
      <c r="S39" s="1">
        <f>SUMIFS([1]Merged!AG$7:AG$321,[1]Merged!$C$7:$C$321,"SWD",[1]Merged!$I$7:$I$321,"Not Existing")</f>
        <v>0</v>
      </c>
      <c r="T39" s="1">
        <f>SUMIFS([1]Merged!AH$7:AH$321,[1]Merged!$C$7:$C$321,"SWD",[1]Merged!$I$7:$I$321,"Not Existing")</f>
        <v>0</v>
      </c>
      <c r="U39" s="1">
        <f>SUMIFS([1]Merged!AI$7:AI$321,[1]Merged!$C$7:$C$321,"SWD",[1]Merged!$I$7:$I$321,"Not Existing")</f>
        <v>0</v>
      </c>
      <c r="V39" s="1">
        <f>SUMIFS([1]Merged!AJ$7:AJ$321,[1]Merged!$C$7:$C$321,"SWD",[1]Merged!$I$7:$I$321,"Not Existing")</f>
        <v>0</v>
      </c>
      <c r="W39" s="1">
        <f>SUMIFS([1]Merged!AK$7:AK$321,[1]Merged!$C$7:$C$321,"SWD",[1]Merged!$I$7:$I$321,"Not Existing")</f>
        <v>0</v>
      </c>
      <c r="X39" s="1">
        <f>SUMIFS([1]Merged!AL$7:AL$321,[1]Merged!$C$7:$C$321,"SWD",[1]Merged!$I$7:$I$321,"Not Existing")</f>
        <v>0</v>
      </c>
      <c r="Y39" s="1">
        <f>SUMIFS([1]Merged!AM$7:AM$321,[1]Merged!$C$7:$C$321,"SWD",[1]Merged!$I$7:$I$321,"Not Existing")</f>
        <v>0</v>
      </c>
      <c r="Z39" s="1">
        <f>SUMIFS([1]Merged!AN$7:AN$321,[1]Merged!$C$7:$C$321,"SWD",[1]Merged!$I$7:$I$321,"Not Existing")</f>
        <v>0</v>
      </c>
      <c r="AA39" s="1">
        <f>SUMIFS([1]Merged!AO$7:AO$321,[1]Merged!$C$7:$C$321,"SWD",[1]Merged!$I$7:$I$321,"Not Existing")</f>
        <v>0</v>
      </c>
      <c r="AB39" s="1">
        <f>SUMIFS([1]Merged!AP$7:AP$321,[1]Merged!$C$7:$C$321,"SWD",[1]Merged!$I$7:$I$321,"Not Existing")</f>
        <v>0</v>
      </c>
      <c r="AC39" s="1">
        <f>SUMIFS([1]Merged!AQ$7:AQ$321,[1]Merged!$C$7:$C$321,"SWD",[1]Merged!$I$7:$I$321,"Not Existing")</f>
        <v>0</v>
      </c>
      <c r="AD39" s="1">
        <f>SUMIFS([1]Merged!AR$7:AR$321,[1]Merged!$C$7:$C$321,"SWD",[1]Merged!$I$7:$I$321,"Not Existing")</f>
        <v>0</v>
      </c>
      <c r="AE39" s="1">
        <f>SUMIFS([1]Merged!AS$7:AS$321,[1]Merged!$C$7:$C$321,"SWD",[1]Merged!$I$7:$I$321,"Not Existing")</f>
        <v>0</v>
      </c>
      <c r="AF39" s="1">
        <f>SUMIFS([1]Merged!AT$7:AT$321,[1]Merged!$C$7:$C$321,"SWD",[1]Merged!$I$7:$I$321,"Not Existing")</f>
        <v>0</v>
      </c>
      <c r="AG39" s="1">
        <f>SUMIFS([1]Merged!AU$7:AU$321,[1]Merged!$C$7:$C$321,"SWD",[1]Merged!$I$7:$I$321,"Not Existing")</f>
        <v>0</v>
      </c>
      <c r="AH39" s="1">
        <f>SUMIFS([1]Merged!AV$7:AV$321,[1]Merged!$C$7:$C$321,"SWD",[1]Merged!$I$7:$I$321,"Not Existing")</f>
        <v>0</v>
      </c>
      <c r="AI39" s="1">
        <f>SUMIFS([1]Merged!AW$7:AW$321,[1]Merged!$C$7:$C$321,"SWD",[1]Merged!$I$7:$I$321,"Not Existing")</f>
        <v>0</v>
      </c>
      <c r="AJ39" s="1">
        <f>SUMIFS([1]Merged!AX$7:AX$321,[1]Merged!$C$7:$C$321,"SWD",[1]Merged!$I$7:$I$321,"Not Existing")</f>
        <v>0</v>
      </c>
      <c r="AK39" s="1">
        <f>SUMIFS([1]Merged!AY$7:AY$321,[1]Merged!$C$7:$C$321,"SWD",[1]Merged!$I$7:$I$321,"Not Existing")</f>
        <v>0</v>
      </c>
    </row>
    <row r="40" spans="1:37" x14ac:dyDescent="0.25">
      <c r="A40" t="s">
        <v>308</v>
      </c>
      <c r="B40" s="1">
        <f>SUMIFS([1]Merged!P$7:P$321,[1]Merged!$C$7:$C$321,"SWD",[1]Merged!$I$7:$I$321,"History - Not Existing")</f>
        <v>0</v>
      </c>
      <c r="C40" s="1">
        <f>SUMIFS([1]Merged!Q$7:Q$321,[1]Merged!$C$7:$C$321,"SWD",[1]Merged!$I$7:$I$321,"History - Not Existing")</f>
        <v>0</v>
      </c>
      <c r="D40" s="1">
        <f>SUMIFS([1]Merged!R$7:R$321,[1]Merged!$C$7:$C$321,"SWD",[1]Merged!$I$7:$I$321,"History - Not Existing")</f>
        <v>0</v>
      </c>
      <c r="E40" s="1">
        <f>SUMIFS([1]Merged!S$7:S$321,[1]Merged!$C$7:$C$321,"SWD",[1]Merged!$I$7:$I$321,"History - Not Existing")</f>
        <v>0</v>
      </c>
      <c r="F40" s="1">
        <f>SUMIFS([1]Merged!T$7:T$321,[1]Merged!$C$7:$C$321,"SWD",[1]Merged!$I$7:$I$321,"History - Not Existing")</f>
        <v>0</v>
      </c>
      <c r="G40" s="1">
        <f>SUMIFS([1]Merged!U$7:U$321,[1]Merged!$C$7:$C$321,"SWD",[1]Merged!$I$7:$I$321,"History - Not Existing")</f>
        <v>0</v>
      </c>
      <c r="H40" s="1">
        <f>SUMIFS([1]Merged!V$7:V$321,[1]Merged!$C$7:$C$321,"SWD",[1]Merged!$I$7:$I$321,"History - Not Existing")</f>
        <v>0</v>
      </c>
      <c r="I40" s="1">
        <f>SUMIFS([1]Merged!W$7:W$321,[1]Merged!$C$7:$C$321,"SWD",[1]Merged!$I$7:$I$321,"History - Not Existing")</f>
        <v>0</v>
      </c>
      <c r="J40" s="1">
        <f>SUMIFS([1]Merged!X$7:X$321,[1]Merged!$C$7:$C$321,"SWD",[1]Merged!$I$7:$I$321,"History - Not Existing")</f>
        <v>0</v>
      </c>
      <c r="K40" s="1">
        <f>SUMIFS([1]Merged!Y$7:Y$321,[1]Merged!$C$7:$C$321,"SWD",[1]Merged!$I$7:$I$321,"History - Not Existing")</f>
        <v>0</v>
      </c>
      <c r="L40" s="1">
        <f>SUMIFS([1]Merged!Z$7:Z$321,[1]Merged!$C$7:$C$321,"SWD",[1]Merged!$I$7:$I$321,"History - Not Existing")</f>
        <v>0</v>
      </c>
      <c r="M40" s="1">
        <f>SUMIFS([1]Merged!AA$7:AA$321,[1]Merged!$C$7:$C$321,"SWD",[1]Merged!$I$7:$I$321,"History - Not Existing")</f>
        <v>0</v>
      </c>
      <c r="N40" s="1">
        <f>SUMIFS([1]Merged!AB$7:AB$321,[1]Merged!$C$7:$C$321,"SWD",[1]Merged!$I$7:$I$321,"History - Not Existing")</f>
        <v>0</v>
      </c>
      <c r="O40" s="1">
        <f>SUMIFS([1]Merged!AC$7:AC$321,[1]Merged!$C$7:$C$321,"SWD",[1]Merged!$I$7:$I$321,"History - Not Existing")</f>
        <v>0</v>
      </c>
      <c r="P40" s="1">
        <f>SUMIFS([1]Merged!AD$7:AD$321,[1]Merged!$C$7:$C$321,"SWD",[1]Merged!$I$7:$I$321,"History - Not Existing")</f>
        <v>0</v>
      </c>
      <c r="Q40" s="1">
        <f>SUMIFS([1]Merged!AE$7:AE$321,[1]Merged!$C$7:$C$321,"SWD",[1]Merged!$I$7:$I$321,"History - Not Existing")</f>
        <v>0</v>
      </c>
      <c r="R40" s="1">
        <f>SUMIFS([1]Merged!AF$7:AF$321,[1]Merged!$C$7:$C$321,"SWD",[1]Merged!$I$7:$I$321,"History - Not Existing")</f>
        <v>0</v>
      </c>
      <c r="S40" s="1">
        <f>SUMIFS([1]Merged!AG$7:AG$321,[1]Merged!$C$7:$C$321,"SWD",[1]Merged!$I$7:$I$321,"History - Not Existing")</f>
        <v>0</v>
      </c>
      <c r="T40" s="1">
        <f>SUMIFS([1]Merged!AH$7:AH$321,[1]Merged!$C$7:$C$321,"SWD",[1]Merged!$I$7:$I$321,"History - Not Existing")</f>
        <v>0</v>
      </c>
      <c r="U40" s="1">
        <f>SUMIFS([1]Merged!AI$7:AI$321,[1]Merged!$C$7:$C$321,"SWD",[1]Merged!$I$7:$I$321,"History - Not Existing")</f>
        <v>0</v>
      </c>
      <c r="V40" s="1">
        <f>SUMIFS([1]Merged!AJ$7:AJ$321,[1]Merged!$C$7:$C$321,"SWD",[1]Merged!$I$7:$I$321,"History - Not Existing")</f>
        <v>0</v>
      </c>
      <c r="W40" s="1">
        <f>SUMIFS([1]Merged!AK$7:AK$321,[1]Merged!$C$7:$C$321,"SWD",[1]Merged!$I$7:$I$321,"History - Not Existing")</f>
        <v>0</v>
      </c>
      <c r="X40" s="1">
        <f>SUMIFS([1]Merged!AL$7:AL$321,[1]Merged!$C$7:$C$321,"SWD",[1]Merged!$I$7:$I$321,"History - Not Existing")</f>
        <v>0</v>
      </c>
      <c r="Y40" s="1">
        <f>SUMIFS([1]Merged!AM$7:AM$321,[1]Merged!$C$7:$C$321,"SWD",[1]Merged!$I$7:$I$321,"History - Not Existing")</f>
        <v>0</v>
      </c>
      <c r="Z40" s="1">
        <f>SUMIFS([1]Merged!AN$7:AN$321,[1]Merged!$C$7:$C$321,"SWD",[1]Merged!$I$7:$I$321,"History - Not Existing")</f>
        <v>0</v>
      </c>
      <c r="AA40" s="1">
        <f>SUMIFS([1]Merged!AO$7:AO$321,[1]Merged!$C$7:$C$321,"SWD",[1]Merged!$I$7:$I$321,"History - Not Existing")</f>
        <v>0</v>
      </c>
      <c r="AB40" s="1">
        <f>SUMIFS([1]Merged!AP$7:AP$321,[1]Merged!$C$7:$C$321,"SWD",[1]Merged!$I$7:$I$321,"History - Not Existing")</f>
        <v>0</v>
      </c>
      <c r="AC40" s="1">
        <f>SUMIFS([1]Merged!AQ$7:AQ$321,[1]Merged!$C$7:$C$321,"SWD",[1]Merged!$I$7:$I$321,"History - Not Existing")</f>
        <v>0</v>
      </c>
      <c r="AD40" s="1">
        <f>SUMIFS([1]Merged!AR$7:AR$321,[1]Merged!$C$7:$C$321,"SWD",[1]Merged!$I$7:$I$321,"History - Not Existing")</f>
        <v>0</v>
      </c>
      <c r="AE40" s="1">
        <f>SUMIFS([1]Merged!AS$7:AS$321,[1]Merged!$C$7:$C$321,"SWD",[1]Merged!$I$7:$I$321,"History - Not Existing")</f>
        <v>0</v>
      </c>
      <c r="AF40" s="1">
        <f>SUMIFS([1]Merged!AT$7:AT$321,[1]Merged!$C$7:$C$321,"SWD",[1]Merged!$I$7:$I$321,"History - Not Existing")</f>
        <v>0</v>
      </c>
      <c r="AG40" s="1">
        <f>SUMIFS([1]Merged!AU$7:AU$321,[1]Merged!$C$7:$C$321,"SWD",[1]Merged!$I$7:$I$321,"History - Not Existing")</f>
        <v>0</v>
      </c>
      <c r="AH40" s="1">
        <f>SUMIFS([1]Merged!AV$7:AV$321,[1]Merged!$C$7:$C$321,"SWD",[1]Merged!$I$7:$I$321,"History - Not Existing")</f>
        <v>0</v>
      </c>
      <c r="AI40" s="1">
        <f>SUMIFS([1]Merged!AW$7:AW$321,[1]Merged!$C$7:$C$321,"SWD",[1]Merged!$I$7:$I$321,"History - Not Existing")</f>
        <v>0</v>
      </c>
      <c r="AJ40" s="1">
        <f>SUMIFS([1]Merged!AX$7:AX$321,[1]Merged!$C$7:$C$321,"SWD",[1]Merged!$I$7:$I$321,"History - Not Existing")</f>
        <v>0</v>
      </c>
      <c r="AK40" s="1">
        <f>SUMIFS([1]Merged!AY$7:AY$321,[1]Merged!$C$7:$C$321,"SWD",[1]Merged!$I$7:$I$321,"History - Not Existing")</f>
        <v>0</v>
      </c>
    </row>
    <row r="41" spans="1:37" x14ac:dyDescent="0.25">
      <c r="A41" t="s">
        <v>147</v>
      </c>
      <c r="B41" s="1">
        <f>SUMIFS([1]Merged!P$7:P$321,[1]Merged!$C$7:$C$321,"SWD",[1]Merged!$I$7:$I$321,"Under Construction")</f>
        <v>52000</v>
      </c>
      <c r="C41" s="1">
        <f>SUMIFS([1]Merged!Q$7:Q$321,[1]Merged!$C$7:$C$321,"SWD",[1]Merged!$I$7:$I$321,"Under Construction")</f>
        <v>52000</v>
      </c>
      <c r="D41" s="1">
        <f>SUMIFS([1]Merged!R$7:R$321,[1]Merged!$C$7:$C$321,"SWD",[1]Merged!$I$7:$I$321,"Under Construction")</f>
        <v>52000</v>
      </c>
      <c r="E41" s="1">
        <f>SUMIFS([1]Merged!S$7:S$321,[1]Merged!$C$7:$C$321,"SWD",[1]Merged!$I$7:$I$321,"Under Construction")</f>
        <v>52000</v>
      </c>
      <c r="F41" s="1">
        <f>SUMIFS([1]Merged!T$7:T$321,[1]Merged!$C$7:$C$321,"SWD",[1]Merged!$I$7:$I$321,"Under Construction")</f>
        <v>52000</v>
      </c>
      <c r="G41" s="1">
        <f>SUMIFS([1]Merged!U$7:U$321,[1]Merged!$C$7:$C$321,"SWD",[1]Merged!$I$7:$I$321,"Under Construction")</f>
        <v>52000</v>
      </c>
      <c r="H41" s="1">
        <f>SUMIFS([1]Merged!V$7:V$321,[1]Merged!$C$7:$C$321,"SWD",[1]Merged!$I$7:$I$321,"Under Construction")</f>
        <v>52000</v>
      </c>
      <c r="I41" s="1">
        <f>SUMIFS([1]Merged!W$7:W$321,[1]Merged!$C$7:$C$321,"SWD",[1]Merged!$I$7:$I$321,"Under Construction")</f>
        <v>52000</v>
      </c>
      <c r="J41" s="1">
        <f>SUMIFS([1]Merged!X$7:X$321,[1]Merged!$C$7:$C$321,"SWD",[1]Merged!$I$7:$I$321,"Under Construction")</f>
        <v>52000</v>
      </c>
      <c r="K41" s="1">
        <f>SUMIFS([1]Merged!Y$7:Y$321,[1]Merged!$C$7:$C$321,"SWD",[1]Merged!$I$7:$I$321,"Under Construction")</f>
        <v>52000</v>
      </c>
      <c r="L41" s="1">
        <f>SUMIFS([1]Merged!Z$7:Z$321,[1]Merged!$C$7:$C$321,"SWD",[1]Merged!$I$7:$I$321,"Under Construction")</f>
        <v>52000</v>
      </c>
      <c r="M41" s="1">
        <f>SUMIFS([1]Merged!AA$7:AA$321,[1]Merged!$C$7:$C$321,"SWD",[1]Merged!$I$7:$I$321,"Under Construction")</f>
        <v>52000</v>
      </c>
      <c r="N41" s="1">
        <f>SUMIFS([1]Merged!AB$7:AB$321,[1]Merged!$C$7:$C$321,"SWD",[1]Merged!$I$7:$I$321,"Under Construction")</f>
        <v>52000</v>
      </c>
      <c r="O41" s="1">
        <f>SUMIFS([1]Merged!AC$7:AC$321,[1]Merged!$C$7:$C$321,"SWD",[1]Merged!$I$7:$I$321,"Under Construction")</f>
        <v>52000</v>
      </c>
      <c r="P41" s="1">
        <f>SUMIFS([1]Merged!AD$7:AD$321,[1]Merged!$C$7:$C$321,"SWD",[1]Merged!$I$7:$I$321,"Under Construction")</f>
        <v>52000</v>
      </c>
      <c r="Q41" s="1">
        <f>SUMIFS([1]Merged!AE$7:AE$321,[1]Merged!$C$7:$C$321,"SWD",[1]Merged!$I$7:$I$321,"Under Construction")</f>
        <v>52000</v>
      </c>
      <c r="R41" s="1">
        <f>SUMIFS([1]Merged!AF$7:AF$321,[1]Merged!$C$7:$C$321,"SWD",[1]Merged!$I$7:$I$321,"Under Construction")</f>
        <v>52000</v>
      </c>
      <c r="S41" s="1">
        <f>SUMIFS([1]Merged!AG$7:AG$321,[1]Merged!$C$7:$C$321,"SWD",[1]Merged!$I$7:$I$321,"Under Construction")</f>
        <v>52000</v>
      </c>
      <c r="T41" s="1">
        <f>SUMIFS([1]Merged!AH$7:AH$321,[1]Merged!$C$7:$C$321,"SWD",[1]Merged!$I$7:$I$321,"Under Construction")</f>
        <v>52000</v>
      </c>
      <c r="U41" s="1">
        <f>SUMIFS([1]Merged!AI$7:AI$321,[1]Merged!$C$7:$C$321,"SWD",[1]Merged!$I$7:$I$321,"Under Construction")</f>
        <v>52000</v>
      </c>
      <c r="V41" s="1">
        <f>SUMIFS([1]Merged!AJ$7:AJ$321,[1]Merged!$C$7:$C$321,"SWD",[1]Merged!$I$7:$I$321,"Under Construction")</f>
        <v>52000</v>
      </c>
      <c r="W41" s="1">
        <f>SUMIFS([1]Merged!AK$7:AK$321,[1]Merged!$C$7:$C$321,"SWD",[1]Merged!$I$7:$I$321,"Under Construction")</f>
        <v>52000</v>
      </c>
      <c r="X41" s="1">
        <f>SUMIFS([1]Merged!AL$7:AL$321,[1]Merged!$C$7:$C$321,"SWD",[1]Merged!$I$7:$I$321,"Under Construction")</f>
        <v>52000</v>
      </c>
      <c r="Y41" s="1">
        <f>SUMIFS([1]Merged!AM$7:AM$321,[1]Merged!$C$7:$C$321,"SWD",[1]Merged!$I$7:$I$321,"Under Construction")</f>
        <v>52000</v>
      </c>
      <c r="Z41" s="1">
        <f>SUMIFS([1]Merged!AN$7:AN$321,[1]Merged!$C$7:$C$321,"SWD",[1]Merged!$I$7:$I$321,"Under Construction")</f>
        <v>52000</v>
      </c>
      <c r="AA41" s="1">
        <f>SUMIFS([1]Merged!AO$7:AO$321,[1]Merged!$C$7:$C$321,"SWD",[1]Merged!$I$7:$I$321,"Under Construction")</f>
        <v>52000</v>
      </c>
      <c r="AB41" s="1">
        <f>SUMIFS([1]Merged!AP$7:AP$321,[1]Merged!$C$7:$C$321,"SWD",[1]Merged!$I$7:$I$321,"Under Construction")</f>
        <v>52000</v>
      </c>
      <c r="AC41" s="1">
        <f>SUMIFS([1]Merged!AQ$7:AQ$321,[1]Merged!$C$7:$C$321,"SWD",[1]Merged!$I$7:$I$321,"Under Construction")</f>
        <v>52000</v>
      </c>
      <c r="AD41" s="1">
        <f>SUMIFS([1]Merged!AR$7:AR$321,[1]Merged!$C$7:$C$321,"SWD",[1]Merged!$I$7:$I$321,"Under Construction")</f>
        <v>52000</v>
      </c>
      <c r="AE41" s="1">
        <f>SUMIFS([1]Merged!AS$7:AS$321,[1]Merged!$C$7:$C$321,"SWD",[1]Merged!$I$7:$I$321,"Under Construction")</f>
        <v>52000</v>
      </c>
      <c r="AF41" s="1">
        <f>SUMIFS([1]Merged!AT$7:AT$321,[1]Merged!$C$7:$C$321,"SWD",[1]Merged!$I$7:$I$321,"Under Construction")</f>
        <v>52000</v>
      </c>
      <c r="AG41" s="1">
        <f>SUMIFS([1]Merged!AU$7:AU$321,[1]Merged!$C$7:$C$321,"SWD",[1]Merged!$I$7:$I$321,"Under Construction")</f>
        <v>52000</v>
      </c>
      <c r="AH41" s="1">
        <f>SUMIFS([1]Merged!AV$7:AV$321,[1]Merged!$C$7:$C$321,"SWD",[1]Merged!$I$7:$I$321,"Under Construction")</f>
        <v>52000</v>
      </c>
      <c r="AI41" s="1">
        <f>SUMIFS([1]Merged!AW$7:AW$321,[1]Merged!$C$7:$C$321,"SWD",[1]Merged!$I$7:$I$321,"Under Construction")</f>
        <v>52000</v>
      </c>
      <c r="AJ41" s="1">
        <f>SUMIFS([1]Merged!AX$7:AX$321,[1]Merged!$C$7:$C$321,"SWD",[1]Merged!$I$7:$I$321,"Under Construction")</f>
        <v>52000</v>
      </c>
      <c r="AK41" s="1">
        <f>SUMIFS([1]Merged!AY$7:AY$321,[1]Merged!$C$7:$C$321,"SWD",[1]Merged!$I$7:$I$321,"Under Construction")</f>
        <v>52000</v>
      </c>
    </row>
    <row r="42" spans="1:37" x14ac:dyDescent="0.25">
      <c r="A42" t="s">
        <v>157</v>
      </c>
      <c r="B42" s="1">
        <f>SUMIFS([1]Merged!P$7:P$321,[1]Merged!$C$7:$C$321,"SWD",[1]Merged!$I$7:$I$321,"Full Design &amp; Appropriated Funds")</f>
        <v>0</v>
      </c>
      <c r="C42" s="1">
        <f>SUMIFS([1]Merged!Q$7:Q$321,[1]Merged!$C$7:$C$321,"SWD",[1]Merged!$I$7:$I$321,"Full Design &amp; Appropriated Funds")</f>
        <v>0</v>
      </c>
      <c r="D42" s="1">
        <f>SUMIFS([1]Merged!R$7:R$321,[1]Merged!$C$7:$C$321,"SWD",[1]Merged!$I$7:$I$321,"Full Design &amp; Appropriated Funds")</f>
        <v>0</v>
      </c>
      <c r="E42" s="1">
        <f>SUMIFS([1]Merged!S$7:S$321,[1]Merged!$C$7:$C$321,"SWD",[1]Merged!$I$7:$I$321,"Full Design &amp; Appropriated Funds")</f>
        <v>0</v>
      </c>
      <c r="F42" s="1">
        <f>SUMIFS([1]Merged!T$7:T$321,[1]Merged!$C$7:$C$321,"SWD",[1]Merged!$I$7:$I$321,"Full Design &amp; Appropriated Funds")</f>
        <v>0</v>
      </c>
      <c r="G42" s="1">
        <f>SUMIFS([1]Merged!U$7:U$321,[1]Merged!$C$7:$C$321,"SWD",[1]Merged!$I$7:$I$321,"Full Design &amp; Appropriated Funds")</f>
        <v>0</v>
      </c>
      <c r="H42" s="1">
        <f>SUMIFS([1]Merged!V$7:V$321,[1]Merged!$C$7:$C$321,"SWD",[1]Merged!$I$7:$I$321,"Full Design &amp; Appropriated Funds")</f>
        <v>0</v>
      </c>
      <c r="I42" s="1">
        <f>SUMIFS([1]Merged!W$7:W$321,[1]Merged!$C$7:$C$321,"SWD",[1]Merged!$I$7:$I$321,"Full Design &amp; Appropriated Funds")</f>
        <v>0</v>
      </c>
      <c r="J42" s="1">
        <f>SUMIFS([1]Merged!X$7:X$321,[1]Merged!$C$7:$C$321,"SWD",[1]Merged!$I$7:$I$321,"Full Design &amp; Appropriated Funds")</f>
        <v>0</v>
      </c>
      <c r="K42" s="1">
        <f>SUMIFS([1]Merged!Y$7:Y$321,[1]Merged!$C$7:$C$321,"SWD",[1]Merged!$I$7:$I$321,"Full Design &amp; Appropriated Funds")</f>
        <v>0</v>
      </c>
      <c r="L42" s="1">
        <f>SUMIFS([1]Merged!Z$7:Z$321,[1]Merged!$C$7:$C$321,"SWD",[1]Merged!$I$7:$I$321,"Full Design &amp; Appropriated Funds")</f>
        <v>0</v>
      </c>
      <c r="M42" s="1">
        <f>SUMIFS([1]Merged!AA$7:AA$321,[1]Merged!$C$7:$C$321,"SWD",[1]Merged!$I$7:$I$321,"Full Design &amp; Appropriated Funds")</f>
        <v>0</v>
      </c>
      <c r="N42" s="1">
        <f>SUMIFS([1]Merged!AB$7:AB$321,[1]Merged!$C$7:$C$321,"SWD",[1]Merged!$I$7:$I$321,"Full Design &amp; Appropriated Funds")</f>
        <v>0</v>
      </c>
      <c r="O42" s="1">
        <f>SUMIFS([1]Merged!AC$7:AC$321,[1]Merged!$C$7:$C$321,"SWD",[1]Merged!$I$7:$I$321,"Full Design &amp; Appropriated Funds")</f>
        <v>0</v>
      </c>
      <c r="P42" s="1">
        <f>SUMIFS([1]Merged!AD$7:AD$321,[1]Merged!$C$7:$C$321,"SWD",[1]Merged!$I$7:$I$321,"Full Design &amp; Appropriated Funds")</f>
        <v>0</v>
      </c>
      <c r="Q42" s="1">
        <f>SUMIFS([1]Merged!AE$7:AE$321,[1]Merged!$C$7:$C$321,"SWD",[1]Merged!$I$7:$I$321,"Full Design &amp; Appropriated Funds")</f>
        <v>0</v>
      </c>
      <c r="R42" s="1">
        <f>SUMIFS([1]Merged!AF$7:AF$321,[1]Merged!$C$7:$C$321,"SWD",[1]Merged!$I$7:$I$321,"Full Design &amp; Appropriated Funds")</f>
        <v>0</v>
      </c>
      <c r="S42" s="1">
        <f>SUMIFS([1]Merged!AG$7:AG$321,[1]Merged!$C$7:$C$321,"SWD",[1]Merged!$I$7:$I$321,"Full Design &amp; Appropriated Funds")</f>
        <v>0</v>
      </c>
      <c r="T42" s="1">
        <f>SUMIFS([1]Merged!AH$7:AH$321,[1]Merged!$C$7:$C$321,"SWD",[1]Merged!$I$7:$I$321,"Full Design &amp; Appropriated Funds")</f>
        <v>0</v>
      </c>
      <c r="U42" s="1">
        <f>SUMIFS([1]Merged!AI$7:AI$321,[1]Merged!$C$7:$C$321,"SWD",[1]Merged!$I$7:$I$321,"Full Design &amp; Appropriated Funds")</f>
        <v>0</v>
      </c>
      <c r="V42" s="1">
        <f>SUMIFS([1]Merged!AJ$7:AJ$321,[1]Merged!$C$7:$C$321,"SWD",[1]Merged!$I$7:$I$321,"Full Design &amp; Appropriated Funds")</f>
        <v>0</v>
      </c>
      <c r="W42" s="1">
        <f>SUMIFS([1]Merged!AK$7:AK$321,[1]Merged!$C$7:$C$321,"SWD",[1]Merged!$I$7:$I$321,"Full Design &amp; Appropriated Funds")</f>
        <v>0</v>
      </c>
      <c r="X42" s="1">
        <f>SUMIFS([1]Merged!AL$7:AL$321,[1]Merged!$C$7:$C$321,"SWD",[1]Merged!$I$7:$I$321,"Full Design &amp; Appropriated Funds")</f>
        <v>0</v>
      </c>
      <c r="Y42" s="1">
        <f>SUMIFS([1]Merged!AM$7:AM$321,[1]Merged!$C$7:$C$321,"SWD",[1]Merged!$I$7:$I$321,"Full Design &amp; Appropriated Funds")</f>
        <v>0</v>
      </c>
      <c r="Z42" s="1">
        <f>SUMIFS([1]Merged!AN$7:AN$321,[1]Merged!$C$7:$C$321,"SWD",[1]Merged!$I$7:$I$321,"Full Design &amp; Appropriated Funds")</f>
        <v>0</v>
      </c>
      <c r="AA42" s="1">
        <f>SUMIFS([1]Merged!AO$7:AO$321,[1]Merged!$C$7:$C$321,"SWD",[1]Merged!$I$7:$I$321,"Full Design &amp; Appropriated Funds")</f>
        <v>0</v>
      </c>
      <c r="AB42" s="1">
        <f>SUMIFS([1]Merged!AP$7:AP$321,[1]Merged!$C$7:$C$321,"SWD",[1]Merged!$I$7:$I$321,"Full Design &amp; Appropriated Funds")</f>
        <v>0</v>
      </c>
      <c r="AC42" s="1">
        <f>SUMIFS([1]Merged!AQ$7:AQ$321,[1]Merged!$C$7:$C$321,"SWD",[1]Merged!$I$7:$I$321,"Full Design &amp; Appropriated Funds")</f>
        <v>0</v>
      </c>
      <c r="AD42" s="1">
        <f>SUMIFS([1]Merged!AR$7:AR$321,[1]Merged!$C$7:$C$321,"SWD",[1]Merged!$I$7:$I$321,"Full Design &amp; Appropriated Funds")</f>
        <v>0</v>
      </c>
      <c r="AE42" s="1">
        <f>SUMIFS([1]Merged!AS$7:AS$321,[1]Merged!$C$7:$C$321,"SWD",[1]Merged!$I$7:$I$321,"Full Design &amp; Appropriated Funds")</f>
        <v>0</v>
      </c>
      <c r="AF42" s="1">
        <f>SUMIFS([1]Merged!AT$7:AT$321,[1]Merged!$C$7:$C$321,"SWD",[1]Merged!$I$7:$I$321,"Full Design &amp; Appropriated Funds")</f>
        <v>0</v>
      </c>
      <c r="AG42" s="1">
        <f>SUMIFS([1]Merged!AU$7:AU$321,[1]Merged!$C$7:$C$321,"SWD",[1]Merged!$I$7:$I$321,"Full Design &amp; Appropriated Funds")</f>
        <v>0</v>
      </c>
      <c r="AH42" s="1">
        <f>SUMIFS([1]Merged!AV$7:AV$321,[1]Merged!$C$7:$C$321,"SWD",[1]Merged!$I$7:$I$321,"Full Design &amp; Appropriated Funds")</f>
        <v>0</v>
      </c>
      <c r="AI42" s="1">
        <f>SUMIFS([1]Merged!AW$7:AW$321,[1]Merged!$C$7:$C$321,"SWD",[1]Merged!$I$7:$I$321,"Full Design &amp; Appropriated Funds")</f>
        <v>0</v>
      </c>
      <c r="AJ42" s="1">
        <f>SUMIFS([1]Merged!AX$7:AX$321,[1]Merged!$C$7:$C$321,"SWD",[1]Merged!$I$7:$I$321,"Full Design &amp; Appropriated Funds")</f>
        <v>0</v>
      </c>
      <c r="AK42" s="1">
        <f>SUMIFS([1]Merged!AY$7:AY$321,[1]Merged!$C$7:$C$321,"SWD",[1]Merged!$I$7:$I$321,"Full Design &amp; Appropriated Funds")</f>
        <v>0</v>
      </c>
    </row>
    <row r="43" spans="1:37" x14ac:dyDescent="0.25">
      <c r="A43" t="s">
        <v>166</v>
      </c>
      <c r="B43" s="1">
        <f>SUMIFS([1]Merged!P$7:P$321,[1]Merged!$C$7:$C$321,"SWD",[1]Merged!$I$7:$I$321,"Advanced Planning (EIR/EIS Certified)")</f>
        <v>0</v>
      </c>
      <c r="C43" s="1">
        <f>SUMIFS([1]Merged!Q$7:Q$321,[1]Merged!$C$7:$C$321,"SWD",[1]Merged!$I$7:$I$321,"Advanced Planning (EIR/EIS Certified)")</f>
        <v>0</v>
      </c>
      <c r="D43" s="1">
        <f>SUMIFS([1]Merged!R$7:R$321,[1]Merged!$C$7:$C$321,"SWD",[1]Merged!$I$7:$I$321,"Advanced Planning (EIR/EIS Certified)")</f>
        <v>52000</v>
      </c>
      <c r="E43" s="1">
        <f>SUMIFS([1]Merged!S$7:S$321,[1]Merged!$C$7:$C$321,"SWD",[1]Merged!$I$7:$I$321,"Advanced Planning (EIR/EIS Certified)")</f>
        <v>52000</v>
      </c>
      <c r="F43" s="1">
        <f>SUMIFS([1]Merged!T$7:T$321,[1]Merged!$C$7:$C$321,"SWD",[1]Merged!$I$7:$I$321,"Advanced Planning (EIR/EIS Certified)")</f>
        <v>52000</v>
      </c>
      <c r="G43" s="1">
        <f>SUMIFS([1]Merged!U$7:U$321,[1]Merged!$C$7:$C$321,"SWD",[1]Merged!$I$7:$I$321,"Advanced Planning (EIR/EIS Certified)")</f>
        <v>52000</v>
      </c>
      <c r="H43" s="1">
        <f>SUMIFS([1]Merged!V$7:V$321,[1]Merged!$C$7:$C$321,"SWD",[1]Merged!$I$7:$I$321,"Advanced Planning (EIR/EIS Certified)")</f>
        <v>52000</v>
      </c>
      <c r="I43" s="1">
        <f>SUMIFS([1]Merged!W$7:W$321,[1]Merged!$C$7:$C$321,"SWD",[1]Merged!$I$7:$I$321,"Advanced Planning (EIR/EIS Certified)")</f>
        <v>52000</v>
      </c>
      <c r="J43" s="1">
        <f>SUMIFS([1]Merged!X$7:X$321,[1]Merged!$C$7:$C$321,"SWD",[1]Merged!$I$7:$I$321,"Advanced Planning (EIR/EIS Certified)")</f>
        <v>52000</v>
      </c>
      <c r="K43" s="1">
        <f>SUMIFS([1]Merged!Y$7:Y$321,[1]Merged!$C$7:$C$321,"SWD",[1]Merged!$I$7:$I$321,"Advanced Planning (EIR/EIS Certified)")</f>
        <v>52000</v>
      </c>
      <c r="L43" s="1">
        <f>SUMIFS([1]Merged!Z$7:Z$321,[1]Merged!$C$7:$C$321,"SWD",[1]Merged!$I$7:$I$321,"Advanced Planning (EIR/EIS Certified)")</f>
        <v>52000</v>
      </c>
      <c r="M43" s="1">
        <f>SUMIFS([1]Merged!AA$7:AA$321,[1]Merged!$C$7:$C$321,"SWD",[1]Merged!$I$7:$I$321,"Advanced Planning (EIR/EIS Certified)")</f>
        <v>52000</v>
      </c>
      <c r="N43" s="1">
        <f>SUMIFS([1]Merged!AB$7:AB$321,[1]Merged!$C$7:$C$321,"SWD",[1]Merged!$I$7:$I$321,"Advanced Planning (EIR/EIS Certified)")</f>
        <v>52000</v>
      </c>
      <c r="O43" s="1">
        <f>SUMIFS([1]Merged!AC$7:AC$321,[1]Merged!$C$7:$C$321,"SWD",[1]Merged!$I$7:$I$321,"Advanced Planning (EIR/EIS Certified)")</f>
        <v>52000</v>
      </c>
      <c r="P43" s="1">
        <f>SUMIFS([1]Merged!AD$7:AD$321,[1]Merged!$C$7:$C$321,"SWD",[1]Merged!$I$7:$I$321,"Advanced Planning (EIR/EIS Certified)")</f>
        <v>52000</v>
      </c>
      <c r="Q43" s="1">
        <f>SUMIFS([1]Merged!AE$7:AE$321,[1]Merged!$C$7:$C$321,"SWD",[1]Merged!$I$7:$I$321,"Advanced Planning (EIR/EIS Certified)")</f>
        <v>52000</v>
      </c>
      <c r="R43" s="1">
        <f>SUMIFS([1]Merged!AF$7:AF$321,[1]Merged!$C$7:$C$321,"SWD",[1]Merged!$I$7:$I$321,"Advanced Planning (EIR/EIS Certified)")</f>
        <v>52000</v>
      </c>
      <c r="S43" s="1">
        <f>SUMIFS([1]Merged!AG$7:AG$321,[1]Merged!$C$7:$C$321,"SWD",[1]Merged!$I$7:$I$321,"Advanced Planning (EIR/EIS Certified)")</f>
        <v>52000</v>
      </c>
      <c r="T43" s="1">
        <f>SUMIFS([1]Merged!AH$7:AH$321,[1]Merged!$C$7:$C$321,"SWD",[1]Merged!$I$7:$I$321,"Advanced Planning (EIR/EIS Certified)")</f>
        <v>52000</v>
      </c>
      <c r="U43" s="1">
        <f>SUMIFS([1]Merged!AI$7:AI$321,[1]Merged!$C$7:$C$321,"SWD",[1]Merged!$I$7:$I$321,"Advanced Planning (EIR/EIS Certified)")</f>
        <v>52000</v>
      </c>
      <c r="V43" s="1">
        <f>SUMIFS([1]Merged!AJ$7:AJ$321,[1]Merged!$C$7:$C$321,"SWD",[1]Merged!$I$7:$I$321,"Advanced Planning (EIR/EIS Certified)")</f>
        <v>52000</v>
      </c>
      <c r="W43" s="1">
        <f>SUMIFS([1]Merged!AK$7:AK$321,[1]Merged!$C$7:$C$321,"SWD",[1]Merged!$I$7:$I$321,"Advanced Planning (EIR/EIS Certified)")</f>
        <v>52000</v>
      </c>
      <c r="X43" s="1">
        <f>SUMIFS([1]Merged!AL$7:AL$321,[1]Merged!$C$7:$C$321,"SWD",[1]Merged!$I$7:$I$321,"Advanced Planning (EIR/EIS Certified)")</f>
        <v>52000</v>
      </c>
      <c r="Y43" s="1">
        <f>SUMIFS([1]Merged!AM$7:AM$321,[1]Merged!$C$7:$C$321,"SWD",[1]Merged!$I$7:$I$321,"Advanced Planning (EIR/EIS Certified)")</f>
        <v>52000</v>
      </c>
      <c r="Z43" s="1">
        <f>SUMIFS([1]Merged!AN$7:AN$321,[1]Merged!$C$7:$C$321,"SWD",[1]Merged!$I$7:$I$321,"Advanced Planning (EIR/EIS Certified)")</f>
        <v>52000</v>
      </c>
      <c r="AA43" s="1">
        <f>SUMIFS([1]Merged!AO$7:AO$321,[1]Merged!$C$7:$C$321,"SWD",[1]Merged!$I$7:$I$321,"Advanced Planning (EIR/EIS Certified)")</f>
        <v>52000</v>
      </c>
      <c r="AB43" s="1">
        <f>SUMIFS([1]Merged!AP$7:AP$321,[1]Merged!$C$7:$C$321,"SWD",[1]Merged!$I$7:$I$321,"Advanced Planning (EIR/EIS Certified)")</f>
        <v>52000</v>
      </c>
      <c r="AC43" s="1">
        <f>SUMIFS([1]Merged!AQ$7:AQ$321,[1]Merged!$C$7:$C$321,"SWD",[1]Merged!$I$7:$I$321,"Advanced Planning (EIR/EIS Certified)")</f>
        <v>52000</v>
      </c>
      <c r="AD43" s="1">
        <f>SUMIFS([1]Merged!AR$7:AR$321,[1]Merged!$C$7:$C$321,"SWD",[1]Merged!$I$7:$I$321,"Advanced Planning (EIR/EIS Certified)")</f>
        <v>52000</v>
      </c>
      <c r="AE43" s="1">
        <f>SUMIFS([1]Merged!AS$7:AS$321,[1]Merged!$C$7:$C$321,"SWD",[1]Merged!$I$7:$I$321,"Advanced Planning (EIR/EIS Certified)")</f>
        <v>52000</v>
      </c>
      <c r="AF43" s="1">
        <f>SUMIFS([1]Merged!AT$7:AT$321,[1]Merged!$C$7:$C$321,"SWD",[1]Merged!$I$7:$I$321,"Advanced Planning (EIR/EIS Certified)")</f>
        <v>52000</v>
      </c>
      <c r="AG43" s="1">
        <f>SUMIFS([1]Merged!AU$7:AU$321,[1]Merged!$C$7:$C$321,"SWD",[1]Merged!$I$7:$I$321,"Advanced Planning (EIR/EIS Certified)")</f>
        <v>52000</v>
      </c>
      <c r="AH43" s="1">
        <f>SUMIFS([1]Merged!AV$7:AV$321,[1]Merged!$C$7:$C$321,"SWD",[1]Merged!$I$7:$I$321,"Advanced Planning (EIR/EIS Certified)")</f>
        <v>52000</v>
      </c>
      <c r="AI43" s="1">
        <f>SUMIFS([1]Merged!AW$7:AW$321,[1]Merged!$C$7:$C$321,"SWD",[1]Merged!$I$7:$I$321,"Advanced Planning (EIR/EIS Certified)")</f>
        <v>52000</v>
      </c>
      <c r="AJ43" s="1">
        <f>SUMIFS([1]Merged!AX$7:AX$321,[1]Merged!$C$7:$C$321,"SWD",[1]Merged!$I$7:$I$321,"Advanced Planning (EIR/EIS Certified)")</f>
        <v>52000</v>
      </c>
      <c r="AK43" s="1">
        <f>SUMIFS([1]Merged!AY$7:AY$321,[1]Merged!$C$7:$C$321,"SWD",[1]Merged!$I$7:$I$321,"Advanced Planning (EIR/EIS Certified)")</f>
        <v>52000</v>
      </c>
    </row>
    <row r="44" spans="1:37" x14ac:dyDescent="0.25">
      <c r="A44" t="s">
        <v>181</v>
      </c>
      <c r="B44" s="1">
        <f>SUMIFS([1]Merged!P$7:P$321,[1]Merged!$C$7:$C$321,"SWD",[1]Merged!$I$7:$I$321,"Feasibility")</f>
        <v>0</v>
      </c>
      <c r="C44" s="1">
        <f>SUMIFS([1]Merged!Q$7:Q$321,[1]Merged!$C$7:$C$321,"SWD",[1]Merged!$I$7:$I$321,"Feasibility")</f>
        <v>0</v>
      </c>
      <c r="D44" s="1">
        <f>SUMIFS([1]Merged!R$7:R$321,[1]Merged!$C$7:$C$321,"SWD",[1]Merged!$I$7:$I$321,"Feasibility")</f>
        <v>0</v>
      </c>
      <c r="E44" s="1">
        <f>SUMIFS([1]Merged!S$7:S$321,[1]Merged!$C$7:$C$321,"SWD",[1]Merged!$I$7:$I$321,"Feasibility")</f>
        <v>0</v>
      </c>
      <c r="F44" s="1">
        <f>SUMIFS([1]Merged!T$7:T$321,[1]Merged!$C$7:$C$321,"SWD",[1]Merged!$I$7:$I$321,"Feasibility")</f>
        <v>0</v>
      </c>
      <c r="G44" s="1">
        <f>SUMIFS([1]Merged!U$7:U$321,[1]Merged!$C$7:$C$321,"SWD",[1]Merged!$I$7:$I$321,"Feasibility")</f>
        <v>0</v>
      </c>
      <c r="H44" s="1">
        <f>SUMIFS([1]Merged!V$7:V$321,[1]Merged!$C$7:$C$321,"SWD",[1]Merged!$I$7:$I$321,"Feasibility")</f>
        <v>0</v>
      </c>
      <c r="I44" s="1">
        <f>SUMIFS([1]Merged!W$7:W$321,[1]Merged!$C$7:$C$321,"SWD",[1]Merged!$I$7:$I$321,"Feasibility")</f>
        <v>20800</v>
      </c>
      <c r="J44" s="1">
        <f>SUMIFS([1]Merged!X$7:X$321,[1]Merged!$C$7:$C$321,"SWD",[1]Merged!$I$7:$I$321,"Feasibility")</f>
        <v>20800</v>
      </c>
      <c r="K44" s="1">
        <f>SUMIFS([1]Merged!Y$7:Y$321,[1]Merged!$C$7:$C$321,"SWD",[1]Merged!$I$7:$I$321,"Feasibility")</f>
        <v>20800</v>
      </c>
      <c r="L44" s="1">
        <f>SUMIFS([1]Merged!Z$7:Z$321,[1]Merged!$C$7:$C$321,"SWD",[1]Merged!$I$7:$I$321,"Feasibility")</f>
        <v>46800</v>
      </c>
      <c r="M44" s="1">
        <f>SUMIFS([1]Merged!AA$7:AA$321,[1]Merged!$C$7:$C$321,"SWD",[1]Merged!$I$7:$I$321,"Feasibility")</f>
        <v>46800</v>
      </c>
      <c r="N44" s="1">
        <f>SUMIFS([1]Merged!AB$7:AB$321,[1]Merged!$C$7:$C$321,"SWD",[1]Merged!$I$7:$I$321,"Feasibility")</f>
        <v>46800</v>
      </c>
      <c r="O44" s="1">
        <f>SUMIFS([1]Merged!AC$7:AC$321,[1]Merged!$C$7:$C$321,"SWD",[1]Merged!$I$7:$I$321,"Feasibility")</f>
        <v>46800</v>
      </c>
      <c r="P44" s="1">
        <f>SUMIFS([1]Merged!AD$7:AD$321,[1]Merged!$C$7:$C$321,"SWD",[1]Merged!$I$7:$I$321,"Feasibility")</f>
        <v>46800</v>
      </c>
      <c r="Q44" s="1">
        <f>SUMIFS([1]Merged!AE$7:AE$321,[1]Merged!$C$7:$C$321,"SWD",[1]Merged!$I$7:$I$321,"Feasibility")</f>
        <v>46800</v>
      </c>
      <c r="R44" s="1">
        <f>SUMIFS([1]Merged!AF$7:AF$321,[1]Merged!$C$7:$C$321,"SWD",[1]Merged!$I$7:$I$321,"Feasibility")</f>
        <v>46800</v>
      </c>
      <c r="S44" s="1">
        <f>SUMIFS([1]Merged!AG$7:AG$321,[1]Merged!$C$7:$C$321,"SWD",[1]Merged!$I$7:$I$321,"Feasibility")</f>
        <v>46800</v>
      </c>
      <c r="T44" s="1">
        <f>SUMIFS([1]Merged!AH$7:AH$321,[1]Merged!$C$7:$C$321,"SWD",[1]Merged!$I$7:$I$321,"Feasibility")</f>
        <v>46800</v>
      </c>
      <c r="U44" s="1">
        <f>SUMIFS([1]Merged!AI$7:AI$321,[1]Merged!$C$7:$C$321,"SWD",[1]Merged!$I$7:$I$321,"Feasibility")</f>
        <v>46800</v>
      </c>
      <c r="V44" s="1">
        <f>SUMIFS([1]Merged!AJ$7:AJ$321,[1]Merged!$C$7:$C$321,"SWD",[1]Merged!$I$7:$I$321,"Feasibility")</f>
        <v>46800</v>
      </c>
      <c r="W44" s="1">
        <f>SUMIFS([1]Merged!AK$7:AK$321,[1]Merged!$C$7:$C$321,"SWD",[1]Merged!$I$7:$I$321,"Feasibility")</f>
        <v>46800</v>
      </c>
      <c r="X44" s="1">
        <f>SUMIFS([1]Merged!AL$7:AL$321,[1]Merged!$C$7:$C$321,"SWD",[1]Merged!$I$7:$I$321,"Feasibility")</f>
        <v>46800</v>
      </c>
      <c r="Y44" s="1">
        <f>SUMIFS([1]Merged!AM$7:AM$321,[1]Merged!$C$7:$C$321,"SWD",[1]Merged!$I$7:$I$321,"Feasibility")</f>
        <v>46800</v>
      </c>
      <c r="Z44" s="1">
        <f>SUMIFS([1]Merged!AN$7:AN$321,[1]Merged!$C$7:$C$321,"SWD",[1]Merged!$I$7:$I$321,"Feasibility")</f>
        <v>46800</v>
      </c>
      <c r="AA44" s="1">
        <f>SUMIFS([1]Merged!AO$7:AO$321,[1]Merged!$C$7:$C$321,"SWD",[1]Merged!$I$7:$I$321,"Feasibility")</f>
        <v>46800</v>
      </c>
      <c r="AB44" s="1">
        <f>SUMIFS([1]Merged!AP$7:AP$321,[1]Merged!$C$7:$C$321,"SWD",[1]Merged!$I$7:$I$321,"Feasibility")</f>
        <v>46800</v>
      </c>
      <c r="AC44" s="1">
        <f>SUMIFS([1]Merged!AQ$7:AQ$321,[1]Merged!$C$7:$C$321,"SWD",[1]Merged!$I$7:$I$321,"Feasibility")</f>
        <v>46800</v>
      </c>
      <c r="AD44" s="1">
        <f>SUMIFS([1]Merged!AR$7:AR$321,[1]Merged!$C$7:$C$321,"SWD",[1]Merged!$I$7:$I$321,"Feasibility")</f>
        <v>46800</v>
      </c>
      <c r="AE44" s="1">
        <f>SUMIFS([1]Merged!AS$7:AS$321,[1]Merged!$C$7:$C$321,"SWD",[1]Merged!$I$7:$I$321,"Feasibility")</f>
        <v>46800</v>
      </c>
      <c r="AF44" s="1">
        <f>SUMIFS([1]Merged!AT$7:AT$321,[1]Merged!$C$7:$C$321,"SWD",[1]Merged!$I$7:$I$321,"Feasibility")</f>
        <v>46800</v>
      </c>
      <c r="AG44" s="1">
        <f>SUMIFS([1]Merged!AU$7:AU$321,[1]Merged!$C$7:$C$321,"SWD",[1]Merged!$I$7:$I$321,"Feasibility")</f>
        <v>46800</v>
      </c>
      <c r="AH44" s="1">
        <f>SUMIFS([1]Merged!AV$7:AV$321,[1]Merged!$C$7:$C$321,"SWD",[1]Merged!$I$7:$I$321,"Feasibility")</f>
        <v>46800</v>
      </c>
      <c r="AI44" s="1">
        <f>SUMIFS([1]Merged!AW$7:AW$321,[1]Merged!$C$7:$C$321,"SWD",[1]Merged!$I$7:$I$321,"Feasibility")</f>
        <v>46800</v>
      </c>
      <c r="AJ44" s="1">
        <f>SUMIFS([1]Merged!AX$7:AX$321,[1]Merged!$C$7:$C$321,"SWD",[1]Merged!$I$7:$I$321,"Feasibility")</f>
        <v>46800</v>
      </c>
      <c r="AK44" s="1">
        <f>SUMIFS([1]Merged!AY$7:AY$321,[1]Merged!$C$7:$C$321,"SWD",[1]Merged!$I$7:$I$321,"Feasibility")</f>
        <v>46800</v>
      </c>
    </row>
    <row r="45" spans="1:37" x14ac:dyDescent="0.25">
      <c r="A45" s="5" t="s">
        <v>208</v>
      </c>
      <c r="B45" s="6">
        <f>SUMIFS([1]Merged!P$7:P$321,[1]Merged!$C$7:$C$321,"SWD",[1]Merged!$I$7:$I$321,"Conceptual")</f>
        <v>0</v>
      </c>
      <c r="C45" s="6">
        <f>SUMIFS([1]Merged!Q$7:Q$321,[1]Merged!$C$7:$C$321,"SWD",[1]Merged!$I$7:$I$321,"Conceptual")</f>
        <v>0</v>
      </c>
      <c r="D45" s="6">
        <f>SUMIFS([1]Merged!R$7:R$321,[1]Merged!$C$7:$C$321,"SWD",[1]Merged!$I$7:$I$321,"Conceptual")</f>
        <v>0</v>
      </c>
      <c r="E45" s="6">
        <f>SUMIFS([1]Merged!S$7:S$321,[1]Merged!$C$7:$C$321,"SWD",[1]Merged!$I$7:$I$321,"Conceptual")</f>
        <v>0</v>
      </c>
      <c r="F45" s="6">
        <f>SUMIFS([1]Merged!T$7:T$321,[1]Merged!$C$7:$C$321,"SWD",[1]Merged!$I$7:$I$321,"Conceptual")</f>
        <v>0</v>
      </c>
      <c r="G45" s="6">
        <f>SUMIFS([1]Merged!U$7:U$321,[1]Merged!$C$7:$C$321,"SWD",[1]Merged!$I$7:$I$321,"Conceptual")</f>
        <v>15600</v>
      </c>
      <c r="H45" s="6">
        <f>SUMIFS([1]Merged!V$7:V$321,[1]Merged!$C$7:$C$321,"SWD",[1]Merged!$I$7:$I$321,"Conceptual")</f>
        <v>15600</v>
      </c>
      <c r="I45" s="6">
        <f>SUMIFS([1]Merged!W$7:W$321,[1]Merged!$C$7:$C$321,"SWD",[1]Merged!$I$7:$I$321,"Conceptual")</f>
        <v>15600</v>
      </c>
      <c r="J45" s="6">
        <f>SUMIFS([1]Merged!X$7:X$321,[1]Merged!$C$7:$C$321,"SWD",[1]Merged!$I$7:$I$321,"Conceptual")</f>
        <v>15600</v>
      </c>
      <c r="K45" s="6">
        <f>SUMIFS([1]Merged!Y$7:Y$321,[1]Merged!$C$7:$C$321,"SWD",[1]Merged!$I$7:$I$321,"Conceptual")</f>
        <v>15600</v>
      </c>
      <c r="L45" s="6">
        <f>SUMIFS([1]Merged!Z$7:Z$321,[1]Merged!$C$7:$C$321,"SWD",[1]Merged!$I$7:$I$321,"Conceptual")</f>
        <v>15600</v>
      </c>
      <c r="M45" s="6">
        <f>SUMIFS([1]Merged!AA$7:AA$321,[1]Merged!$C$7:$C$321,"SWD",[1]Merged!$I$7:$I$321,"Conceptual")</f>
        <v>15600</v>
      </c>
      <c r="N45" s="6">
        <f>SUMIFS([1]Merged!AB$7:AB$321,[1]Merged!$C$7:$C$321,"SWD",[1]Merged!$I$7:$I$321,"Conceptual")</f>
        <v>15600</v>
      </c>
      <c r="O45" s="6">
        <f>SUMIFS([1]Merged!AC$7:AC$321,[1]Merged!$C$7:$C$321,"SWD",[1]Merged!$I$7:$I$321,"Conceptual")</f>
        <v>15600</v>
      </c>
      <c r="P45" s="6">
        <f>SUMIFS([1]Merged!AD$7:AD$321,[1]Merged!$C$7:$C$321,"SWD",[1]Merged!$I$7:$I$321,"Conceptual")</f>
        <v>15600</v>
      </c>
      <c r="Q45" s="6">
        <f>SUMIFS([1]Merged!AE$7:AE$321,[1]Merged!$C$7:$C$321,"SWD",[1]Merged!$I$7:$I$321,"Conceptual")</f>
        <v>15600</v>
      </c>
      <c r="R45" s="6">
        <f>SUMIFS([1]Merged!AF$7:AF$321,[1]Merged!$C$7:$C$321,"SWD",[1]Merged!$I$7:$I$321,"Conceptual")</f>
        <v>15600</v>
      </c>
      <c r="S45" s="6">
        <f>SUMIFS([1]Merged!AG$7:AG$321,[1]Merged!$C$7:$C$321,"SWD",[1]Merged!$I$7:$I$321,"Conceptual")</f>
        <v>15600</v>
      </c>
      <c r="T45" s="6">
        <f>SUMIFS([1]Merged!AH$7:AH$321,[1]Merged!$C$7:$C$321,"SWD",[1]Merged!$I$7:$I$321,"Conceptual")</f>
        <v>15600</v>
      </c>
      <c r="U45" s="6">
        <f>SUMIFS([1]Merged!AI$7:AI$321,[1]Merged!$C$7:$C$321,"SWD",[1]Merged!$I$7:$I$321,"Conceptual")</f>
        <v>15600</v>
      </c>
      <c r="V45" s="6">
        <f>SUMIFS([1]Merged!AJ$7:AJ$321,[1]Merged!$C$7:$C$321,"SWD",[1]Merged!$I$7:$I$321,"Conceptual")</f>
        <v>67600</v>
      </c>
      <c r="W45" s="6">
        <f>SUMIFS([1]Merged!AK$7:AK$321,[1]Merged!$C$7:$C$321,"SWD",[1]Merged!$I$7:$I$321,"Conceptual")</f>
        <v>67600</v>
      </c>
      <c r="X45" s="6">
        <f>SUMIFS([1]Merged!AL$7:AL$321,[1]Merged!$C$7:$C$321,"SWD",[1]Merged!$I$7:$I$321,"Conceptual")</f>
        <v>67600</v>
      </c>
      <c r="Y45" s="6">
        <f>SUMIFS([1]Merged!AM$7:AM$321,[1]Merged!$C$7:$C$321,"SWD",[1]Merged!$I$7:$I$321,"Conceptual")</f>
        <v>67600</v>
      </c>
      <c r="Z45" s="6">
        <f>SUMIFS([1]Merged!AN$7:AN$321,[1]Merged!$C$7:$C$321,"SWD",[1]Merged!$I$7:$I$321,"Conceptual")</f>
        <v>67600</v>
      </c>
      <c r="AA45" s="6">
        <f>SUMIFS([1]Merged!AO$7:AO$321,[1]Merged!$C$7:$C$321,"SWD",[1]Merged!$I$7:$I$321,"Conceptual")</f>
        <v>67600</v>
      </c>
      <c r="AB45" s="6">
        <f>SUMIFS([1]Merged!AP$7:AP$321,[1]Merged!$C$7:$C$321,"SWD",[1]Merged!$I$7:$I$321,"Conceptual")</f>
        <v>67600</v>
      </c>
      <c r="AC45" s="6">
        <f>SUMIFS([1]Merged!AQ$7:AQ$321,[1]Merged!$C$7:$C$321,"SWD",[1]Merged!$I$7:$I$321,"Conceptual")</f>
        <v>67600</v>
      </c>
      <c r="AD45" s="6">
        <f>SUMIFS([1]Merged!AR$7:AR$321,[1]Merged!$C$7:$C$321,"SWD",[1]Merged!$I$7:$I$321,"Conceptual")</f>
        <v>67600</v>
      </c>
      <c r="AE45" s="6">
        <f>SUMIFS([1]Merged!AS$7:AS$321,[1]Merged!$C$7:$C$321,"SWD",[1]Merged!$I$7:$I$321,"Conceptual")</f>
        <v>67600</v>
      </c>
      <c r="AF45" s="6">
        <f>SUMIFS([1]Merged!AT$7:AT$321,[1]Merged!$C$7:$C$321,"SWD",[1]Merged!$I$7:$I$321,"Conceptual")</f>
        <v>67600</v>
      </c>
      <c r="AG45" s="6">
        <f>SUMIFS([1]Merged!AU$7:AU$321,[1]Merged!$C$7:$C$321,"SWD",[1]Merged!$I$7:$I$321,"Conceptual")</f>
        <v>67600</v>
      </c>
      <c r="AH45" s="6">
        <f>SUMIFS([1]Merged!AV$7:AV$321,[1]Merged!$C$7:$C$321,"SWD",[1]Merged!$I$7:$I$321,"Conceptual")</f>
        <v>67600</v>
      </c>
      <c r="AI45" s="6">
        <f>SUMIFS([1]Merged!AW$7:AW$321,[1]Merged!$C$7:$C$321,"SWD",[1]Merged!$I$7:$I$321,"Conceptual")</f>
        <v>67600</v>
      </c>
      <c r="AJ45" s="6">
        <f>SUMIFS([1]Merged!AX$7:AX$321,[1]Merged!$C$7:$C$321,"SWD",[1]Merged!$I$7:$I$321,"Conceptual")</f>
        <v>67600</v>
      </c>
      <c r="AK45" s="6">
        <f>SUMIFS([1]Merged!AY$7:AY$321,[1]Merged!$C$7:$C$321,"SWD",[1]Merged!$I$7:$I$321,"Conceptual")</f>
        <v>67600</v>
      </c>
    </row>
    <row r="46" spans="1:37" x14ac:dyDescent="0.25">
      <c r="A46" t="s">
        <v>309</v>
      </c>
      <c r="B46" s="1">
        <f>SUM(B36:B41)</f>
        <v>52000</v>
      </c>
      <c r="C46" s="1">
        <f t="shared" ref="C46:AK46" si="2">SUM(C36:C41)</f>
        <v>52000</v>
      </c>
      <c r="D46" s="1">
        <f t="shared" si="2"/>
        <v>52000</v>
      </c>
      <c r="E46" s="1">
        <f t="shared" si="2"/>
        <v>52000</v>
      </c>
      <c r="F46" s="1">
        <f t="shared" si="2"/>
        <v>52000</v>
      </c>
      <c r="G46" s="1">
        <f t="shared" si="2"/>
        <v>52000</v>
      </c>
      <c r="H46" s="1">
        <f t="shared" si="2"/>
        <v>52000</v>
      </c>
      <c r="I46" s="1">
        <f t="shared" si="2"/>
        <v>52000</v>
      </c>
      <c r="J46" s="1">
        <f t="shared" si="2"/>
        <v>52000</v>
      </c>
      <c r="K46" s="1">
        <f t="shared" si="2"/>
        <v>52000</v>
      </c>
      <c r="L46" s="1">
        <f t="shared" si="2"/>
        <v>52000</v>
      </c>
      <c r="M46" s="1">
        <f t="shared" si="2"/>
        <v>52000</v>
      </c>
      <c r="N46" s="1">
        <f t="shared" si="2"/>
        <v>52000</v>
      </c>
      <c r="O46" s="1">
        <f t="shared" si="2"/>
        <v>52000</v>
      </c>
      <c r="P46" s="1">
        <f t="shared" si="2"/>
        <v>52000</v>
      </c>
      <c r="Q46" s="1">
        <f t="shared" si="2"/>
        <v>52000</v>
      </c>
      <c r="R46" s="1">
        <f t="shared" si="2"/>
        <v>52000</v>
      </c>
      <c r="S46" s="1">
        <f t="shared" si="2"/>
        <v>52000</v>
      </c>
      <c r="T46" s="1">
        <f t="shared" si="2"/>
        <v>52000</v>
      </c>
      <c r="U46" s="1">
        <f t="shared" si="2"/>
        <v>52000</v>
      </c>
      <c r="V46" s="1">
        <f t="shared" si="2"/>
        <v>52000</v>
      </c>
      <c r="W46" s="1">
        <f t="shared" si="2"/>
        <v>52000</v>
      </c>
      <c r="X46" s="1">
        <f t="shared" si="2"/>
        <v>52000</v>
      </c>
      <c r="Y46" s="1">
        <f t="shared" si="2"/>
        <v>52000</v>
      </c>
      <c r="Z46" s="1">
        <f t="shared" si="2"/>
        <v>52000</v>
      </c>
      <c r="AA46" s="1">
        <f t="shared" si="2"/>
        <v>52000</v>
      </c>
      <c r="AB46" s="1">
        <f t="shared" si="2"/>
        <v>52000</v>
      </c>
      <c r="AC46" s="1">
        <f t="shared" si="2"/>
        <v>52000</v>
      </c>
      <c r="AD46" s="1">
        <f t="shared" si="2"/>
        <v>52000</v>
      </c>
      <c r="AE46" s="1">
        <f t="shared" si="2"/>
        <v>52000</v>
      </c>
      <c r="AF46" s="1">
        <f t="shared" si="2"/>
        <v>52000</v>
      </c>
      <c r="AG46" s="1">
        <f t="shared" si="2"/>
        <v>52000</v>
      </c>
      <c r="AH46" s="1">
        <f t="shared" si="2"/>
        <v>52000</v>
      </c>
      <c r="AI46" s="1">
        <f t="shared" si="2"/>
        <v>52000</v>
      </c>
      <c r="AJ46" s="1">
        <f t="shared" si="2"/>
        <v>52000</v>
      </c>
      <c r="AK46" s="1">
        <f t="shared" si="2"/>
        <v>52000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7:Q1014"/>
  <sheetViews>
    <sheetView topLeftCell="A139" workbookViewId="0">
      <selection activeCell="F176" sqref="F176"/>
    </sheetView>
  </sheetViews>
  <sheetFormatPr defaultRowHeight="15" x14ac:dyDescent="0.25"/>
  <cols>
    <col min="1" max="1" width="5" customWidth="1"/>
    <col min="2" max="2" width="4.85546875" customWidth="1"/>
    <col min="4" max="4" width="70.5703125" customWidth="1"/>
    <col min="5" max="6" width="11.5703125" customWidth="1"/>
  </cols>
  <sheetData>
    <row r="7" spans="1:17" x14ac:dyDescent="0.25">
      <c r="E7" s="1"/>
    </row>
    <row r="8" spans="1:17" x14ac:dyDescent="0.25">
      <c r="A8" t="s">
        <v>0</v>
      </c>
      <c r="G8" s="1"/>
      <c r="H8" s="1"/>
      <c r="I8" s="1"/>
      <c r="J8" s="1"/>
      <c r="K8" s="1"/>
      <c r="L8" s="1"/>
    </row>
    <row r="9" spans="1:17" x14ac:dyDescent="0.25">
      <c r="B9" t="s">
        <v>1</v>
      </c>
      <c r="D9" s="2"/>
      <c r="E9" s="2" t="s">
        <v>2</v>
      </c>
      <c r="F9" s="2" t="s">
        <v>3</v>
      </c>
      <c r="G9" s="2">
        <v>2015</v>
      </c>
      <c r="H9" s="2">
        <v>2020</v>
      </c>
      <c r="I9" s="2">
        <v>2025</v>
      </c>
      <c r="J9" s="2">
        <v>2030</v>
      </c>
      <c r="K9" s="2">
        <v>2035</v>
      </c>
      <c r="L9" s="2">
        <v>2040</v>
      </c>
    </row>
    <row r="10" spans="1:17" x14ac:dyDescent="0.25">
      <c r="C10" t="s">
        <v>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D11" t="s">
        <v>5</v>
      </c>
      <c r="E11">
        <v>110</v>
      </c>
      <c r="F11">
        <v>2012</v>
      </c>
      <c r="G11" s="1"/>
      <c r="H11" s="1">
        <v>78.059474098624804</v>
      </c>
      <c r="I11" s="1">
        <v>82.059386005006942</v>
      </c>
      <c r="J11" s="1">
        <v>84.824006078393793</v>
      </c>
      <c r="K11" s="1">
        <v>86.938921326139948</v>
      </c>
      <c r="L11" s="1">
        <v>88.652129148867559</v>
      </c>
    </row>
    <row r="12" spans="1:17" x14ac:dyDescent="0.25">
      <c r="D12" t="s">
        <v>6</v>
      </c>
      <c r="E12">
        <v>200</v>
      </c>
      <c r="F12">
        <v>2011</v>
      </c>
      <c r="G12" s="1">
        <v>50.340000192324318</v>
      </c>
      <c r="H12" s="1">
        <v>58.040000200271592</v>
      </c>
      <c r="I12" s="1">
        <v>65.740000208218873</v>
      </c>
      <c r="J12" s="1">
        <v>73.440000216166183</v>
      </c>
      <c r="K12" s="1">
        <v>81.140000224113493</v>
      </c>
      <c r="L12" s="1">
        <v>88.840000232060802</v>
      </c>
    </row>
    <row r="13" spans="1:17" x14ac:dyDescent="0.25">
      <c r="D13" t="s">
        <v>7</v>
      </c>
      <c r="E13">
        <v>10</v>
      </c>
      <c r="F13">
        <v>2014</v>
      </c>
      <c r="G13" s="1">
        <v>6.646198889848451</v>
      </c>
      <c r="H13" s="1">
        <v>10</v>
      </c>
      <c r="I13" s="1">
        <v>10</v>
      </c>
      <c r="J13" s="1">
        <v>10</v>
      </c>
      <c r="K13" s="1">
        <v>10</v>
      </c>
      <c r="L13" s="1">
        <v>10</v>
      </c>
    </row>
    <row r="14" spans="1:17" x14ac:dyDescent="0.25">
      <c r="C14" t="s">
        <v>8</v>
      </c>
      <c r="G14" s="1"/>
      <c r="H14" s="1"/>
      <c r="I14" s="1"/>
      <c r="J14" s="1"/>
      <c r="K14" s="1"/>
      <c r="L14" s="1"/>
    </row>
    <row r="15" spans="1:17" x14ac:dyDescent="0.25">
      <c r="C15" t="s">
        <v>9</v>
      </c>
      <c r="G15" s="1"/>
      <c r="H15" s="1"/>
      <c r="I15" s="1"/>
      <c r="J15" s="1"/>
      <c r="K15" s="1"/>
      <c r="L15" s="1"/>
    </row>
    <row r="16" spans="1:17" x14ac:dyDescent="0.25">
      <c r="D16" t="s">
        <v>10</v>
      </c>
      <c r="E16">
        <v>960</v>
      </c>
      <c r="F16">
        <v>2009</v>
      </c>
      <c r="G16" s="1">
        <v>114.05737962314305</v>
      </c>
      <c r="H16" s="1">
        <v>954.18666660537315</v>
      </c>
      <c r="I16" s="1">
        <v>960</v>
      </c>
      <c r="J16" s="1">
        <v>960</v>
      </c>
      <c r="K16" s="1">
        <v>960</v>
      </c>
      <c r="L16" s="1">
        <v>960</v>
      </c>
    </row>
    <row r="17" spans="3:12" x14ac:dyDescent="0.25">
      <c r="D17" t="s">
        <v>11</v>
      </c>
      <c r="E17">
        <v>850</v>
      </c>
      <c r="F17">
        <v>1995</v>
      </c>
      <c r="G17" s="1">
        <v>850</v>
      </c>
      <c r="H17" s="1">
        <v>850</v>
      </c>
      <c r="I17" s="1">
        <v>850</v>
      </c>
      <c r="J17" s="1">
        <v>850</v>
      </c>
      <c r="K17" s="1">
        <v>850</v>
      </c>
      <c r="L17" s="1">
        <v>850</v>
      </c>
    </row>
    <row r="18" spans="3:12" x14ac:dyDescent="0.25">
      <c r="D18" t="s">
        <v>12</v>
      </c>
      <c r="E18">
        <v>1500</v>
      </c>
      <c r="F18">
        <v>1985</v>
      </c>
      <c r="G18" s="1">
        <v>1222.5316255986691</v>
      </c>
      <c r="H18" s="1">
        <v>1409.3458662629128</v>
      </c>
      <c r="I18" s="1">
        <v>1500</v>
      </c>
      <c r="J18" s="1">
        <v>1500</v>
      </c>
      <c r="K18" s="1">
        <v>1500</v>
      </c>
      <c r="L18" s="1">
        <v>1500</v>
      </c>
    </row>
    <row r="19" spans="3:12" x14ac:dyDescent="0.25">
      <c r="C19" t="s">
        <v>13</v>
      </c>
      <c r="G19" s="1"/>
      <c r="H19" s="1"/>
      <c r="I19" s="1"/>
      <c r="J19" s="1"/>
      <c r="K19" s="1"/>
      <c r="L19" s="1"/>
    </row>
    <row r="20" spans="3:12" x14ac:dyDescent="0.25">
      <c r="D20" t="s">
        <v>14</v>
      </c>
      <c r="E20">
        <v>2310</v>
      </c>
      <c r="F20">
        <v>2011</v>
      </c>
      <c r="G20" s="1">
        <v>56.229049101944597</v>
      </c>
      <c r="H20" s="1">
        <v>247.11056338239811</v>
      </c>
      <c r="I20" s="1">
        <v>485.712456232965</v>
      </c>
      <c r="J20" s="1">
        <v>724.31434908353162</v>
      </c>
      <c r="K20" s="1">
        <v>962.91624193409825</v>
      </c>
      <c r="L20" s="1">
        <v>1249.2385133547782</v>
      </c>
    </row>
    <row r="21" spans="3:12" x14ac:dyDescent="0.25">
      <c r="D21" t="s">
        <v>15</v>
      </c>
      <c r="E21">
        <v>1230</v>
      </c>
      <c r="F21">
        <v>2005</v>
      </c>
      <c r="G21" s="1">
        <v>1230</v>
      </c>
      <c r="H21" s="1">
        <v>1230</v>
      </c>
      <c r="I21" s="1">
        <v>1230</v>
      </c>
      <c r="J21" s="1">
        <v>1230</v>
      </c>
      <c r="K21" s="1">
        <v>1230</v>
      </c>
      <c r="L21" s="1">
        <v>1230</v>
      </c>
    </row>
    <row r="22" spans="3:12" x14ac:dyDescent="0.25">
      <c r="D22" t="s">
        <v>15</v>
      </c>
      <c r="E22">
        <v>450</v>
      </c>
      <c r="F22">
        <v>1990</v>
      </c>
      <c r="G22" s="1">
        <v>245.79992505391439</v>
      </c>
      <c r="H22" s="1">
        <v>256.28043487548831</v>
      </c>
      <c r="I22" s="1">
        <v>266.76094469706209</v>
      </c>
      <c r="J22" s="1">
        <v>277.24145451863586</v>
      </c>
      <c r="K22" s="1">
        <v>287.72196434020964</v>
      </c>
      <c r="L22" s="1">
        <v>298.20247416178341</v>
      </c>
    </row>
    <row r="23" spans="3:12" x14ac:dyDescent="0.25">
      <c r="D23" t="s">
        <v>16</v>
      </c>
      <c r="E23">
        <v>400</v>
      </c>
      <c r="F23">
        <v>1997</v>
      </c>
      <c r="G23" s="1">
        <v>400</v>
      </c>
      <c r="H23" s="1">
        <v>400</v>
      </c>
      <c r="I23" s="1">
        <v>400</v>
      </c>
      <c r="J23" s="1">
        <v>400</v>
      </c>
      <c r="K23" s="1">
        <v>400</v>
      </c>
      <c r="L23" s="1">
        <v>400</v>
      </c>
    </row>
    <row r="24" spans="3:12" x14ac:dyDescent="0.25">
      <c r="D24" t="s">
        <v>17</v>
      </c>
      <c r="E24">
        <v>2200</v>
      </c>
      <c r="F24">
        <v>2003</v>
      </c>
      <c r="G24" s="1">
        <v>513.59751815597212</v>
      </c>
      <c r="H24" s="1">
        <v>604.92392748594261</v>
      </c>
      <c r="I24" s="1">
        <v>696.2503368159131</v>
      </c>
      <c r="J24" s="1">
        <v>787.57674614588359</v>
      </c>
      <c r="K24" s="1">
        <v>878.90315547585408</v>
      </c>
      <c r="L24" s="1">
        <v>970.22956480582457</v>
      </c>
    </row>
    <row r="25" spans="3:12" x14ac:dyDescent="0.25">
      <c r="D25" t="s">
        <v>18</v>
      </c>
      <c r="E25">
        <v>1100</v>
      </c>
      <c r="F25">
        <v>2001</v>
      </c>
      <c r="G25" s="1">
        <v>80.833333606521293</v>
      </c>
      <c r="H25" s="1">
        <v>101.33333370089534</v>
      </c>
      <c r="I25" s="1">
        <v>121.83333379526938</v>
      </c>
      <c r="J25" s="1">
        <v>142.33333388964337</v>
      </c>
      <c r="K25" s="1">
        <v>162.83333398401734</v>
      </c>
      <c r="L25" s="1">
        <v>183.33333407839132</v>
      </c>
    </row>
    <row r="26" spans="3:12" x14ac:dyDescent="0.25">
      <c r="C26" t="s">
        <v>19</v>
      </c>
      <c r="G26" s="1"/>
      <c r="H26" s="1"/>
      <c r="I26" s="1"/>
      <c r="J26" s="1"/>
      <c r="K26" s="1"/>
      <c r="L26" s="1"/>
    </row>
    <row r="27" spans="3:12" x14ac:dyDescent="0.25">
      <c r="D27" t="s">
        <v>20</v>
      </c>
      <c r="E27">
        <v>10500</v>
      </c>
      <c r="F27">
        <v>1992</v>
      </c>
      <c r="G27" s="1">
        <v>5500</v>
      </c>
      <c r="H27" s="1">
        <v>6068.4239999008187</v>
      </c>
      <c r="I27" s="1">
        <v>6989.4839996528654</v>
      </c>
      <c r="J27" s="1">
        <v>7910.543999404912</v>
      </c>
      <c r="K27" s="1">
        <v>8831.603999156956</v>
      </c>
      <c r="L27" s="1">
        <v>9752.6639989089981</v>
      </c>
    </row>
    <row r="28" spans="3:12" x14ac:dyDescent="0.25">
      <c r="D28" t="s">
        <v>21</v>
      </c>
      <c r="E28">
        <v>50000</v>
      </c>
      <c r="F28">
        <v>1990</v>
      </c>
      <c r="G28" s="1">
        <v>41959.36825276693</v>
      </c>
      <c r="H28" s="1">
        <v>44976.131391601579</v>
      </c>
      <c r="I28" s="1">
        <v>47992.894530436228</v>
      </c>
      <c r="J28" s="1">
        <v>50000</v>
      </c>
      <c r="K28" s="1">
        <v>50000</v>
      </c>
      <c r="L28" s="1">
        <v>50000</v>
      </c>
    </row>
    <row r="29" spans="3:12" x14ac:dyDescent="0.25">
      <c r="D29" t="s">
        <v>22</v>
      </c>
      <c r="E29">
        <v>4000</v>
      </c>
      <c r="F29">
        <v>1993</v>
      </c>
      <c r="G29" s="1">
        <v>2102.2571947733563</v>
      </c>
      <c r="H29" s="1">
        <v>2425.524484252931</v>
      </c>
      <c r="I29" s="1">
        <v>2748.7917737325056</v>
      </c>
      <c r="J29" s="1">
        <v>3072.0590632120802</v>
      </c>
      <c r="K29" s="1">
        <v>3395.3263526916548</v>
      </c>
      <c r="L29" s="1">
        <v>3718.5936421712295</v>
      </c>
    </row>
    <row r="30" spans="3:12" x14ac:dyDescent="0.25">
      <c r="C30" t="s">
        <v>23</v>
      </c>
      <c r="G30" s="1"/>
      <c r="H30" s="1"/>
      <c r="I30" s="1"/>
      <c r="J30" s="1"/>
      <c r="K30" s="1"/>
      <c r="L30" s="1"/>
    </row>
    <row r="31" spans="3:12" x14ac:dyDescent="0.25">
      <c r="C31" t="s">
        <v>24</v>
      </c>
      <c r="G31" s="1"/>
      <c r="H31" s="1"/>
      <c r="I31" s="1"/>
      <c r="J31" s="1"/>
      <c r="K31" s="1"/>
      <c r="L31" s="1"/>
    </row>
    <row r="32" spans="3:12" x14ac:dyDescent="0.25">
      <c r="D32" t="s">
        <v>25</v>
      </c>
      <c r="E32">
        <v>1700</v>
      </c>
      <c r="F32">
        <v>2000</v>
      </c>
      <c r="G32" s="1">
        <v>1700</v>
      </c>
      <c r="H32" s="1">
        <v>1700</v>
      </c>
      <c r="I32" s="1">
        <v>1700</v>
      </c>
      <c r="J32" s="1">
        <v>1700</v>
      </c>
      <c r="K32" s="1">
        <v>1700</v>
      </c>
      <c r="L32" s="1">
        <v>1700</v>
      </c>
    </row>
    <row r="33" spans="3:12" x14ac:dyDescent="0.25">
      <c r="D33" t="s">
        <v>26</v>
      </c>
      <c r="E33">
        <v>4830</v>
      </c>
      <c r="F33">
        <v>2013</v>
      </c>
      <c r="G33" s="1">
        <v>2284.3799999999997</v>
      </c>
      <c r="H33" s="1">
        <v>3482.4806795215609</v>
      </c>
      <c r="I33" s="1">
        <v>4830</v>
      </c>
      <c r="J33" s="1">
        <v>4830</v>
      </c>
      <c r="K33" s="1">
        <v>4830</v>
      </c>
      <c r="L33" s="1">
        <v>4830</v>
      </c>
    </row>
    <row r="34" spans="3:12" x14ac:dyDescent="0.25">
      <c r="D34" t="s">
        <v>27</v>
      </c>
      <c r="E34">
        <v>5000</v>
      </c>
      <c r="F34">
        <v>2013</v>
      </c>
      <c r="G34" s="1">
        <v>240.10789848905756</v>
      </c>
      <c r="H34" s="1">
        <v>2114.5148964861473</v>
      </c>
      <c r="I34" s="1">
        <v>3450.8021377015157</v>
      </c>
      <c r="J34" s="1">
        <v>4787.089378916884</v>
      </c>
      <c r="K34" s="1">
        <v>5000</v>
      </c>
      <c r="L34" s="1">
        <v>5000</v>
      </c>
    </row>
    <row r="35" spans="3:12" x14ac:dyDescent="0.25">
      <c r="D35" t="s">
        <v>28</v>
      </c>
      <c r="E35">
        <v>820</v>
      </c>
      <c r="F35">
        <v>2006</v>
      </c>
      <c r="G35" s="1">
        <v>350.24445470817045</v>
      </c>
      <c r="H35" s="1">
        <v>342.94452072104212</v>
      </c>
      <c r="I35" s="1">
        <v>359.73432959737613</v>
      </c>
      <c r="J35" s="1">
        <v>376.52413847371014</v>
      </c>
      <c r="K35" s="1">
        <v>393.31394735004415</v>
      </c>
      <c r="L35" s="1">
        <v>410.10375622637815</v>
      </c>
    </row>
    <row r="36" spans="3:12" x14ac:dyDescent="0.25">
      <c r="D36" t="s">
        <v>29</v>
      </c>
      <c r="E36">
        <v>6000</v>
      </c>
      <c r="F36">
        <v>1993</v>
      </c>
      <c r="G36" s="1">
        <v>3876</v>
      </c>
      <c r="H36" s="1">
        <v>4188.4194442828493</v>
      </c>
      <c r="I36" s="1">
        <v>4774.4680549899749</v>
      </c>
      <c r="J36" s="1">
        <v>5360.5166656971005</v>
      </c>
      <c r="K36" s="1">
        <v>5946.5652764042261</v>
      </c>
      <c r="L36" s="1">
        <v>6000</v>
      </c>
    </row>
    <row r="37" spans="3:12" x14ac:dyDescent="0.25">
      <c r="D37" t="s">
        <v>30</v>
      </c>
      <c r="E37">
        <v>4950</v>
      </c>
      <c r="F37">
        <v>1993</v>
      </c>
      <c r="G37" s="1">
        <v>2449.5927052674469</v>
      </c>
      <c r="H37" s="1">
        <v>2699.4695502387149</v>
      </c>
      <c r="I37" s="1">
        <v>2949.3463952099828</v>
      </c>
      <c r="J37" s="1">
        <v>3199.2232401812507</v>
      </c>
      <c r="K37" s="1">
        <v>3449.1000851525187</v>
      </c>
      <c r="L37" s="1">
        <v>3698.9769301237866</v>
      </c>
    </row>
    <row r="38" spans="3:12" x14ac:dyDescent="0.25">
      <c r="D38" t="s">
        <v>31</v>
      </c>
      <c r="E38">
        <v>21200</v>
      </c>
      <c r="F38">
        <v>1989</v>
      </c>
      <c r="G38" s="1">
        <v>5471.5108659450825</v>
      </c>
      <c r="H38" s="1">
        <v>6376.3276926187373</v>
      </c>
      <c r="I38" s="1">
        <v>7281.144519292392</v>
      </c>
      <c r="J38" s="1">
        <v>8185.9613459660468</v>
      </c>
      <c r="K38" s="1">
        <v>9090.778172639697</v>
      </c>
      <c r="L38" s="1">
        <v>9995.5949993133472</v>
      </c>
    </row>
    <row r="39" spans="3:12" x14ac:dyDescent="0.25">
      <c r="D39" t="s">
        <v>31</v>
      </c>
      <c r="E39">
        <v>22400</v>
      </c>
      <c r="F39">
        <v>1975</v>
      </c>
      <c r="G39" s="1">
        <v>22197.849218241372</v>
      </c>
      <c r="H39" s="1">
        <v>22400</v>
      </c>
      <c r="I39" s="1">
        <v>22400</v>
      </c>
      <c r="J39" s="1">
        <v>22400</v>
      </c>
      <c r="K39" s="1">
        <v>22400</v>
      </c>
      <c r="L39" s="1">
        <v>22400</v>
      </c>
    </row>
    <row r="40" spans="3:12" x14ac:dyDescent="0.25">
      <c r="C40" t="s">
        <v>32</v>
      </c>
      <c r="G40" s="1"/>
      <c r="H40" s="1"/>
      <c r="I40" s="1"/>
      <c r="J40" s="1"/>
      <c r="K40" s="1"/>
      <c r="L40" s="1"/>
    </row>
    <row r="41" spans="3:12" x14ac:dyDescent="0.25">
      <c r="D41" t="s">
        <v>33</v>
      </c>
      <c r="E41">
        <v>90</v>
      </c>
      <c r="F41">
        <v>1962</v>
      </c>
      <c r="G41" s="1">
        <v>90</v>
      </c>
      <c r="H41" s="1">
        <v>90</v>
      </c>
      <c r="I41" s="1">
        <v>90</v>
      </c>
      <c r="J41" s="1">
        <v>90</v>
      </c>
      <c r="K41" s="1">
        <v>90</v>
      </c>
      <c r="L41" s="1">
        <v>90</v>
      </c>
    </row>
    <row r="42" spans="3:12" x14ac:dyDescent="0.25">
      <c r="C42" t="s">
        <v>34</v>
      </c>
      <c r="G42" s="1"/>
      <c r="H42" s="1"/>
      <c r="I42" s="1"/>
      <c r="J42" s="1"/>
      <c r="K42" s="1"/>
      <c r="L42" s="1"/>
    </row>
    <row r="43" spans="3:12" x14ac:dyDescent="0.25">
      <c r="C43" t="s">
        <v>35</v>
      </c>
      <c r="G43" s="1"/>
      <c r="H43" s="1"/>
      <c r="I43" s="1"/>
      <c r="J43" s="1"/>
      <c r="K43" s="1"/>
      <c r="L43" s="1"/>
    </row>
    <row r="44" spans="3:12" x14ac:dyDescent="0.25">
      <c r="D44" t="s">
        <v>36</v>
      </c>
      <c r="E44">
        <v>500</v>
      </c>
      <c r="F44">
        <v>1992</v>
      </c>
      <c r="G44" s="1">
        <v>394.14000000000004</v>
      </c>
      <c r="H44" s="1">
        <v>430.27759981164934</v>
      </c>
      <c r="I44" s="1">
        <v>477.64859949773154</v>
      </c>
      <c r="J44" s="1">
        <v>500</v>
      </c>
      <c r="K44" s="1">
        <v>500</v>
      </c>
      <c r="L44" s="1">
        <v>500</v>
      </c>
    </row>
    <row r="45" spans="3:12" x14ac:dyDescent="0.25">
      <c r="D45" t="s">
        <v>37</v>
      </c>
      <c r="E45">
        <v>2225</v>
      </c>
      <c r="F45">
        <v>1995</v>
      </c>
      <c r="G45" s="1">
        <v>1046.5899999999999</v>
      </c>
      <c r="H45" s="1">
        <v>1341.5687878829601</v>
      </c>
      <c r="I45" s="1">
        <v>1551.1032575903607</v>
      </c>
      <c r="J45" s="1">
        <v>1760.6377272977613</v>
      </c>
      <c r="K45" s="1">
        <v>1970.1721970051619</v>
      </c>
      <c r="L45" s="1">
        <v>2179.7066667125623</v>
      </c>
    </row>
    <row r="46" spans="3:12" x14ac:dyDescent="0.25">
      <c r="D46" t="s">
        <v>38</v>
      </c>
      <c r="E46">
        <v>460</v>
      </c>
      <c r="F46">
        <v>1986</v>
      </c>
      <c r="G46" s="1">
        <v>260.93781670756721</v>
      </c>
      <c r="H46" s="1">
        <v>275.07689719364544</v>
      </c>
      <c r="I46" s="1">
        <v>289.21597767972366</v>
      </c>
      <c r="J46" s="1">
        <v>303.35505816580189</v>
      </c>
      <c r="K46" s="1">
        <v>317.49413865188012</v>
      </c>
      <c r="L46" s="1">
        <v>331.63321913795835</v>
      </c>
    </row>
    <row r="47" spans="3:12" x14ac:dyDescent="0.25">
      <c r="D47" t="s">
        <v>36</v>
      </c>
      <c r="E47">
        <v>100</v>
      </c>
      <c r="F47">
        <v>2013</v>
      </c>
      <c r="G47" s="1">
        <v>100</v>
      </c>
      <c r="H47" s="1">
        <v>100</v>
      </c>
      <c r="I47" s="1">
        <v>100</v>
      </c>
      <c r="J47" s="1">
        <v>100</v>
      </c>
      <c r="K47" s="1">
        <v>100</v>
      </c>
      <c r="L47" s="1">
        <v>100</v>
      </c>
    </row>
    <row r="48" spans="3:12" x14ac:dyDescent="0.25">
      <c r="C48" t="s">
        <v>39</v>
      </c>
      <c r="G48" s="1"/>
      <c r="H48" s="1"/>
      <c r="I48" s="1"/>
      <c r="J48" s="1"/>
      <c r="K48" s="1"/>
      <c r="L48" s="1"/>
    </row>
    <row r="49" spans="3:12" x14ac:dyDescent="0.25">
      <c r="D49" t="s">
        <v>40</v>
      </c>
      <c r="E49">
        <v>3500</v>
      </c>
      <c r="F49">
        <v>1998</v>
      </c>
      <c r="G49" s="1">
        <v>3500</v>
      </c>
      <c r="H49" s="1">
        <v>3500</v>
      </c>
      <c r="I49" s="1">
        <v>3500</v>
      </c>
      <c r="J49" s="1">
        <v>3500</v>
      </c>
      <c r="K49" s="1">
        <v>3500</v>
      </c>
      <c r="L49" s="1">
        <v>3500</v>
      </c>
    </row>
    <row r="50" spans="3:12" x14ac:dyDescent="0.25">
      <c r="D50" t="s">
        <v>40</v>
      </c>
      <c r="E50">
        <v>13500</v>
      </c>
      <c r="F50">
        <v>1998</v>
      </c>
      <c r="G50" s="1">
        <v>10000</v>
      </c>
      <c r="H50" s="1">
        <v>11556.126316127022</v>
      </c>
      <c r="I50" s="1">
        <v>13500</v>
      </c>
      <c r="J50" s="1">
        <v>13500</v>
      </c>
      <c r="K50" s="1">
        <v>13500</v>
      </c>
      <c r="L50" s="1">
        <v>13500</v>
      </c>
    </row>
    <row r="51" spans="3:12" x14ac:dyDescent="0.25">
      <c r="D51" t="s">
        <v>41</v>
      </c>
      <c r="E51">
        <v>7550</v>
      </c>
      <c r="F51">
        <v>2007</v>
      </c>
      <c r="G51" s="1">
        <v>7307.5026729000938</v>
      </c>
      <c r="H51" s="1">
        <v>7550</v>
      </c>
      <c r="I51" s="1">
        <v>7550</v>
      </c>
      <c r="J51" s="1">
        <v>7550</v>
      </c>
      <c r="K51" s="1">
        <v>7550</v>
      </c>
      <c r="L51" s="1">
        <v>7550</v>
      </c>
    </row>
    <row r="52" spans="3:12" x14ac:dyDescent="0.25">
      <c r="D52" t="s">
        <v>41</v>
      </c>
      <c r="E52">
        <v>15000</v>
      </c>
      <c r="F52">
        <v>1997</v>
      </c>
      <c r="G52" s="1">
        <v>6021.3726916600153</v>
      </c>
      <c r="H52" s="1">
        <v>7591.6748408608946</v>
      </c>
      <c r="I52" s="1">
        <v>9161.9769900617739</v>
      </c>
      <c r="J52" s="1">
        <v>10732.279139262653</v>
      </c>
      <c r="K52" s="1">
        <v>12302.581288463532</v>
      </c>
      <c r="L52" s="1">
        <v>13872.883437664412</v>
      </c>
    </row>
    <row r="53" spans="3:12" x14ac:dyDescent="0.25">
      <c r="D53" t="s">
        <v>42</v>
      </c>
      <c r="E53">
        <v>13850</v>
      </c>
      <c r="F53">
        <v>2005</v>
      </c>
      <c r="G53" s="1">
        <v>11102.872121565269</v>
      </c>
      <c r="H53" s="1">
        <v>13850</v>
      </c>
      <c r="I53" s="1">
        <v>13850</v>
      </c>
      <c r="J53" s="1">
        <v>13850</v>
      </c>
      <c r="K53" s="1">
        <v>13850</v>
      </c>
      <c r="L53" s="1">
        <v>13850</v>
      </c>
    </row>
    <row r="54" spans="3:12" x14ac:dyDescent="0.25">
      <c r="C54" t="s">
        <v>43</v>
      </c>
      <c r="G54" s="1"/>
      <c r="H54" s="1"/>
      <c r="I54" s="1"/>
      <c r="J54" s="1"/>
      <c r="K54" s="1"/>
      <c r="L54" s="1"/>
    </row>
    <row r="55" spans="3:12" x14ac:dyDescent="0.25">
      <c r="D55" t="s">
        <v>44</v>
      </c>
      <c r="E55">
        <v>4000</v>
      </c>
      <c r="F55">
        <v>1997</v>
      </c>
      <c r="G55" s="1">
        <v>1260.8284932772319</v>
      </c>
      <c r="H55" s="1">
        <v>1345.3042926788335</v>
      </c>
      <c r="I55" s="1">
        <v>1429.780092080435</v>
      </c>
      <c r="J55" s="1">
        <v>1514.2558914820365</v>
      </c>
      <c r="K55" s="1">
        <v>1598.7316908836381</v>
      </c>
      <c r="L55" s="1">
        <v>1683.2074902852396</v>
      </c>
    </row>
    <row r="56" spans="3:12" x14ac:dyDescent="0.25">
      <c r="D56" t="s">
        <v>45</v>
      </c>
      <c r="E56">
        <v>500</v>
      </c>
      <c r="F56">
        <v>1997</v>
      </c>
      <c r="G56" s="1">
        <v>307.58772443986879</v>
      </c>
      <c r="H56" s="1">
        <v>338.52635331493298</v>
      </c>
      <c r="I56" s="1">
        <v>369.46498218999716</v>
      </c>
      <c r="J56" s="1">
        <v>400.40361106506134</v>
      </c>
      <c r="K56" s="1">
        <v>431.34223994012552</v>
      </c>
      <c r="L56" s="1">
        <v>462.28086881518971</v>
      </c>
    </row>
    <row r="57" spans="3:12" x14ac:dyDescent="0.25">
      <c r="C57" t="s">
        <v>46</v>
      </c>
      <c r="G57" s="1"/>
      <c r="H57" s="1"/>
      <c r="I57" s="1"/>
      <c r="J57" s="1"/>
      <c r="K57" s="1"/>
      <c r="L57" s="1"/>
    </row>
    <row r="58" spans="3:12" x14ac:dyDescent="0.25">
      <c r="D58" t="s">
        <v>47</v>
      </c>
      <c r="E58">
        <v>3475</v>
      </c>
      <c r="F58">
        <v>2013</v>
      </c>
      <c r="G58" s="1">
        <v>50.0717785504023</v>
      </c>
      <c r="H58" s="1">
        <v>3475</v>
      </c>
      <c r="I58" s="1">
        <v>3475</v>
      </c>
      <c r="J58" s="1">
        <v>3475</v>
      </c>
      <c r="K58" s="1">
        <v>3475</v>
      </c>
      <c r="L58" s="1">
        <v>3475</v>
      </c>
    </row>
    <row r="59" spans="3:12" x14ac:dyDescent="0.25">
      <c r="D59" t="s">
        <v>48</v>
      </c>
      <c r="E59">
        <v>3025</v>
      </c>
      <c r="F59">
        <v>2005</v>
      </c>
      <c r="G59" s="1">
        <v>3024</v>
      </c>
      <c r="H59" s="1">
        <v>3025</v>
      </c>
      <c r="I59" s="1">
        <v>3025</v>
      </c>
      <c r="J59" s="1">
        <v>3025</v>
      </c>
      <c r="K59" s="1">
        <v>3025</v>
      </c>
      <c r="L59" s="1">
        <v>3025</v>
      </c>
    </row>
    <row r="60" spans="3:12" x14ac:dyDescent="0.25">
      <c r="D60" t="s">
        <v>49</v>
      </c>
      <c r="E60">
        <v>2750</v>
      </c>
      <c r="F60">
        <v>1986</v>
      </c>
      <c r="G60" s="1">
        <v>654.35333333333324</v>
      </c>
      <c r="H60" s="1">
        <v>1261.0321209346887</v>
      </c>
      <c r="I60" s="1">
        <v>1725.7624232714102</v>
      </c>
      <c r="J60" s="1">
        <v>2190.4927256081319</v>
      </c>
      <c r="K60" s="1">
        <v>2655.2230279448545</v>
      </c>
      <c r="L60" s="1">
        <v>2750</v>
      </c>
    </row>
    <row r="61" spans="3:12" x14ac:dyDescent="0.25">
      <c r="D61" t="s">
        <v>50</v>
      </c>
      <c r="E61">
        <v>2100</v>
      </c>
      <c r="F61">
        <v>2004</v>
      </c>
      <c r="G61" s="1">
        <v>2011.4960999344335</v>
      </c>
      <c r="H61" s="1">
        <v>2100</v>
      </c>
      <c r="I61" s="1">
        <v>2100</v>
      </c>
      <c r="J61" s="1">
        <v>2100</v>
      </c>
      <c r="K61" s="1">
        <v>2100</v>
      </c>
      <c r="L61" s="1">
        <v>2100</v>
      </c>
    </row>
    <row r="62" spans="3:12" x14ac:dyDescent="0.25">
      <c r="D62" t="s">
        <v>51</v>
      </c>
      <c r="E62">
        <v>1429</v>
      </c>
      <c r="F62">
        <v>1981</v>
      </c>
      <c r="G62" s="1">
        <v>1113.3186330795288</v>
      </c>
      <c r="H62" s="1">
        <v>1226.0784378051758</v>
      </c>
      <c r="I62" s="1">
        <v>1338.8382425308228</v>
      </c>
      <c r="J62" s="1">
        <v>1429</v>
      </c>
      <c r="K62" s="1">
        <v>1429</v>
      </c>
      <c r="L62" s="1">
        <v>1429</v>
      </c>
    </row>
    <row r="63" spans="3:12" x14ac:dyDescent="0.25">
      <c r="C63" t="s">
        <v>52</v>
      </c>
      <c r="G63" s="1"/>
      <c r="H63" s="1"/>
      <c r="I63" s="1"/>
      <c r="J63" s="1"/>
      <c r="K63" s="1"/>
      <c r="L63" s="1"/>
    </row>
    <row r="64" spans="3:12" x14ac:dyDescent="0.25">
      <c r="D64" t="s">
        <v>53</v>
      </c>
      <c r="E64">
        <v>2115</v>
      </c>
      <c r="F64">
        <v>2008</v>
      </c>
      <c r="G64" s="1">
        <v>1170.033581427349</v>
      </c>
      <c r="H64" s="1">
        <v>1187.0333861453284</v>
      </c>
      <c r="I64" s="1">
        <v>1400.2455316114808</v>
      </c>
      <c r="J64" s="1">
        <v>1613.4576770776332</v>
      </c>
      <c r="K64" s="1">
        <v>1826.6698225437856</v>
      </c>
      <c r="L64" s="1">
        <v>2039.881968009938</v>
      </c>
    </row>
    <row r="65" spans="3:12" x14ac:dyDescent="0.25">
      <c r="D65" t="s">
        <v>54</v>
      </c>
      <c r="E65">
        <v>500</v>
      </c>
      <c r="F65">
        <v>2015</v>
      </c>
      <c r="G65" s="1">
        <v>12</v>
      </c>
      <c r="H65" s="1">
        <v>500</v>
      </c>
      <c r="I65" s="1">
        <v>500</v>
      </c>
      <c r="J65" s="1">
        <v>500</v>
      </c>
      <c r="K65" s="1">
        <v>500</v>
      </c>
      <c r="L65" s="1">
        <v>500</v>
      </c>
    </row>
    <row r="66" spans="3:12" x14ac:dyDescent="0.25">
      <c r="D66" t="s">
        <v>55</v>
      </c>
      <c r="E66">
        <v>50</v>
      </c>
      <c r="F66">
        <v>2005</v>
      </c>
      <c r="G66" s="1">
        <v>36.307339047565293</v>
      </c>
      <c r="H66" s="1">
        <v>40.171211681426186</v>
      </c>
      <c r="I66" s="1">
        <v>43.099240884991652</v>
      </c>
      <c r="J66" s="1">
        <v>46.027270088557117</v>
      </c>
      <c r="K66" s="1">
        <v>48.955299292122582</v>
      </c>
      <c r="L66" s="1">
        <v>50</v>
      </c>
    </row>
    <row r="67" spans="3:12" x14ac:dyDescent="0.25">
      <c r="D67" t="s">
        <v>55</v>
      </c>
      <c r="E67">
        <v>4950</v>
      </c>
      <c r="F67">
        <v>2005</v>
      </c>
      <c r="G67" s="1">
        <v>4000</v>
      </c>
      <c r="H67" s="1">
        <v>4597.8388893550473</v>
      </c>
      <c r="I67" s="1">
        <v>4950</v>
      </c>
      <c r="J67" s="1">
        <v>4950</v>
      </c>
      <c r="K67" s="1">
        <v>4950</v>
      </c>
      <c r="L67" s="1">
        <v>4950</v>
      </c>
    </row>
    <row r="68" spans="3:12" x14ac:dyDescent="0.25">
      <c r="D68" t="s">
        <v>56</v>
      </c>
      <c r="E68">
        <v>550</v>
      </c>
      <c r="F68">
        <v>2009</v>
      </c>
      <c r="G68" s="1">
        <v>142.720966183733</v>
      </c>
      <c r="H68" s="1">
        <v>170.58773894490824</v>
      </c>
      <c r="I68" s="1">
        <v>207.02933004163722</v>
      </c>
      <c r="J68" s="1">
        <v>243.47092113836621</v>
      </c>
      <c r="K68" s="1">
        <v>279.91251223509516</v>
      </c>
      <c r="L68" s="1">
        <v>316.35410333182415</v>
      </c>
    </row>
    <row r="69" spans="3:12" x14ac:dyDescent="0.25">
      <c r="D69" t="s">
        <v>57</v>
      </c>
      <c r="E69">
        <v>150</v>
      </c>
      <c r="F69">
        <v>2009</v>
      </c>
      <c r="G69" s="1">
        <v>128</v>
      </c>
      <c r="H69" s="1">
        <v>150</v>
      </c>
      <c r="I69" s="1">
        <v>150</v>
      </c>
      <c r="J69" s="1">
        <v>150</v>
      </c>
      <c r="K69" s="1">
        <v>150</v>
      </c>
      <c r="L69" s="1">
        <v>150</v>
      </c>
    </row>
    <row r="70" spans="3:12" x14ac:dyDescent="0.25">
      <c r="D70" t="s">
        <v>58</v>
      </c>
      <c r="E70">
        <v>150</v>
      </c>
      <c r="F70">
        <v>2009</v>
      </c>
      <c r="G70" s="1">
        <v>50</v>
      </c>
      <c r="H70" s="1">
        <v>79.399999980573313</v>
      </c>
      <c r="I70" s="1">
        <v>102.89999993200659</v>
      </c>
      <c r="J70" s="1">
        <v>126.39999988343988</v>
      </c>
      <c r="K70" s="1">
        <v>149.89999983487309</v>
      </c>
      <c r="L70" s="1">
        <v>150</v>
      </c>
    </row>
    <row r="71" spans="3:12" x14ac:dyDescent="0.25">
      <c r="D71" t="s">
        <v>59</v>
      </c>
      <c r="E71">
        <v>900</v>
      </c>
      <c r="F71">
        <v>1997</v>
      </c>
      <c r="G71" s="1">
        <v>854.55343062789348</v>
      </c>
      <c r="H71" s="1">
        <v>900</v>
      </c>
      <c r="I71" s="1">
        <v>900</v>
      </c>
      <c r="J71" s="1">
        <v>900</v>
      </c>
      <c r="K71" s="1">
        <v>900</v>
      </c>
      <c r="L71" s="1">
        <v>900</v>
      </c>
    </row>
    <row r="72" spans="3:12" x14ac:dyDescent="0.25">
      <c r="D72" t="s">
        <v>60</v>
      </c>
      <c r="E72">
        <v>300</v>
      </c>
      <c r="F72">
        <v>1997</v>
      </c>
      <c r="G72" s="1">
        <v>204.67810393511147</v>
      </c>
      <c r="H72" s="1">
        <v>239.43607813947739</v>
      </c>
      <c r="I72" s="1">
        <v>274.19405234384323</v>
      </c>
      <c r="J72" s="1">
        <v>300</v>
      </c>
      <c r="K72" s="1">
        <v>300</v>
      </c>
      <c r="L72" s="1">
        <v>300</v>
      </c>
    </row>
    <row r="73" spans="3:12" x14ac:dyDescent="0.25">
      <c r="C73" t="s">
        <v>61</v>
      </c>
      <c r="G73" s="1"/>
      <c r="H73" s="1"/>
      <c r="I73" s="1"/>
      <c r="J73" s="1"/>
      <c r="K73" s="1"/>
      <c r="L73" s="1"/>
    </row>
    <row r="74" spans="3:12" x14ac:dyDescent="0.25">
      <c r="D74" t="s">
        <v>62</v>
      </c>
      <c r="E74">
        <v>1175</v>
      </c>
      <c r="F74">
        <v>2015</v>
      </c>
      <c r="G74" s="1">
        <v>1000</v>
      </c>
      <c r="H74" s="1">
        <v>1000</v>
      </c>
      <c r="I74" s="1">
        <v>1000</v>
      </c>
      <c r="J74" s="1">
        <v>1000</v>
      </c>
      <c r="K74" s="1">
        <v>1000</v>
      </c>
      <c r="L74" s="1">
        <v>1000</v>
      </c>
    </row>
    <row r="75" spans="3:12" x14ac:dyDescent="0.25">
      <c r="D75" t="s">
        <v>63</v>
      </c>
      <c r="E75">
        <v>320</v>
      </c>
      <c r="F75">
        <v>1991</v>
      </c>
      <c r="G75" s="1">
        <v>320</v>
      </c>
      <c r="H75" s="1">
        <v>320</v>
      </c>
      <c r="I75" s="1">
        <v>320</v>
      </c>
      <c r="J75" s="1">
        <v>320</v>
      </c>
      <c r="K75" s="1">
        <v>320</v>
      </c>
      <c r="L75" s="1">
        <v>320</v>
      </c>
    </row>
    <row r="76" spans="3:12" x14ac:dyDescent="0.25">
      <c r="D76" t="s">
        <v>64</v>
      </c>
      <c r="E76">
        <v>500</v>
      </c>
      <c r="F76">
        <v>1990</v>
      </c>
      <c r="G76" s="1">
        <v>300</v>
      </c>
      <c r="H76" s="1">
        <v>313.36625519210907</v>
      </c>
      <c r="I76" s="1">
        <v>346.78189317238173</v>
      </c>
      <c r="J76" s="1">
        <v>380.19753115265439</v>
      </c>
      <c r="K76" s="1">
        <v>413.61316913292706</v>
      </c>
      <c r="L76" s="1">
        <v>447.02880711319972</v>
      </c>
    </row>
    <row r="77" spans="3:12" x14ac:dyDescent="0.25">
      <c r="D77" t="s">
        <v>65</v>
      </c>
      <c r="E77">
        <v>800</v>
      </c>
      <c r="F77">
        <v>1992</v>
      </c>
      <c r="G77" s="1">
        <v>284.38</v>
      </c>
      <c r="H77" s="1">
        <v>416.22720003051757</v>
      </c>
      <c r="I77" s="1">
        <v>471.1308667480468</v>
      </c>
      <c r="J77" s="1">
        <v>526.03453346557615</v>
      </c>
      <c r="K77" s="1">
        <v>580.93820018310566</v>
      </c>
      <c r="L77" s="1">
        <v>635.84186690063518</v>
      </c>
    </row>
    <row r="78" spans="3:12" x14ac:dyDescent="0.25">
      <c r="D78" t="s">
        <v>66</v>
      </c>
      <c r="E78">
        <v>2160</v>
      </c>
      <c r="F78">
        <v>1991</v>
      </c>
      <c r="G78" s="1">
        <v>2160</v>
      </c>
      <c r="H78" s="1">
        <v>2160</v>
      </c>
      <c r="I78" s="1">
        <v>2160</v>
      </c>
      <c r="J78" s="1">
        <v>2160</v>
      </c>
      <c r="K78" s="1">
        <v>2160</v>
      </c>
      <c r="L78" s="1">
        <v>2160</v>
      </c>
    </row>
    <row r="79" spans="3:12" x14ac:dyDescent="0.25">
      <c r="D79" t="s">
        <v>67</v>
      </c>
      <c r="E79">
        <v>2360</v>
      </c>
      <c r="F79">
        <v>2006</v>
      </c>
      <c r="G79" s="1"/>
      <c r="H79" s="1">
        <v>1608.4372178673852</v>
      </c>
      <c r="I79" s="1">
        <v>1689.501422971138</v>
      </c>
      <c r="J79" s="1">
        <v>1752.3797054346612</v>
      </c>
      <c r="K79" s="1">
        <v>1803.755002994289</v>
      </c>
      <c r="L79" s="1">
        <v>1847.1921981587329</v>
      </c>
    </row>
    <row r="80" spans="3:12" x14ac:dyDescent="0.25">
      <c r="D80" t="s">
        <v>68</v>
      </c>
      <c r="E80">
        <v>2772</v>
      </c>
      <c r="F80">
        <v>2005</v>
      </c>
      <c r="G80" s="1">
        <v>2356</v>
      </c>
      <c r="H80" s="1">
        <v>2527.7777770890134</v>
      </c>
      <c r="I80" s="1">
        <v>2772</v>
      </c>
      <c r="J80" s="1">
        <v>2772</v>
      </c>
      <c r="K80" s="1">
        <v>2772</v>
      </c>
      <c r="L80" s="1">
        <v>2772</v>
      </c>
    </row>
    <row r="81" spans="4:12" x14ac:dyDescent="0.25">
      <c r="D81" t="s">
        <v>69</v>
      </c>
      <c r="E81">
        <v>8500</v>
      </c>
      <c r="F81">
        <v>2007</v>
      </c>
      <c r="G81" s="1">
        <v>8025</v>
      </c>
      <c r="H81" s="1">
        <v>8500</v>
      </c>
      <c r="I81" s="1">
        <v>8500</v>
      </c>
      <c r="J81" s="1">
        <v>8500</v>
      </c>
      <c r="K81" s="1">
        <v>8500</v>
      </c>
      <c r="L81" s="1">
        <v>8500</v>
      </c>
    </row>
    <row r="82" spans="4:12" x14ac:dyDescent="0.25">
      <c r="D82" t="s">
        <v>70</v>
      </c>
      <c r="E82">
        <v>9276</v>
      </c>
      <c r="F82">
        <v>2006</v>
      </c>
      <c r="G82" s="1">
        <v>7080</v>
      </c>
      <c r="H82" s="1">
        <v>7690.1416656176243</v>
      </c>
      <c r="I82" s="1">
        <v>8965.4958296616878</v>
      </c>
      <c r="J82" s="1">
        <v>9276</v>
      </c>
      <c r="K82" s="1">
        <v>9276</v>
      </c>
      <c r="L82" s="1">
        <v>9276</v>
      </c>
    </row>
    <row r="83" spans="4:12" x14ac:dyDescent="0.25">
      <c r="D83" t="s">
        <v>71</v>
      </c>
      <c r="E83">
        <v>35000</v>
      </c>
      <c r="F83">
        <v>2008</v>
      </c>
      <c r="G83" s="1">
        <v>35000</v>
      </c>
      <c r="H83" s="1">
        <v>35000</v>
      </c>
      <c r="I83" s="1">
        <v>35000</v>
      </c>
      <c r="J83" s="1">
        <v>35000</v>
      </c>
      <c r="K83" s="1">
        <v>35000</v>
      </c>
      <c r="L83" s="1">
        <v>35000</v>
      </c>
    </row>
    <row r="84" spans="4:12" x14ac:dyDescent="0.25">
      <c r="D84" t="s">
        <v>72</v>
      </c>
      <c r="E84">
        <v>35000</v>
      </c>
      <c r="F84">
        <v>2008</v>
      </c>
      <c r="G84" s="1">
        <v>35000</v>
      </c>
      <c r="H84" s="1">
        <v>35000</v>
      </c>
      <c r="I84" s="1">
        <v>35000</v>
      </c>
      <c r="J84" s="1">
        <v>35000</v>
      </c>
      <c r="K84" s="1">
        <v>35000</v>
      </c>
      <c r="L84" s="1">
        <v>35000</v>
      </c>
    </row>
    <row r="85" spans="4:12" x14ac:dyDescent="0.25">
      <c r="D85" t="s">
        <v>73</v>
      </c>
      <c r="E85">
        <v>1450</v>
      </c>
      <c r="F85">
        <v>2004</v>
      </c>
      <c r="G85" s="1">
        <v>855.23440021938745</v>
      </c>
      <c r="H85" s="1">
        <v>1048.1031023661294</v>
      </c>
      <c r="I85" s="1">
        <v>1240.9718045128714</v>
      </c>
      <c r="J85" s="1">
        <v>1433.8405066596133</v>
      </c>
      <c r="K85" s="1">
        <v>1450</v>
      </c>
      <c r="L85" s="1">
        <v>1450</v>
      </c>
    </row>
    <row r="86" spans="4:12" x14ac:dyDescent="0.25">
      <c r="D86" t="s">
        <v>74</v>
      </c>
      <c r="E86">
        <v>8200</v>
      </c>
      <c r="F86">
        <v>1997</v>
      </c>
      <c r="G86" s="1">
        <v>8200</v>
      </c>
      <c r="H86" s="1">
        <v>8200</v>
      </c>
      <c r="I86" s="1">
        <v>8200</v>
      </c>
      <c r="J86" s="1">
        <v>8200</v>
      </c>
      <c r="K86" s="1">
        <v>8200</v>
      </c>
      <c r="L86" s="1">
        <v>8200</v>
      </c>
    </row>
    <row r="87" spans="4:12" x14ac:dyDescent="0.25">
      <c r="D87" t="s">
        <v>75</v>
      </c>
      <c r="E87">
        <v>30000</v>
      </c>
      <c r="F87">
        <v>2015</v>
      </c>
      <c r="G87" s="1">
        <v>12777</v>
      </c>
      <c r="H87" s="1">
        <v>30000</v>
      </c>
      <c r="I87" s="1">
        <v>30000</v>
      </c>
      <c r="J87" s="1">
        <v>30000</v>
      </c>
      <c r="K87" s="1">
        <v>30000</v>
      </c>
      <c r="L87" s="1">
        <v>30000</v>
      </c>
    </row>
    <row r="88" spans="4:12" x14ac:dyDescent="0.25">
      <c r="D88" t="s">
        <v>76</v>
      </c>
      <c r="E88">
        <v>280</v>
      </c>
      <c r="F88">
        <v>1992</v>
      </c>
      <c r="G88" s="1">
        <v>280</v>
      </c>
      <c r="H88" s="1">
        <v>280</v>
      </c>
      <c r="I88" s="1">
        <v>280</v>
      </c>
      <c r="J88" s="1">
        <v>280</v>
      </c>
      <c r="K88" s="1">
        <v>280</v>
      </c>
      <c r="L88" s="1">
        <v>280</v>
      </c>
    </row>
    <row r="89" spans="4:12" x14ac:dyDescent="0.25">
      <c r="D89" t="s">
        <v>77</v>
      </c>
      <c r="E89">
        <v>321</v>
      </c>
      <c r="F89">
        <v>2001</v>
      </c>
      <c r="G89" s="1">
        <v>11.031190784381968</v>
      </c>
      <c r="H89" s="1">
        <v>14.687143268329752</v>
      </c>
      <c r="I89" s="1">
        <v>18.343095752277542</v>
      </c>
      <c r="J89" s="1">
        <v>21.999048236225335</v>
      </c>
      <c r="K89" s="1">
        <v>25.655000720173128</v>
      </c>
      <c r="L89" s="1">
        <v>29.310953204120921</v>
      </c>
    </row>
    <row r="90" spans="4:12" x14ac:dyDescent="0.25">
      <c r="D90" t="s">
        <v>78</v>
      </c>
      <c r="E90">
        <v>350</v>
      </c>
      <c r="F90">
        <v>1992</v>
      </c>
      <c r="G90" s="1">
        <v>173.3685186262484</v>
      </c>
      <c r="H90" s="1">
        <v>205.8777777883742</v>
      </c>
      <c r="I90" s="1">
        <v>238.3870369505</v>
      </c>
      <c r="J90" s="1">
        <v>270.89629611262575</v>
      </c>
      <c r="K90" s="1">
        <v>303.40555527475141</v>
      </c>
      <c r="L90" s="1">
        <v>335.91481443687707</v>
      </c>
    </row>
    <row r="91" spans="4:12" x14ac:dyDescent="0.25">
      <c r="D91" t="s">
        <v>79</v>
      </c>
      <c r="E91">
        <v>470</v>
      </c>
      <c r="F91">
        <v>2006</v>
      </c>
      <c r="G91" s="1">
        <v>470</v>
      </c>
      <c r="H91" s="1">
        <v>470</v>
      </c>
      <c r="I91" s="1">
        <v>470</v>
      </c>
      <c r="J91" s="1">
        <v>470</v>
      </c>
      <c r="K91" s="1">
        <v>470</v>
      </c>
      <c r="L91" s="1">
        <v>470</v>
      </c>
    </row>
    <row r="92" spans="4:12" x14ac:dyDescent="0.25">
      <c r="D92" t="s">
        <v>80</v>
      </c>
      <c r="E92">
        <v>500</v>
      </c>
      <c r="F92">
        <v>1997</v>
      </c>
      <c r="G92" s="1">
        <v>486.81962943739359</v>
      </c>
      <c r="H92" s="1">
        <v>500</v>
      </c>
      <c r="I92" s="1">
        <v>500</v>
      </c>
      <c r="J92" s="1">
        <v>500</v>
      </c>
      <c r="K92" s="1">
        <v>500</v>
      </c>
      <c r="L92" s="1">
        <v>500</v>
      </c>
    </row>
    <row r="93" spans="4:12" x14ac:dyDescent="0.25">
      <c r="D93" t="s">
        <v>81</v>
      </c>
      <c r="E93">
        <v>500</v>
      </c>
      <c r="F93">
        <v>1997</v>
      </c>
      <c r="G93" s="1">
        <v>243.15687925065006</v>
      </c>
      <c r="H93" s="1">
        <v>304.94128408696912</v>
      </c>
      <c r="I93" s="1">
        <v>366.72568892328815</v>
      </c>
      <c r="J93" s="1">
        <v>428.51009375960717</v>
      </c>
      <c r="K93" s="1">
        <v>490.2944985959262</v>
      </c>
      <c r="L93" s="1">
        <v>500</v>
      </c>
    </row>
    <row r="94" spans="4:12" x14ac:dyDescent="0.25">
      <c r="D94" t="s">
        <v>82</v>
      </c>
      <c r="E94">
        <v>565</v>
      </c>
      <c r="F94">
        <v>1999</v>
      </c>
      <c r="G94" s="1">
        <v>62.81250069538752</v>
      </c>
      <c r="H94" s="1">
        <v>75.375000834465041</v>
      </c>
      <c r="I94" s="1">
        <v>87.937500973542569</v>
      </c>
      <c r="J94" s="1">
        <v>100.5000011126201</v>
      </c>
      <c r="K94" s="1">
        <v>113.06250125169763</v>
      </c>
      <c r="L94" s="1">
        <v>125.62500139077515</v>
      </c>
    </row>
    <row r="95" spans="4:12" x14ac:dyDescent="0.25">
      <c r="D95" t="s">
        <v>83</v>
      </c>
      <c r="E95">
        <v>1500</v>
      </c>
      <c r="F95">
        <v>1997</v>
      </c>
      <c r="G95" s="1">
        <v>847.97665882110596</v>
      </c>
      <c r="H95" s="1">
        <v>847.97665882110596</v>
      </c>
      <c r="I95" s="1">
        <v>847.97665882110596</v>
      </c>
      <c r="J95" s="1">
        <v>847.97665882110596</v>
      </c>
      <c r="K95" s="1">
        <v>847.97665882110596</v>
      </c>
      <c r="L95" s="1">
        <v>847.97665882110596</v>
      </c>
    </row>
    <row r="96" spans="4:12" x14ac:dyDescent="0.25">
      <c r="D96" t="s">
        <v>72</v>
      </c>
      <c r="E96">
        <v>2500</v>
      </c>
      <c r="F96">
        <v>2008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</row>
    <row r="97" spans="3:12" x14ac:dyDescent="0.25">
      <c r="D97" t="s">
        <v>84</v>
      </c>
      <c r="E97">
        <v>5000</v>
      </c>
      <c r="F97">
        <v>1975</v>
      </c>
      <c r="G97" s="1">
        <v>5000</v>
      </c>
      <c r="H97" s="1">
        <v>5000</v>
      </c>
      <c r="I97" s="1">
        <v>5000</v>
      </c>
      <c r="J97" s="1">
        <v>5000</v>
      </c>
      <c r="K97" s="1">
        <v>5000</v>
      </c>
      <c r="L97" s="1">
        <v>5000</v>
      </c>
    </row>
    <row r="98" spans="3:12" x14ac:dyDescent="0.25">
      <c r="C98" t="s">
        <v>85</v>
      </c>
      <c r="G98" s="1"/>
      <c r="H98" s="1"/>
      <c r="I98" s="1"/>
      <c r="J98" s="1"/>
      <c r="K98" s="1"/>
      <c r="L98" s="1"/>
    </row>
    <row r="99" spans="3:12" x14ac:dyDescent="0.25">
      <c r="C99" t="s">
        <v>86</v>
      </c>
      <c r="G99" s="1"/>
      <c r="H99" s="1"/>
      <c r="I99" s="1"/>
      <c r="J99" s="1"/>
      <c r="K99" s="1"/>
      <c r="L99" s="1"/>
    </row>
    <row r="100" spans="3:12" x14ac:dyDescent="0.25">
      <c r="C100" t="s">
        <v>87</v>
      </c>
      <c r="G100" s="1"/>
      <c r="H100" s="1"/>
      <c r="I100" s="1"/>
      <c r="J100" s="1"/>
      <c r="K100" s="1"/>
      <c r="L100" s="1"/>
    </row>
    <row r="101" spans="3:12" x14ac:dyDescent="0.25">
      <c r="C101" t="s">
        <v>88</v>
      </c>
      <c r="G101" s="1"/>
      <c r="H101" s="1"/>
      <c r="I101" s="1"/>
      <c r="J101" s="1"/>
      <c r="K101" s="1"/>
      <c r="L101" s="1"/>
    </row>
    <row r="102" spans="3:12" x14ac:dyDescent="0.25">
      <c r="D102" t="s">
        <v>89</v>
      </c>
      <c r="E102">
        <v>320</v>
      </c>
      <c r="F102">
        <v>1991</v>
      </c>
      <c r="G102" s="1">
        <v>320</v>
      </c>
      <c r="H102" s="1">
        <v>320</v>
      </c>
      <c r="I102" s="1">
        <v>320</v>
      </c>
      <c r="J102" s="1">
        <v>320</v>
      </c>
      <c r="K102" s="1">
        <v>320</v>
      </c>
      <c r="L102" s="1">
        <v>320</v>
      </c>
    </row>
    <row r="103" spans="3:12" x14ac:dyDescent="0.25">
      <c r="C103" t="s">
        <v>90</v>
      </c>
      <c r="G103" s="1"/>
      <c r="H103" s="1"/>
      <c r="I103" s="1"/>
      <c r="J103" s="1"/>
      <c r="K103" s="1"/>
      <c r="L103" s="1"/>
    </row>
    <row r="104" spans="3:12" x14ac:dyDescent="0.25">
      <c r="D104" t="s">
        <v>91</v>
      </c>
      <c r="E104">
        <v>280</v>
      </c>
      <c r="F104">
        <v>2005</v>
      </c>
      <c r="G104" s="1">
        <v>137.80000000000001</v>
      </c>
      <c r="H104" s="1">
        <v>148.76111122154526</v>
      </c>
      <c r="I104" s="1">
        <v>176.16388927540839</v>
      </c>
      <c r="J104" s="1">
        <v>203.56666732927152</v>
      </c>
      <c r="K104" s="1">
        <v>230.96944538313466</v>
      </c>
      <c r="L104" s="1">
        <v>258.37222343699779</v>
      </c>
    </row>
    <row r="105" spans="3:12" x14ac:dyDescent="0.25">
      <c r="C105" t="s">
        <v>92</v>
      </c>
      <c r="G105" s="1"/>
      <c r="H105" s="1"/>
      <c r="I105" s="1"/>
      <c r="J105" s="1"/>
      <c r="K105" s="1"/>
      <c r="L105" s="1"/>
    </row>
    <row r="106" spans="3:12" x14ac:dyDescent="0.25">
      <c r="D106" t="s">
        <v>93</v>
      </c>
      <c r="E106">
        <v>200</v>
      </c>
      <c r="F106">
        <v>1992</v>
      </c>
      <c r="G106" s="1">
        <v>129.78</v>
      </c>
      <c r="H106" s="1">
        <v>155.64719998378752</v>
      </c>
      <c r="I106" s="1">
        <v>182.00086662343341</v>
      </c>
      <c r="J106" s="1">
        <v>200</v>
      </c>
      <c r="K106" s="1">
        <v>200</v>
      </c>
      <c r="L106" s="1">
        <v>200</v>
      </c>
    </row>
    <row r="107" spans="3:12" x14ac:dyDescent="0.25">
      <c r="D107" t="s">
        <v>94</v>
      </c>
      <c r="E107">
        <v>400</v>
      </c>
      <c r="F107">
        <v>1999</v>
      </c>
      <c r="G107" s="1">
        <v>217.01999999999998</v>
      </c>
      <c r="H107" s="1">
        <v>260.96851856443618</v>
      </c>
      <c r="I107" s="1">
        <v>293.97731497552667</v>
      </c>
      <c r="J107" s="1">
        <v>326.98611138661715</v>
      </c>
      <c r="K107" s="1">
        <v>359.99490779770764</v>
      </c>
      <c r="L107" s="1">
        <v>393.00370420879813</v>
      </c>
    </row>
    <row r="108" spans="3:12" x14ac:dyDescent="0.25">
      <c r="D108" t="s">
        <v>95</v>
      </c>
      <c r="E108">
        <v>640</v>
      </c>
      <c r="F108">
        <v>2000</v>
      </c>
      <c r="G108" s="1">
        <v>590</v>
      </c>
      <c r="H108" s="1">
        <v>640</v>
      </c>
      <c r="I108" s="1">
        <v>640</v>
      </c>
      <c r="J108" s="1">
        <v>640</v>
      </c>
      <c r="K108" s="1">
        <v>640</v>
      </c>
      <c r="L108" s="1">
        <v>640</v>
      </c>
    </row>
    <row r="109" spans="3:12" x14ac:dyDescent="0.25">
      <c r="D109" t="s">
        <v>96</v>
      </c>
      <c r="E109">
        <v>650</v>
      </c>
      <c r="F109">
        <v>2004</v>
      </c>
      <c r="G109" s="1">
        <v>500</v>
      </c>
      <c r="H109" s="1">
        <v>554.28205124346096</v>
      </c>
      <c r="I109" s="1">
        <v>650</v>
      </c>
      <c r="J109" s="1">
        <v>650</v>
      </c>
      <c r="K109" s="1">
        <v>650</v>
      </c>
      <c r="L109" s="1">
        <v>650</v>
      </c>
    </row>
    <row r="110" spans="3:12" x14ac:dyDescent="0.25">
      <c r="D110" t="s">
        <v>97</v>
      </c>
      <c r="E110">
        <v>850</v>
      </c>
      <c r="F110">
        <v>1998</v>
      </c>
      <c r="G110" s="1">
        <v>850</v>
      </c>
      <c r="H110" s="1">
        <v>850</v>
      </c>
      <c r="I110" s="1">
        <v>850</v>
      </c>
      <c r="J110" s="1">
        <v>850</v>
      </c>
      <c r="K110" s="1">
        <v>850</v>
      </c>
      <c r="L110" s="1">
        <v>850</v>
      </c>
    </row>
    <row r="111" spans="3:12" x14ac:dyDescent="0.25">
      <c r="D111" t="s">
        <v>95</v>
      </c>
      <c r="E111">
        <v>960</v>
      </c>
      <c r="F111">
        <v>2000</v>
      </c>
      <c r="G111" s="1">
        <v>785</v>
      </c>
      <c r="H111" s="1">
        <v>895.16078431524488</v>
      </c>
      <c r="I111" s="1">
        <v>960</v>
      </c>
      <c r="J111" s="1">
        <v>960</v>
      </c>
      <c r="K111" s="1">
        <v>960</v>
      </c>
      <c r="L111" s="1">
        <v>960</v>
      </c>
    </row>
    <row r="112" spans="3:12" x14ac:dyDescent="0.25">
      <c r="D112" t="s">
        <v>98</v>
      </c>
      <c r="E112">
        <v>1200</v>
      </c>
      <c r="F112">
        <v>1990</v>
      </c>
      <c r="G112" s="1">
        <v>750</v>
      </c>
      <c r="H112" s="1">
        <v>805.13734108924882</v>
      </c>
      <c r="I112" s="1">
        <v>916.01734236002005</v>
      </c>
      <c r="J112" s="1">
        <v>1026.8973436307913</v>
      </c>
      <c r="K112" s="1">
        <v>1137.7773449015619</v>
      </c>
      <c r="L112" s="1">
        <v>1200</v>
      </c>
    </row>
    <row r="113" spans="4:12" x14ac:dyDescent="0.25">
      <c r="D113" t="s">
        <v>99</v>
      </c>
      <c r="E113">
        <v>1788</v>
      </c>
      <c r="F113">
        <v>2003</v>
      </c>
      <c r="G113" s="1">
        <v>1280</v>
      </c>
      <c r="H113" s="1">
        <v>1467.823809215</v>
      </c>
      <c r="I113" s="1">
        <v>1788</v>
      </c>
      <c r="J113" s="1">
        <v>1788</v>
      </c>
      <c r="K113" s="1">
        <v>1788</v>
      </c>
      <c r="L113" s="1">
        <v>1788</v>
      </c>
    </row>
    <row r="114" spans="4:12" x14ac:dyDescent="0.25">
      <c r="D114" t="s">
        <v>100</v>
      </c>
      <c r="E114">
        <v>5000</v>
      </c>
      <c r="F114">
        <v>2005</v>
      </c>
      <c r="G114" s="1">
        <v>4250</v>
      </c>
      <c r="H114" s="1">
        <v>4542.4666668113077</v>
      </c>
      <c r="I114" s="1">
        <v>5000</v>
      </c>
      <c r="J114" s="1">
        <v>5000</v>
      </c>
      <c r="K114" s="1">
        <v>5000</v>
      </c>
      <c r="L114" s="1">
        <v>5000</v>
      </c>
    </row>
    <row r="115" spans="4:12" x14ac:dyDescent="0.25">
      <c r="D115" t="s">
        <v>101</v>
      </c>
      <c r="E115">
        <v>7500</v>
      </c>
      <c r="F115">
        <v>2005</v>
      </c>
      <c r="G115" s="1">
        <v>4400</v>
      </c>
      <c r="H115" s="1">
        <v>4811.5307693114646</v>
      </c>
      <c r="I115" s="1">
        <v>5590.3576925901261</v>
      </c>
      <c r="J115" s="1">
        <v>6369.1846158687877</v>
      </c>
      <c r="K115" s="1">
        <v>7148.0115391474492</v>
      </c>
      <c r="L115" s="1">
        <v>7500</v>
      </c>
    </row>
    <row r="116" spans="4:12" x14ac:dyDescent="0.25">
      <c r="D116" t="s">
        <v>102</v>
      </c>
      <c r="E116">
        <v>11000</v>
      </c>
      <c r="F116">
        <v>1998</v>
      </c>
      <c r="G116" s="1">
        <v>7500</v>
      </c>
      <c r="H116" s="1">
        <v>8059.1719306811956</v>
      </c>
      <c r="I116" s="1">
        <v>9457.10175738418</v>
      </c>
      <c r="J116" s="1">
        <v>10855.031584087164</v>
      </c>
      <c r="K116" s="1">
        <v>11000</v>
      </c>
      <c r="L116" s="1">
        <v>11000</v>
      </c>
    </row>
    <row r="117" spans="4:12" x14ac:dyDescent="0.25">
      <c r="D117" t="s">
        <v>103</v>
      </c>
      <c r="E117">
        <v>680</v>
      </c>
      <c r="F117">
        <v>1997</v>
      </c>
      <c r="G117" s="1">
        <v>479.79141724992684</v>
      </c>
      <c r="H117" s="1">
        <v>517.85296993785448</v>
      </c>
      <c r="I117" s="1">
        <v>555.91452262578184</v>
      </c>
      <c r="J117" s="1">
        <v>593.9760753137092</v>
      </c>
      <c r="K117" s="1">
        <v>632.03762800163656</v>
      </c>
      <c r="L117" s="1">
        <v>670.09918068956392</v>
      </c>
    </row>
    <row r="118" spans="4:12" x14ac:dyDescent="0.25">
      <c r="D118" t="s">
        <v>103</v>
      </c>
      <c r="E118">
        <v>1020</v>
      </c>
      <c r="F118">
        <v>1997</v>
      </c>
      <c r="G118" s="1">
        <v>839.22307883368603</v>
      </c>
      <c r="H118" s="1">
        <v>840.07178751627634</v>
      </c>
      <c r="I118" s="1">
        <v>840.92049619886666</v>
      </c>
      <c r="J118" s="1">
        <v>841.76920488145697</v>
      </c>
      <c r="K118" s="1">
        <v>842.61791356404729</v>
      </c>
      <c r="L118" s="1">
        <v>843.4666222466376</v>
      </c>
    </row>
    <row r="119" spans="4:12" x14ac:dyDescent="0.25">
      <c r="D119" t="s">
        <v>104</v>
      </c>
      <c r="E119">
        <v>308</v>
      </c>
      <c r="F119">
        <v>1997</v>
      </c>
      <c r="G119" s="1">
        <v>172.16666603088379</v>
      </c>
      <c r="H119" s="1">
        <v>172.16666603088379</v>
      </c>
      <c r="I119" s="1">
        <v>172.16666603088379</v>
      </c>
      <c r="J119" s="1">
        <v>172.16666603088379</v>
      </c>
      <c r="K119" s="1">
        <v>172.16666603088379</v>
      </c>
      <c r="L119" s="1">
        <v>172.16666603088379</v>
      </c>
    </row>
    <row r="120" spans="4:12" x14ac:dyDescent="0.25">
      <c r="D120" t="s">
        <v>105</v>
      </c>
      <c r="E120">
        <v>750</v>
      </c>
      <c r="F120">
        <v>2009</v>
      </c>
      <c r="G120" s="1">
        <v>464.71666065851849</v>
      </c>
      <c r="H120" s="1">
        <v>569.29998683929443</v>
      </c>
      <c r="I120" s="1">
        <v>673.8833130200702</v>
      </c>
      <c r="J120" s="1">
        <v>750</v>
      </c>
      <c r="K120" s="1">
        <v>750</v>
      </c>
      <c r="L120" s="1">
        <v>750</v>
      </c>
    </row>
    <row r="121" spans="4:12" x14ac:dyDescent="0.25">
      <c r="D121" t="s">
        <v>106</v>
      </c>
      <c r="E121">
        <v>1000</v>
      </c>
      <c r="F121">
        <v>2009</v>
      </c>
      <c r="G121" s="1">
        <v>509.32777726650238</v>
      </c>
      <c r="H121" s="1">
        <v>578.46666359901428</v>
      </c>
      <c r="I121" s="1">
        <v>647.60554993152618</v>
      </c>
      <c r="J121" s="1">
        <v>716.74443626403809</v>
      </c>
      <c r="K121" s="1">
        <v>785.88332259654999</v>
      </c>
      <c r="L121" s="1">
        <v>855.02220892906189</v>
      </c>
    </row>
    <row r="122" spans="4:12" x14ac:dyDescent="0.25">
      <c r="D122" t="s">
        <v>107</v>
      </c>
      <c r="E122">
        <v>1000</v>
      </c>
      <c r="F122">
        <v>2009</v>
      </c>
      <c r="G122" s="1">
        <v>607.82224112790493</v>
      </c>
      <c r="H122" s="1">
        <v>675.26669712613034</v>
      </c>
      <c r="I122" s="1">
        <v>742.71115312435575</v>
      </c>
      <c r="J122" s="1">
        <v>810.15560912258115</v>
      </c>
      <c r="K122" s="1">
        <v>877.60006512080656</v>
      </c>
      <c r="L122" s="1">
        <v>945.04452111903197</v>
      </c>
    </row>
    <row r="123" spans="4:12" x14ac:dyDescent="0.25">
      <c r="D123" t="s">
        <v>108</v>
      </c>
      <c r="E123">
        <v>100</v>
      </c>
      <c r="F123">
        <v>2005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</row>
    <row r="124" spans="4:12" x14ac:dyDescent="0.25">
      <c r="D124" t="s">
        <v>109</v>
      </c>
      <c r="E124">
        <v>65</v>
      </c>
      <c r="F124">
        <v>1998</v>
      </c>
      <c r="G124" s="1">
        <v>65</v>
      </c>
      <c r="H124" s="1">
        <v>65</v>
      </c>
      <c r="I124" s="1">
        <v>65</v>
      </c>
      <c r="J124" s="1">
        <v>65</v>
      </c>
      <c r="K124" s="1">
        <v>65</v>
      </c>
      <c r="L124" s="1">
        <v>65</v>
      </c>
    </row>
    <row r="125" spans="4:12" x14ac:dyDescent="0.25">
      <c r="D125" t="s">
        <v>110</v>
      </c>
      <c r="E125">
        <v>235</v>
      </c>
      <c r="F125">
        <v>2003</v>
      </c>
      <c r="G125" s="1">
        <v>235</v>
      </c>
      <c r="H125" s="1">
        <v>235</v>
      </c>
      <c r="I125" s="1">
        <v>235</v>
      </c>
      <c r="J125" s="1">
        <v>235</v>
      </c>
      <c r="K125" s="1">
        <v>235</v>
      </c>
      <c r="L125" s="1">
        <v>235</v>
      </c>
    </row>
    <row r="126" spans="4:12" x14ac:dyDescent="0.25">
      <c r="D126" t="s">
        <v>110</v>
      </c>
      <c r="E126">
        <v>350</v>
      </c>
      <c r="F126">
        <v>1996</v>
      </c>
      <c r="G126" s="1">
        <v>312.14503166131806</v>
      </c>
      <c r="H126" s="1">
        <v>315.20351153925844</v>
      </c>
      <c r="I126" s="1">
        <v>318.26199141719883</v>
      </c>
      <c r="J126" s="1">
        <v>321.32047129513921</v>
      </c>
      <c r="K126" s="1">
        <v>324.3789511730796</v>
      </c>
      <c r="L126" s="1">
        <v>327.43743105101998</v>
      </c>
    </row>
    <row r="127" spans="4:12" x14ac:dyDescent="0.25">
      <c r="D127" t="s">
        <v>111</v>
      </c>
      <c r="E127">
        <v>500</v>
      </c>
      <c r="F127">
        <v>1997</v>
      </c>
      <c r="G127" s="1">
        <v>308.44073913715505</v>
      </c>
      <c r="H127" s="1">
        <v>312.64444245232482</v>
      </c>
      <c r="I127" s="1">
        <v>316.8481457674946</v>
      </c>
      <c r="J127" s="1">
        <v>321.05184908266438</v>
      </c>
      <c r="K127" s="1">
        <v>325.25555239783415</v>
      </c>
      <c r="L127" s="1">
        <v>329.45925571300393</v>
      </c>
    </row>
    <row r="128" spans="4:12" x14ac:dyDescent="0.25">
      <c r="D128" t="s">
        <v>112</v>
      </c>
      <c r="E128">
        <v>3426</v>
      </c>
      <c r="F128">
        <v>2006</v>
      </c>
      <c r="G128" s="1">
        <v>2000.5370540618896</v>
      </c>
      <c r="H128" s="1">
        <v>2256.2222452163696</v>
      </c>
      <c r="I128" s="1">
        <v>2511.9074363708496</v>
      </c>
      <c r="J128" s="1">
        <v>2767.5926275253296</v>
      </c>
      <c r="K128" s="1">
        <v>3023.2778186798096</v>
      </c>
      <c r="L128" s="1">
        <v>3278.9630098342896</v>
      </c>
    </row>
    <row r="129" spans="3:12" x14ac:dyDescent="0.25">
      <c r="D129" t="s">
        <v>113</v>
      </c>
      <c r="E129">
        <v>168</v>
      </c>
      <c r="F129">
        <v>1997</v>
      </c>
      <c r="G129" s="1">
        <v>52.711110847967639</v>
      </c>
      <c r="H129" s="1">
        <v>59.933333026038255</v>
      </c>
      <c r="I129" s="1">
        <v>67.155555204108893</v>
      </c>
      <c r="J129" s="1">
        <v>74.377777382179545</v>
      </c>
      <c r="K129" s="1">
        <v>81.599999560250197</v>
      </c>
      <c r="L129" s="1">
        <v>88.822221738320849</v>
      </c>
    </row>
    <row r="130" spans="3:12" x14ac:dyDescent="0.25">
      <c r="D130" t="s">
        <v>114</v>
      </c>
      <c r="E130">
        <v>1520</v>
      </c>
      <c r="F130">
        <v>2006</v>
      </c>
      <c r="G130" s="1">
        <v>165.86666712909937</v>
      </c>
      <c r="H130" s="1">
        <v>165.86666712909937</v>
      </c>
      <c r="I130" s="1">
        <v>165.86666712909937</v>
      </c>
      <c r="J130" s="1">
        <v>165.86666712909937</v>
      </c>
      <c r="K130" s="1">
        <v>165.86666712909937</v>
      </c>
      <c r="L130" s="1">
        <v>165.86666712909937</v>
      </c>
    </row>
    <row r="131" spans="3:12" x14ac:dyDescent="0.25">
      <c r="D131" t="s">
        <v>115</v>
      </c>
      <c r="E131">
        <v>492.80000000000007</v>
      </c>
      <c r="F131">
        <v>1974</v>
      </c>
      <c r="G131" s="1">
        <v>344.10370113231517</v>
      </c>
      <c r="H131" s="1">
        <v>364.455552207099</v>
      </c>
      <c r="I131" s="1">
        <v>384.80740328188284</v>
      </c>
      <c r="J131" s="1">
        <v>405.15925435666668</v>
      </c>
      <c r="K131" s="1">
        <v>425.51110543145052</v>
      </c>
      <c r="L131" s="1">
        <v>445.86295650623435</v>
      </c>
    </row>
    <row r="132" spans="3:12" x14ac:dyDescent="0.25">
      <c r="D132" t="s">
        <v>116</v>
      </c>
      <c r="E132">
        <v>84.000000000000014</v>
      </c>
      <c r="F132">
        <v>2005</v>
      </c>
      <c r="G132" s="1">
        <v>47.77666686375936</v>
      </c>
      <c r="H132" s="1">
        <v>57.660000228881842</v>
      </c>
      <c r="I132" s="1">
        <v>67.543333594004324</v>
      </c>
      <c r="J132" s="1">
        <v>77.426666959126806</v>
      </c>
      <c r="K132" s="1">
        <v>84</v>
      </c>
      <c r="L132" s="1">
        <v>84</v>
      </c>
    </row>
    <row r="133" spans="3:12" x14ac:dyDescent="0.25">
      <c r="D133" t="s">
        <v>117</v>
      </c>
      <c r="E133">
        <v>179</v>
      </c>
      <c r="F133">
        <v>1997</v>
      </c>
      <c r="G133" s="1">
        <v>179</v>
      </c>
      <c r="H133" s="1">
        <v>179</v>
      </c>
      <c r="I133" s="1">
        <v>179</v>
      </c>
      <c r="J133" s="1">
        <v>179</v>
      </c>
      <c r="K133" s="1">
        <v>179</v>
      </c>
      <c r="L133" s="1">
        <v>179</v>
      </c>
    </row>
    <row r="134" spans="3:12" x14ac:dyDescent="0.25">
      <c r="D134" t="s">
        <v>117</v>
      </c>
      <c r="E134">
        <v>269</v>
      </c>
      <c r="F134">
        <v>1997</v>
      </c>
      <c r="G134" s="1">
        <v>119.1277755756897</v>
      </c>
      <c r="H134" s="1">
        <v>128.76666394455566</v>
      </c>
      <c r="I134" s="1">
        <v>138.40555231342162</v>
      </c>
      <c r="J134" s="1">
        <v>148.04444068228759</v>
      </c>
      <c r="K134" s="1">
        <v>157.68332905115355</v>
      </c>
      <c r="L134" s="1">
        <v>167.32221742001951</v>
      </c>
    </row>
    <row r="135" spans="3:12" x14ac:dyDescent="0.25">
      <c r="C135" t="s">
        <v>118</v>
      </c>
      <c r="G135" s="1"/>
      <c r="H135" s="1"/>
      <c r="I135" s="1"/>
      <c r="J135" s="1"/>
      <c r="K135" s="1"/>
      <c r="L135" s="1"/>
    </row>
    <row r="136" spans="3:12" x14ac:dyDescent="0.25">
      <c r="D136" t="s">
        <v>119</v>
      </c>
      <c r="E136">
        <v>228</v>
      </c>
      <c r="F136">
        <v>2012</v>
      </c>
      <c r="G136" s="1">
        <v>35</v>
      </c>
      <c r="H136" s="1">
        <v>66.422650000000004</v>
      </c>
      <c r="I136" s="1">
        <v>86.879274999999993</v>
      </c>
      <c r="J136" s="1">
        <v>107.33589999999998</v>
      </c>
      <c r="K136" s="1">
        <v>127.79252499999997</v>
      </c>
      <c r="L136" s="1">
        <v>148.24915000000001</v>
      </c>
    </row>
    <row r="137" spans="3:12" x14ac:dyDescent="0.25">
      <c r="D137" t="s">
        <v>120</v>
      </c>
      <c r="E137">
        <v>1536</v>
      </c>
      <c r="F137">
        <v>2012</v>
      </c>
      <c r="G137" s="1">
        <v>400</v>
      </c>
      <c r="H137" s="1">
        <v>611.56666684150696</v>
      </c>
      <c r="I137" s="1">
        <v>890.48333394527435</v>
      </c>
      <c r="J137" s="1">
        <v>1169.4000010490417</v>
      </c>
      <c r="K137" s="1">
        <v>1448.3166681528091</v>
      </c>
      <c r="L137" s="1">
        <v>1536</v>
      </c>
    </row>
    <row r="138" spans="3:12" x14ac:dyDescent="0.25">
      <c r="D138" t="s">
        <v>121</v>
      </c>
      <c r="E138">
        <v>2531</v>
      </c>
      <c r="F138">
        <v>2008</v>
      </c>
      <c r="G138" s="1">
        <v>495.62603776330775</v>
      </c>
      <c r="H138" s="1">
        <v>637.07709162079743</v>
      </c>
      <c r="I138" s="1">
        <v>721.07788442707749</v>
      </c>
      <c r="J138" s="1">
        <v>805.07867723335755</v>
      </c>
      <c r="K138" s="1">
        <v>889.07947003963761</v>
      </c>
      <c r="L138" s="1">
        <v>973.08026284591767</v>
      </c>
    </row>
    <row r="139" spans="3:12" x14ac:dyDescent="0.25">
      <c r="D139" t="s">
        <v>122</v>
      </c>
      <c r="E139">
        <v>9320</v>
      </c>
      <c r="F139">
        <v>1975</v>
      </c>
      <c r="G139" s="1">
        <v>1668.3043680826822</v>
      </c>
      <c r="H139" s="1">
        <v>1774.3862022399899</v>
      </c>
      <c r="I139" s="1">
        <v>1880.4680363972975</v>
      </c>
      <c r="J139" s="1">
        <v>1986.5498705546051</v>
      </c>
      <c r="K139" s="1">
        <v>2092.6317047119128</v>
      </c>
      <c r="L139" s="1">
        <v>2198.7135388692204</v>
      </c>
    </row>
    <row r="140" spans="3:12" x14ac:dyDescent="0.25">
      <c r="D140" t="s">
        <v>123</v>
      </c>
      <c r="E140">
        <v>1500</v>
      </c>
      <c r="F140">
        <v>1997</v>
      </c>
      <c r="G140" s="1">
        <v>695.92168899156434</v>
      </c>
      <c r="H140" s="1">
        <v>714.9984199868311</v>
      </c>
      <c r="I140" s="1">
        <v>734.07515098209785</v>
      </c>
      <c r="J140" s="1">
        <v>753.15188197736461</v>
      </c>
      <c r="K140" s="1">
        <v>772.22861297263137</v>
      </c>
      <c r="L140" s="1">
        <v>791.30534396789812</v>
      </c>
    </row>
    <row r="141" spans="3:12" x14ac:dyDescent="0.25">
      <c r="D141" t="s">
        <v>124</v>
      </c>
      <c r="E141">
        <v>2000</v>
      </c>
      <c r="F141">
        <v>1997</v>
      </c>
      <c r="G141" s="1">
        <v>642.16258914906666</v>
      </c>
      <c r="H141" s="1">
        <v>750.64221809142146</v>
      </c>
      <c r="I141" s="1">
        <v>859.12184703377625</v>
      </c>
      <c r="J141" s="1">
        <v>967.60147597613104</v>
      </c>
      <c r="K141" s="1">
        <v>1076.0811049184858</v>
      </c>
      <c r="L141" s="1">
        <v>1184.5607338608406</v>
      </c>
    </row>
    <row r="142" spans="3:12" x14ac:dyDescent="0.25">
      <c r="D142" t="s">
        <v>125</v>
      </c>
      <c r="E142">
        <v>1184</v>
      </c>
      <c r="F142">
        <v>1997</v>
      </c>
      <c r="G142" s="1">
        <v>791.23051381663038</v>
      </c>
      <c r="H142" s="1">
        <v>970.53678939077577</v>
      </c>
      <c r="I142" s="1">
        <v>1149.8430649649215</v>
      </c>
      <c r="J142" s="1">
        <v>1184</v>
      </c>
      <c r="K142" s="1">
        <v>1184</v>
      </c>
      <c r="L142" s="1">
        <v>1184</v>
      </c>
    </row>
    <row r="143" spans="3:12" x14ac:dyDescent="0.25">
      <c r="D143" t="s">
        <v>126</v>
      </c>
      <c r="E143">
        <v>2550</v>
      </c>
      <c r="F143">
        <v>1985</v>
      </c>
      <c r="G143" s="1">
        <v>1071.8437966982524</v>
      </c>
      <c r="H143" s="1">
        <v>1188.7877781867983</v>
      </c>
      <c r="I143" s="1">
        <v>1305.7317596753442</v>
      </c>
      <c r="J143" s="1">
        <v>1422.6757411638901</v>
      </c>
      <c r="K143" s="1">
        <v>1539.6197226524359</v>
      </c>
      <c r="L143" s="1">
        <v>1656.5637041409818</v>
      </c>
    </row>
    <row r="144" spans="3:12" x14ac:dyDescent="0.25">
      <c r="C144" t="s">
        <v>127</v>
      </c>
      <c r="G144" s="1"/>
      <c r="H144" s="1"/>
      <c r="I144" s="1"/>
      <c r="J144" s="1"/>
      <c r="K144" s="1"/>
      <c r="L144" s="1"/>
    </row>
    <row r="145" spans="3:12" x14ac:dyDescent="0.25">
      <c r="D145" t="s">
        <v>128</v>
      </c>
      <c r="E145">
        <v>7800</v>
      </c>
      <c r="F145">
        <v>1995</v>
      </c>
      <c r="G145" s="1">
        <v>7000</v>
      </c>
      <c r="H145" s="1">
        <v>7800</v>
      </c>
      <c r="I145" s="1">
        <v>7800</v>
      </c>
      <c r="J145" s="1">
        <v>7800</v>
      </c>
      <c r="K145" s="1">
        <v>7800</v>
      </c>
      <c r="L145" s="1">
        <v>7800</v>
      </c>
    </row>
    <row r="146" spans="3:12" x14ac:dyDescent="0.25">
      <c r="C146" t="s">
        <v>129</v>
      </c>
      <c r="G146" s="1"/>
      <c r="H146" s="1"/>
      <c r="I146" s="1"/>
      <c r="J146" s="1"/>
      <c r="K146" s="1"/>
      <c r="L146" s="1"/>
    </row>
    <row r="147" spans="3:12" x14ac:dyDescent="0.25">
      <c r="D147" t="s">
        <v>130</v>
      </c>
      <c r="E147">
        <v>2258</v>
      </c>
      <c r="F147">
        <v>2006</v>
      </c>
      <c r="G147" s="1">
        <v>1570</v>
      </c>
      <c r="H147" s="1">
        <v>1759.5999991568651</v>
      </c>
      <c r="I147" s="1">
        <v>2233.5999970490279</v>
      </c>
      <c r="J147" s="1">
        <v>2258</v>
      </c>
      <c r="K147" s="1">
        <v>2258</v>
      </c>
      <c r="L147" s="1">
        <v>2258</v>
      </c>
    </row>
    <row r="148" spans="3:12" x14ac:dyDescent="0.25">
      <c r="D148" t="s">
        <v>131</v>
      </c>
      <c r="E148">
        <v>3032</v>
      </c>
      <c r="F148">
        <v>2011</v>
      </c>
      <c r="G148" s="1">
        <v>465</v>
      </c>
      <c r="H148" s="1">
        <v>747.38472871419594</v>
      </c>
      <c r="I148" s="1">
        <v>1112.4318004996858</v>
      </c>
      <c r="J148" s="1">
        <v>1477.4788722851756</v>
      </c>
      <c r="K148" s="1">
        <v>1842.5259440706654</v>
      </c>
      <c r="L148" s="1">
        <v>2207.5730158561546</v>
      </c>
    </row>
    <row r="149" spans="3:12" x14ac:dyDescent="0.25">
      <c r="D149" t="s">
        <v>132</v>
      </c>
      <c r="E149">
        <v>1000</v>
      </c>
      <c r="F149">
        <v>2003</v>
      </c>
      <c r="G149" s="1">
        <v>969.72489265461138</v>
      </c>
      <c r="H149" s="1">
        <v>1000</v>
      </c>
      <c r="I149" s="1">
        <v>1000</v>
      </c>
      <c r="J149" s="1">
        <v>1000</v>
      </c>
      <c r="K149" s="1">
        <v>1000</v>
      </c>
      <c r="L149" s="1">
        <v>1000</v>
      </c>
    </row>
    <row r="150" spans="3:12" x14ac:dyDescent="0.25">
      <c r="D150" t="s">
        <v>133</v>
      </c>
      <c r="E150">
        <v>720</v>
      </c>
      <c r="F150">
        <v>2012</v>
      </c>
      <c r="G150" s="1">
        <v>380.73600000000005</v>
      </c>
      <c r="H150" s="1">
        <v>486.90849910857764</v>
      </c>
      <c r="I150" s="1">
        <v>522.82568228494029</v>
      </c>
      <c r="J150" s="1">
        <v>545.02851732504053</v>
      </c>
      <c r="K150" s="1">
        <v>561.14222156973915</v>
      </c>
      <c r="L150" s="1">
        <v>573.79776845700098</v>
      </c>
    </row>
    <row r="151" spans="3:12" x14ac:dyDescent="0.25">
      <c r="D151" t="s">
        <v>134</v>
      </c>
      <c r="E151">
        <v>360</v>
      </c>
      <c r="F151">
        <v>2012</v>
      </c>
      <c r="G151" s="1">
        <v>190.36800000000002</v>
      </c>
      <c r="H151" s="1">
        <v>243.45424955428882</v>
      </c>
      <c r="I151" s="1">
        <v>261.41284114247014</v>
      </c>
      <c r="J151" s="1">
        <v>272.51425866252026</v>
      </c>
      <c r="K151" s="1">
        <v>280.57111078486957</v>
      </c>
      <c r="L151" s="1">
        <v>286.89888422850049</v>
      </c>
    </row>
    <row r="152" spans="3:12" x14ac:dyDescent="0.25">
      <c r="D152" t="s">
        <v>135</v>
      </c>
      <c r="E152">
        <v>310</v>
      </c>
      <c r="F152">
        <v>2012</v>
      </c>
      <c r="G152" s="1">
        <v>199.29652803525178</v>
      </c>
      <c r="H152" s="1">
        <v>219.98579064157897</v>
      </c>
      <c r="I152" s="1">
        <v>231.25826965047409</v>
      </c>
      <c r="J152" s="1">
        <v>239.0494716754734</v>
      </c>
      <c r="K152" s="1">
        <v>245.00968737366713</v>
      </c>
      <c r="L152" s="1">
        <v>249.83781851044495</v>
      </c>
    </row>
    <row r="153" spans="3:12" x14ac:dyDescent="0.25">
      <c r="D153" t="s">
        <v>136</v>
      </c>
      <c r="E153">
        <v>210</v>
      </c>
      <c r="F153">
        <v>2012</v>
      </c>
      <c r="G153" s="1">
        <v>135.00732544323509</v>
      </c>
      <c r="H153" s="1">
        <v>149.02263237010189</v>
      </c>
      <c r="I153" s="1">
        <v>156.65882782774051</v>
      </c>
      <c r="J153" s="1">
        <v>161.93673887693359</v>
      </c>
      <c r="K153" s="1">
        <v>165.97430434990355</v>
      </c>
      <c r="L153" s="1">
        <v>169.24497382965626</v>
      </c>
    </row>
    <row r="154" spans="3:12" x14ac:dyDescent="0.25">
      <c r="D154" t="s">
        <v>137</v>
      </c>
      <c r="E154">
        <v>4375</v>
      </c>
      <c r="F154">
        <v>1985</v>
      </c>
      <c r="G154" s="1">
        <v>3963.5198592507177</v>
      </c>
      <c r="H154" s="1">
        <v>4375</v>
      </c>
      <c r="I154" s="1">
        <v>4375</v>
      </c>
      <c r="J154" s="1">
        <v>4375</v>
      </c>
      <c r="K154" s="1">
        <v>4375</v>
      </c>
      <c r="L154" s="1">
        <v>4375</v>
      </c>
    </row>
    <row r="155" spans="3:12" x14ac:dyDescent="0.25">
      <c r="D155" t="s">
        <v>138</v>
      </c>
      <c r="E155">
        <v>100</v>
      </c>
      <c r="F155">
        <v>1997</v>
      </c>
      <c r="G155" s="1">
        <v>2.0683921285801463</v>
      </c>
      <c r="H155" s="1">
        <v>2.3495173559834557</v>
      </c>
      <c r="I155" s="1">
        <v>2.630642583386765</v>
      </c>
      <c r="J155" s="1">
        <v>2.9117678107900744</v>
      </c>
      <c r="K155" s="1">
        <v>3.1928930381933838</v>
      </c>
      <c r="L155" s="1">
        <v>3.4740182655966931</v>
      </c>
    </row>
    <row r="156" spans="3:12" x14ac:dyDescent="0.25">
      <c r="C156" t="s">
        <v>139</v>
      </c>
      <c r="G156" s="1"/>
      <c r="H156" s="1"/>
      <c r="I156" s="1"/>
      <c r="J156" s="1"/>
      <c r="K156" s="1"/>
      <c r="L156" s="1"/>
    </row>
    <row r="157" spans="3:12" x14ac:dyDescent="0.25">
      <c r="D157" t="s">
        <v>140</v>
      </c>
      <c r="E157">
        <v>8000</v>
      </c>
      <c r="F157">
        <v>2013</v>
      </c>
      <c r="G157" s="1">
        <v>194.73263758249212</v>
      </c>
      <c r="H157" s="1">
        <v>6037.5006606960378</v>
      </c>
      <c r="I157" s="1">
        <v>8000</v>
      </c>
      <c r="J157" s="1">
        <v>8000</v>
      </c>
      <c r="K157" s="1">
        <v>8000</v>
      </c>
      <c r="L157" s="1">
        <v>8000</v>
      </c>
    </row>
    <row r="158" spans="3:12" x14ac:dyDescent="0.25">
      <c r="D158" t="s">
        <v>128</v>
      </c>
      <c r="E158">
        <v>10500</v>
      </c>
      <c r="F158">
        <v>1995</v>
      </c>
      <c r="G158" s="1">
        <v>7500</v>
      </c>
      <c r="H158" s="1">
        <v>10227.457220713299</v>
      </c>
      <c r="I158" s="1">
        <v>10500</v>
      </c>
      <c r="J158" s="1">
        <v>10500</v>
      </c>
      <c r="K158" s="1">
        <v>10500</v>
      </c>
      <c r="L158" s="1">
        <v>10500</v>
      </c>
    </row>
    <row r="159" spans="3:12" x14ac:dyDescent="0.25">
      <c r="D159" t="s">
        <v>128</v>
      </c>
      <c r="E159">
        <v>25556</v>
      </c>
      <c r="F159">
        <v>1995</v>
      </c>
      <c r="G159" s="1">
        <v>16500</v>
      </c>
      <c r="H159" s="1">
        <v>18127.26666666667</v>
      </c>
      <c r="I159" s="1">
        <v>20945.433333333345</v>
      </c>
      <c r="J159" s="1">
        <v>23763.60000000002</v>
      </c>
      <c r="K159" s="1">
        <v>25556</v>
      </c>
      <c r="L159" s="1">
        <v>25556</v>
      </c>
    </row>
    <row r="160" spans="3:12" x14ac:dyDescent="0.25">
      <c r="C160" t="s">
        <v>141</v>
      </c>
      <c r="G160" s="1"/>
      <c r="H160" s="1"/>
      <c r="I160" s="1"/>
      <c r="J160" s="1"/>
      <c r="K160" s="1"/>
      <c r="L160" s="1"/>
    </row>
    <row r="161" spans="2:12" x14ac:dyDescent="0.25">
      <c r="D161" t="s">
        <v>142</v>
      </c>
      <c r="E161">
        <v>300</v>
      </c>
      <c r="F161">
        <v>2013</v>
      </c>
      <c r="G161" s="1">
        <v>9.8486887170241104</v>
      </c>
      <c r="H161" s="1">
        <v>300</v>
      </c>
      <c r="I161" s="1">
        <v>300</v>
      </c>
      <c r="J161" s="1">
        <v>300</v>
      </c>
      <c r="K161" s="1">
        <v>300</v>
      </c>
      <c r="L161" s="1">
        <v>300</v>
      </c>
    </row>
    <row r="162" spans="2:12" x14ac:dyDescent="0.25">
      <c r="D162" t="s">
        <v>143</v>
      </c>
      <c r="E162">
        <v>16800</v>
      </c>
      <c r="F162">
        <v>1968</v>
      </c>
      <c r="G162" s="1">
        <v>4260.4351422521804</v>
      </c>
      <c r="H162" s="1">
        <v>4766.4819320042934</v>
      </c>
      <c r="I162" s="1">
        <v>5272.5287217564064</v>
      </c>
      <c r="J162" s="1">
        <v>5778.5755115085194</v>
      </c>
      <c r="K162" s="1">
        <v>6284.6223012606324</v>
      </c>
      <c r="L162" s="1">
        <v>6790.6690910127454</v>
      </c>
    </row>
    <row r="163" spans="2:12" x14ac:dyDescent="0.25">
      <c r="D163" t="s">
        <v>144</v>
      </c>
      <c r="E163">
        <v>560</v>
      </c>
      <c r="F163">
        <v>1997</v>
      </c>
      <c r="G163" s="1">
        <v>402.50186849523476</v>
      </c>
      <c r="H163" s="1">
        <v>428.40001636081286</v>
      </c>
      <c r="I163" s="1">
        <v>454.29816422639095</v>
      </c>
      <c r="J163" s="1">
        <v>480.19631209196905</v>
      </c>
      <c r="K163" s="1">
        <v>506.09445995754714</v>
      </c>
      <c r="L163" s="1">
        <v>531.99260782312501</v>
      </c>
    </row>
    <row r="164" spans="2:12" x14ac:dyDescent="0.25">
      <c r="D164" t="s">
        <v>145</v>
      </c>
      <c r="E164">
        <v>1050</v>
      </c>
      <c r="F164">
        <v>1997</v>
      </c>
      <c r="G164" s="1">
        <v>563.66763193960549</v>
      </c>
      <c r="H164" s="1">
        <v>579.00578019354111</v>
      </c>
      <c r="I164" s="1">
        <v>594.34392844747674</v>
      </c>
      <c r="J164" s="1">
        <v>609.68207670141237</v>
      </c>
      <c r="K164" s="1">
        <v>625.020224955348</v>
      </c>
      <c r="L164" s="1">
        <v>640.35837320928363</v>
      </c>
    </row>
    <row r="165" spans="2:12" x14ac:dyDescent="0.25">
      <c r="D165" t="s">
        <v>146</v>
      </c>
      <c r="E165">
        <v>896</v>
      </c>
      <c r="F165">
        <v>1997</v>
      </c>
      <c r="G165" s="1">
        <v>761.73149257236059</v>
      </c>
      <c r="H165" s="1">
        <v>825.38895543416356</v>
      </c>
      <c r="I165" s="1">
        <v>889.04641829596653</v>
      </c>
      <c r="J165" s="1">
        <v>896</v>
      </c>
      <c r="K165" s="1">
        <v>896</v>
      </c>
      <c r="L165" s="1">
        <v>896</v>
      </c>
    </row>
    <row r="166" spans="2:12" x14ac:dyDescent="0.25">
      <c r="D166" t="s">
        <v>30</v>
      </c>
      <c r="E166">
        <v>4950</v>
      </c>
      <c r="F166">
        <v>1997</v>
      </c>
      <c r="G166" s="1">
        <v>940.90741478955306</v>
      </c>
      <c r="H166" s="1">
        <v>982.11112043592675</v>
      </c>
      <c r="I166" s="1">
        <v>1023.3148260823004</v>
      </c>
      <c r="J166" s="1">
        <v>1064.5185317286741</v>
      </c>
      <c r="K166" s="1">
        <v>1105.7222373750478</v>
      </c>
      <c r="L166" s="1">
        <v>1146.9259430214215</v>
      </c>
    </row>
    <row r="167" spans="2:12" x14ac:dyDescent="0.25">
      <c r="G167" s="1"/>
      <c r="H167" s="1"/>
      <c r="I167" s="1"/>
      <c r="J167" s="1"/>
      <c r="K167" s="1"/>
      <c r="L167" s="1"/>
    </row>
    <row r="168" spans="2:12" x14ac:dyDescent="0.25">
      <c r="B168" t="s">
        <v>147</v>
      </c>
      <c r="G168" s="1"/>
      <c r="H168" s="1"/>
      <c r="I168" s="1"/>
      <c r="J168" s="1"/>
      <c r="K168" s="1"/>
      <c r="L168" s="1"/>
    </row>
    <row r="169" spans="2:12" x14ac:dyDescent="0.25">
      <c r="C169" t="s">
        <v>4</v>
      </c>
      <c r="G169" s="1"/>
      <c r="H169" s="1"/>
      <c r="I169" s="1"/>
      <c r="J169" s="1"/>
      <c r="K169" s="1"/>
      <c r="L169" s="1"/>
    </row>
    <row r="170" spans="2:12" x14ac:dyDescent="0.25">
      <c r="C170" t="s">
        <v>8</v>
      </c>
      <c r="G170" s="1"/>
      <c r="H170" s="1"/>
      <c r="I170" s="1"/>
      <c r="J170" s="1"/>
      <c r="K170" s="1"/>
      <c r="L170" s="1"/>
    </row>
    <row r="171" spans="2:12" x14ac:dyDescent="0.25">
      <c r="C171" t="s">
        <v>9</v>
      </c>
      <c r="G171" s="1"/>
      <c r="H171" s="1"/>
      <c r="I171" s="1"/>
      <c r="J171" s="1"/>
      <c r="K171" s="1"/>
      <c r="L171" s="1"/>
    </row>
    <row r="172" spans="2:12" x14ac:dyDescent="0.25">
      <c r="C172" t="s">
        <v>13</v>
      </c>
      <c r="G172" s="1"/>
      <c r="H172" s="1"/>
      <c r="I172" s="1"/>
      <c r="J172" s="1"/>
      <c r="K172" s="1"/>
      <c r="L172" s="1"/>
    </row>
    <row r="173" spans="2:12" x14ac:dyDescent="0.25">
      <c r="C173" t="s">
        <v>19</v>
      </c>
      <c r="G173" s="1"/>
      <c r="H173" s="1"/>
      <c r="I173" s="1"/>
      <c r="J173" s="1"/>
      <c r="K173" s="1"/>
      <c r="L173" s="1"/>
    </row>
    <row r="174" spans="2:12" x14ac:dyDescent="0.25">
      <c r="C174" t="s">
        <v>23</v>
      </c>
      <c r="G174" s="1"/>
      <c r="H174" s="1"/>
      <c r="I174" s="1"/>
      <c r="J174" s="1"/>
      <c r="K174" s="1"/>
      <c r="L174" s="1"/>
    </row>
    <row r="175" spans="2:12" x14ac:dyDescent="0.25">
      <c r="C175" t="s">
        <v>24</v>
      </c>
      <c r="G175" s="1"/>
      <c r="H175" s="1"/>
      <c r="I175" s="1"/>
      <c r="J175" s="1"/>
      <c r="K175" s="1"/>
      <c r="L175" s="1"/>
    </row>
    <row r="176" spans="2:12" x14ac:dyDescent="0.25">
      <c r="C176" t="s">
        <v>32</v>
      </c>
      <c r="G176" s="1"/>
      <c r="H176" s="1"/>
      <c r="I176" s="1"/>
      <c r="J176" s="1"/>
      <c r="K176" s="1"/>
      <c r="L176" s="1"/>
    </row>
    <row r="177" spans="3:12" x14ac:dyDescent="0.25">
      <c r="C177" t="s">
        <v>34</v>
      </c>
      <c r="G177" s="1"/>
      <c r="H177" s="1"/>
      <c r="I177" s="1"/>
      <c r="J177" s="1"/>
      <c r="K177" s="1"/>
      <c r="L177" s="1"/>
    </row>
    <row r="178" spans="3:12" x14ac:dyDescent="0.25">
      <c r="C178" t="s">
        <v>35</v>
      </c>
      <c r="G178" s="1"/>
      <c r="H178" s="1"/>
      <c r="I178" s="1"/>
      <c r="J178" s="1"/>
      <c r="K178" s="1"/>
      <c r="L178" s="1"/>
    </row>
    <row r="179" spans="3:12" x14ac:dyDescent="0.25">
      <c r="D179" t="s">
        <v>148</v>
      </c>
      <c r="E179">
        <v>80</v>
      </c>
      <c r="F179">
        <v>2016</v>
      </c>
      <c r="G179" s="1">
        <v>0</v>
      </c>
      <c r="H179" s="1">
        <v>52.900539215466118</v>
      </c>
      <c r="I179" s="1">
        <v>57.464220252272796</v>
      </c>
      <c r="J179" s="1">
        <v>60.133802524056954</v>
      </c>
      <c r="K179" s="1">
        <v>62.02790128907948</v>
      </c>
      <c r="L179" s="1">
        <v>63.497078430932234</v>
      </c>
    </row>
    <row r="180" spans="3:12" x14ac:dyDescent="0.25">
      <c r="C180" t="s">
        <v>39</v>
      </c>
      <c r="G180" s="1"/>
      <c r="H180" s="1"/>
      <c r="I180" s="1"/>
      <c r="J180" s="1"/>
      <c r="K180" s="1"/>
      <c r="L180" s="1"/>
    </row>
    <row r="181" spans="3:12" x14ac:dyDescent="0.25">
      <c r="C181" t="s">
        <v>43</v>
      </c>
      <c r="G181" s="1"/>
      <c r="H181" s="1"/>
      <c r="I181" s="1"/>
      <c r="J181" s="1"/>
      <c r="K181" s="1"/>
      <c r="L181" s="1"/>
    </row>
    <row r="182" spans="3:12" x14ac:dyDescent="0.25">
      <c r="C182" t="s">
        <v>46</v>
      </c>
      <c r="G182" s="1"/>
      <c r="H182" s="1"/>
      <c r="I182" s="1"/>
      <c r="J182" s="1"/>
      <c r="K182" s="1"/>
      <c r="L182" s="1"/>
    </row>
    <row r="183" spans="3:12" x14ac:dyDescent="0.25">
      <c r="C183" t="s">
        <v>52</v>
      </c>
      <c r="G183" s="1"/>
      <c r="H183" s="1"/>
      <c r="I183" s="1"/>
      <c r="J183" s="1"/>
      <c r="K183" s="1"/>
      <c r="L183" s="1"/>
    </row>
    <row r="184" spans="3:12" x14ac:dyDescent="0.25">
      <c r="D184" t="s">
        <v>149</v>
      </c>
      <c r="E184">
        <v>370</v>
      </c>
      <c r="F184">
        <v>2017</v>
      </c>
      <c r="G184" s="1"/>
      <c r="H184" s="1">
        <v>237.8700495904618</v>
      </c>
      <c r="I184" s="1">
        <v>262.56368560446521</v>
      </c>
      <c r="J184" s="1">
        <v>276.01793474411426</v>
      </c>
      <c r="K184" s="1">
        <v>285.31711135459727</v>
      </c>
      <c r="L184" s="1">
        <v>292.43091718792527</v>
      </c>
    </row>
    <row r="185" spans="3:12" x14ac:dyDescent="0.25">
      <c r="D185" t="s">
        <v>150</v>
      </c>
      <c r="E185">
        <v>9300</v>
      </c>
      <c r="F185">
        <v>2015</v>
      </c>
      <c r="G185" s="1"/>
      <c r="H185" s="1">
        <v>1411.74</v>
      </c>
      <c r="I185" s="1">
        <v>2471.9400000000005</v>
      </c>
      <c r="J185" s="1">
        <v>3532.1400000000003</v>
      </c>
      <c r="K185" s="1">
        <v>4592.34</v>
      </c>
      <c r="L185" s="1">
        <v>5652.54</v>
      </c>
    </row>
    <row r="186" spans="3:12" x14ac:dyDescent="0.25">
      <c r="D186" t="s">
        <v>151</v>
      </c>
      <c r="E186">
        <v>50</v>
      </c>
      <c r="F186">
        <v>2015</v>
      </c>
      <c r="G186" s="1"/>
      <c r="H186" s="1">
        <v>33.813090215873451</v>
      </c>
      <c r="I186" s="1">
        <v>36.307339047565293</v>
      </c>
      <c r="J186" s="1">
        <v>37.849202592016702</v>
      </c>
      <c r="K186" s="1">
        <v>38.968209831231889</v>
      </c>
      <c r="L186" s="1">
        <v>39.8470672539584</v>
      </c>
    </row>
    <row r="187" spans="3:12" x14ac:dyDescent="0.25">
      <c r="C187" t="s">
        <v>61</v>
      </c>
      <c r="G187" s="1"/>
      <c r="H187" s="1"/>
      <c r="I187" s="1"/>
      <c r="J187" s="1"/>
      <c r="K187" s="1"/>
      <c r="L187" s="1"/>
    </row>
    <row r="188" spans="3:12" x14ac:dyDescent="0.25">
      <c r="D188" t="s">
        <v>152</v>
      </c>
      <c r="E188">
        <v>1000</v>
      </c>
      <c r="F188">
        <v>2017</v>
      </c>
      <c r="G188" s="1"/>
      <c r="H188" s="1">
        <v>1000</v>
      </c>
      <c r="I188" s="1">
        <v>1000</v>
      </c>
      <c r="J188" s="1">
        <v>1000</v>
      </c>
      <c r="K188" s="1">
        <v>1000</v>
      </c>
      <c r="L188" s="1">
        <v>1000</v>
      </c>
    </row>
    <row r="189" spans="3:12" x14ac:dyDescent="0.25">
      <c r="C189" t="s">
        <v>85</v>
      </c>
      <c r="G189" s="1"/>
      <c r="H189" s="1"/>
      <c r="I189" s="1"/>
      <c r="J189" s="1"/>
      <c r="K189" s="1"/>
      <c r="L189" s="1"/>
    </row>
    <row r="190" spans="3:12" x14ac:dyDescent="0.25">
      <c r="C190" t="s">
        <v>86</v>
      </c>
      <c r="G190" s="1"/>
      <c r="H190" s="1"/>
      <c r="I190" s="1"/>
      <c r="J190" s="1"/>
      <c r="K190" s="1"/>
      <c r="L190" s="1"/>
    </row>
    <row r="191" spans="3:12" x14ac:dyDescent="0.25">
      <c r="C191" t="s">
        <v>87</v>
      </c>
      <c r="G191" s="1"/>
      <c r="H191" s="1"/>
      <c r="I191" s="1"/>
      <c r="J191" s="1"/>
      <c r="K191" s="1"/>
      <c r="L191" s="1"/>
    </row>
    <row r="192" spans="3:12" x14ac:dyDescent="0.25">
      <c r="C192" t="s">
        <v>88</v>
      </c>
      <c r="G192" s="1"/>
      <c r="H192" s="1"/>
      <c r="I192" s="1"/>
      <c r="J192" s="1"/>
      <c r="K192" s="1"/>
      <c r="L192" s="1"/>
    </row>
    <row r="193" spans="2:12" x14ac:dyDescent="0.25">
      <c r="C193" t="s">
        <v>90</v>
      </c>
      <c r="G193" s="1"/>
      <c r="H193" s="1"/>
      <c r="I193" s="1"/>
      <c r="J193" s="1"/>
      <c r="K193" s="1"/>
      <c r="L193" s="1"/>
    </row>
    <row r="194" spans="2:12" x14ac:dyDescent="0.25">
      <c r="C194" t="s">
        <v>92</v>
      </c>
      <c r="G194" s="1"/>
      <c r="H194" s="1"/>
      <c r="I194" s="1"/>
      <c r="J194" s="1"/>
      <c r="K194" s="1"/>
      <c r="L194" s="1"/>
    </row>
    <row r="195" spans="2:12" x14ac:dyDescent="0.25">
      <c r="D195" t="s">
        <v>153</v>
      </c>
      <c r="E195">
        <v>300</v>
      </c>
      <c r="F195">
        <v>2016</v>
      </c>
      <c r="G195" s="1">
        <v>0</v>
      </c>
      <c r="H195" s="1">
        <v>198.37702205799795</v>
      </c>
      <c r="I195" s="1">
        <v>215.49082594602299</v>
      </c>
      <c r="J195" s="1">
        <v>225.50175946521358</v>
      </c>
      <c r="K195" s="1">
        <v>232.60462983404804</v>
      </c>
      <c r="L195" s="1">
        <v>238.11404411599588</v>
      </c>
    </row>
    <row r="196" spans="2:12" x14ac:dyDescent="0.25">
      <c r="D196" t="s">
        <v>154</v>
      </c>
      <c r="E196">
        <v>196.22400000000005</v>
      </c>
      <c r="F196">
        <v>2020</v>
      </c>
      <c r="G196" s="1">
        <v>0</v>
      </c>
      <c r="H196" s="1">
        <v>103.7632512</v>
      </c>
      <c r="I196" s="1">
        <v>132.69879629039102</v>
      </c>
      <c r="J196" s="1">
        <v>142.48742594538905</v>
      </c>
      <c r="K196" s="1">
        <v>148.53843858831769</v>
      </c>
      <c r="L196" s="1">
        <v>152.92996011847291</v>
      </c>
    </row>
    <row r="197" spans="2:12" x14ac:dyDescent="0.25">
      <c r="D197" t="s">
        <v>155</v>
      </c>
      <c r="E197">
        <v>1258</v>
      </c>
      <c r="F197">
        <v>2019</v>
      </c>
      <c r="G197" s="1"/>
      <c r="H197" s="1">
        <v>658.84422177088538</v>
      </c>
      <c r="I197" s="1">
        <v>780.65015708370231</v>
      </c>
      <c r="J197" s="1">
        <v>847.01573400632583</v>
      </c>
      <c r="K197" s="1">
        <v>892.88564575349096</v>
      </c>
      <c r="L197" s="1">
        <v>927.97581119817926</v>
      </c>
    </row>
    <row r="198" spans="2:12" x14ac:dyDescent="0.25">
      <c r="C198" t="s">
        <v>118</v>
      </c>
      <c r="G198" s="1"/>
      <c r="H198" s="1"/>
      <c r="I198" s="1"/>
      <c r="J198" s="1"/>
      <c r="K198" s="1"/>
      <c r="L198" s="1"/>
    </row>
    <row r="199" spans="2:12" x14ac:dyDescent="0.25">
      <c r="C199" t="s">
        <v>127</v>
      </c>
      <c r="G199" s="1"/>
      <c r="H199" s="1"/>
      <c r="I199" s="1"/>
      <c r="J199" s="1"/>
      <c r="K199" s="1"/>
      <c r="L199" s="1"/>
    </row>
    <row r="200" spans="2:12" x14ac:dyDescent="0.25">
      <c r="C200" t="s">
        <v>129</v>
      </c>
      <c r="G200" s="1"/>
      <c r="H200" s="1"/>
      <c r="I200" s="1"/>
      <c r="J200" s="1"/>
      <c r="K200" s="1"/>
      <c r="L200" s="1"/>
    </row>
    <row r="201" spans="2:12" x14ac:dyDescent="0.25">
      <c r="C201" t="s">
        <v>139</v>
      </c>
      <c r="G201" s="1"/>
      <c r="H201" s="1"/>
      <c r="I201" s="1"/>
      <c r="J201" s="1"/>
      <c r="K201" s="1"/>
      <c r="L201" s="1"/>
    </row>
    <row r="202" spans="2:12" x14ac:dyDescent="0.25">
      <c r="C202" t="s">
        <v>141</v>
      </c>
      <c r="G202" s="1"/>
      <c r="H202" s="1"/>
      <c r="I202" s="1"/>
      <c r="J202" s="1"/>
      <c r="K202" s="1"/>
      <c r="L202" s="1"/>
    </row>
    <row r="203" spans="2:12" x14ac:dyDescent="0.25">
      <c r="D203" t="s">
        <v>156</v>
      </c>
      <c r="E203">
        <v>448</v>
      </c>
      <c r="F203">
        <v>2012</v>
      </c>
      <c r="G203" s="1">
        <v>288.01562761223482</v>
      </c>
      <c r="H203" s="1">
        <v>317.91494905621738</v>
      </c>
      <c r="I203" s="1">
        <v>334.20549936584644</v>
      </c>
      <c r="J203" s="1">
        <v>345.46504293745835</v>
      </c>
      <c r="K203" s="1">
        <v>354.07851594646093</v>
      </c>
      <c r="L203" s="1">
        <v>361.05594416993335</v>
      </c>
    </row>
    <row r="204" spans="2:12" x14ac:dyDescent="0.25">
      <c r="G204" s="1"/>
      <c r="H204" s="1"/>
      <c r="I204" s="1"/>
      <c r="J204" s="1"/>
      <c r="K204" s="1"/>
      <c r="L204" s="1"/>
    </row>
    <row r="205" spans="2:12" x14ac:dyDescent="0.25">
      <c r="B205" t="s">
        <v>157</v>
      </c>
      <c r="G205" s="1"/>
      <c r="H205" s="1"/>
      <c r="I205" s="1"/>
      <c r="J205" s="1"/>
      <c r="K205" s="1"/>
      <c r="L205" s="1"/>
    </row>
    <row r="206" spans="2:12" x14ac:dyDescent="0.25">
      <c r="C206" t="s">
        <v>4</v>
      </c>
      <c r="G206" s="1"/>
      <c r="H206" s="1"/>
      <c r="I206" s="1"/>
      <c r="J206" s="1"/>
      <c r="K206" s="1"/>
      <c r="L206" s="1"/>
    </row>
    <row r="207" spans="2:12" x14ac:dyDescent="0.25">
      <c r="C207" t="s">
        <v>8</v>
      </c>
      <c r="G207" s="1"/>
      <c r="H207" s="1"/>
      <c r="I207" s="1"/>
      <c r="J207" s="1"/>
      <c r="K207" s="1"/>
      <c r="L207" s="1"/>
    </row>
    <row r="208" spans="2:12" x14ac:dyDescent="0.25">
      <c r="C208" t="s">
        <v>9</v>
      </c>
      <c r="G208" s="1"/>
      <c r="H208" s="1"/>
      <c r="I208" s="1"/>
      <c r="J208" s="1"/>
      <c r="K208" s="1"/>
      <c r="L208" s="1"/>
    </row>
    <row r="209" spans="3:12" x14ac:dyDescent="0.25">
      <c r="C209" t="s">
        <v>13</v>
      </c>
      <c r="G209" s="1"/>
      <c r="H209" s="1"/>
      <c r="I209" s="1"/>
      <c r="J209" s="1"/>
      <c r="K209" s="1"/>
      <c r="L209" s="1"/>
    </row>
    <row r="210" spans="3:12" x14ac:dyDescent="0.25">
      <c r="C210" t="s">
        <v>19</v>
      </c>
      <c r="G210" s="1"/>
      <c r="H210" s="1"/>
      <c r="I210" s="1"/>
      <c r="J210" s="1"/>
      <c r="K210" s="1"/>
      <c r="L210" s="1"/>
    </row>
    <row r="211" spans="3:12" x14ac:dyDescent="0.25">
      <c r="C211" t="s">
        <v>23</v>
      </c>
      <c r="G211" s="1"/>
      <c r="H211" s="1"/>
      <c r="I211" s="1"/>
      <c r="J211" s="1"/>
      <c r="K211" s="1"/>
      <c r="L211" s="1"/>
    </row>
    <row r="212" spans="3:12" x14ac:dyDescent="0.25">
      <c r="C212" t="s">
        <v>24</v>
      </c>
      <c r="G212" s="1"/>
      <c r="H212" s="1"/>
      <c r="I212" s="1"/>
      <c r="J212" s="1"/>
      <c r="K212" s="1"/>
      <c r="L212" s="1"/>
    </row>
    <row r="213" spans="3:12" x14ac:dyDescent="0.25">
      <c r="C213" t="s">
        <v>32</v>
      </c>
      <c r="G213" s="1"/>
      <c r="H213" s="1"/>
      <c r="I213" s="1"/>
      <c r="J213" s="1"/>
      <c r="K213" s="1"/>
      <c r="L213" s="1"/>
    </row>
    <row r="214" spans="3:12" x14ac:dyDescent="0.25">
      <c r="C214" t="s">
        <v>34</v>
      </c>
      <c r="G214" s="1"/>
      <c r="H214" s="1"/>
      <c r="I214" s="1"/>
      <c r="J214" s="1"/>
      <c r="K214" s="1"/>
      <c r="L214" s="1"/>
    </row>
    <row r="215" spans="3:12" x14ac:dyDescent="0.25">
      <c r="C215" t="s">
        <v>35</v>
      </c>
      <c r="G215" s="1"/>
      <c r="H215" s="1"/>
      <c r="I215" s="1"/>
      <c r="J215" s="1"/>
      <c r="K215" s="1"/>
      <c r="L215" s="1"/>
    </row>
    <row r="216" spans="3:12" x14ac:dyDescent="0.25">
      <c r="C216" t="s">
        <v>39</v>
      </c>
      <c r="G216" s="1"/>
      <c r="H216" s="1"/>
      <c r="I216" s="1"/>
      <c r="J216" s="1"/>
      <c r="K216" s="1"/>
      <c r="L216" s="1"/>
    </row>
    <row r="217" spans="3:12" x14ac:dyDescent="0.25">
      <c r="C217" t="s">
        <v>43</v>
      </c>
      <c r="G217" s="1"/>
      <c r="H217" s="1"/>
      <c r="I217" s="1"/>
      <c r="J217" s="1"/>
      <c r="K217" s="1"/>
      <c r="L217" s="1"/>
    </row>
    <row r="218" spans="3:12" x14ac:dyDescent="0.25">
      <c r="C218" t="s">
        <v>46</v>
      </c>
      <c r="G218" s="1"/>
      <c r="H218" s="1"/>
      <c r="I218" s="1"/>
      <c r="J218" s="1"/>
      <c r="K218" s="1"/>
      <c r="L218" s="1"/>
    </row>
    <row r="219" spans="3:12" x14ac:dyDescent="0.25">
      <c r="C219" t="s">
        <v>52</v>
      </c>
      <c r="G219" s="1"/>
      <c r="H219" s="1"/>
      <c r="I219" s="1"/>
      <c r="J219" s="1"/>
      <c r="K219" s="1"/>
      <c r="L219" s="1"/>
    </row>
    <row r="220" spans="3:12" x14ac:dyDescent="0.25">
      <c r="D220" t="s">
        <v>158</v>
      </c>
      <c r="E220">
        <v>7880</v>
      </c>
      <c r="F220">
        <v>2018</v>
      </c>
      <c r="G220" s="1">
        <v>0</v>
      </c>
      <c r="H220" s="1">
        <v>657.19200000000001</v>
      </c>
      <c r="I220" s="1">
        <v>1555.5120000000002</v>
      </c>
      <c r="J220" s="1">
        <v>2453.8319999999999</v>
      </c>
      <c r="K220" s="1">
        <v>3352.152</v>
      </c>
      <c r="L220" s="1">
        <v>4250.4719999999998</v>
      </c>
    </row>
    <row r="221" spans="3:12" x14ac:dyDescent="0.25">
      <c r="C221" t="s">
        <v>61</v>
      </c>
      <c r="G221" s="1"/>
      <c r="H221" s="1"/>
      <c r="I221" s="1"/>
      <c r="J221" s="1"/>
      <c r="K221" s="1"/>
      <c r="L221" s="1"/>
    </row>
    <row r="222" spans="3:12" x14ac:dyDescent="0.25">
      <c r="C222" t="s">
        <v>85</v>
      </c>
      <c r="G222" s="1"/>
      <c r="H222" s="1"/>
      <c r="I222" s="1"/>
      <c r="J222" s="1"/>
      <c r="K222" s="1"/>
      <c r="L222" s="1"/>
    </row>
    <row r="223" spans="3:12" x14ac:dyDescent="0.25">
      <c r="C223" t="s">
        <v>86</v>
      </c>
      <c r="G223" s="1"/>
      <c r="H223" s="1"/>
      <c r="I223" s="1"/>
      <c r="J223" s="1"/>
      <c r="K223" s="1"/>
      <c r="L223" s="1"/>
    </row>
    <row r="224" spans="3:12" x14ac:dyDescent="0.25">
      <c r="C224" t="s">
        <v>87</v>
      </c>
      <c r="G224" s="1"/>
      <c r="H224" s="1"/>
      <c r="I224" s="1"/>
      <c r="J224" s="1"/>
      <c r="K224" s="1"/>
      <c r="L224" s="1"/>
    </row>
    <row r="225" spans="3:12" x14ac:dyDescent="0.25">
      <c r="C225" t="s">
        <v>88</v>
      </c>
      <c r="G225" s="1"/>
      <c r="H225" s="1"/>
      <c r="I225" s="1"/>
      <c r="J225" s="1"/>
      <c r="K225" s="1"/>
      <c r="L225" s="1"/>
    </row>
    <row r="226" spans="3:12" x14ac:dyDescent="0.25">
      <c r="C226" t="s">
        <v>90</v>
      </c>
      <c r="G226" s="1"/>
      <c r="H226" s="1"/>
      <c r="I226" s="1"/>
      <c r="J226" s="1"/>
      <c r="K226" s="1"/>
      <c r="L226" s="1"/>
    </row>
    <row r="227" spans="3:12" x14ac:dyDescent="0.25">
      <c r="C227" t="s">
        <v>92</v>
      </c>
      <c r="G227" s="1"/>
      <c r="H227" s="1"/>
      <c r="I227" s="1"/>
      <c r="J227" s="1"/>
      <c r="K227" s="1"/>
      <c r="L227" s="1"/>
    </row>
    <row r="228" spans="3:12" x14ac:dyDescent="0.25">
      <c r="D228" t="s">
        <v>159</v>
      </c>
      <c r="E228">
        <v>3314</v>
      </c>
      <c r="F228">
        <v>2016</v>
      </c>
      <c r="G228" s="1">
        <v>0</v>
      </c>
      <c r="H228" s="1">
        <v>1823.9158626717092</v>
      </c>
      <c r="I228" s="1">
        <v>2098.1883795829631</v>
      </c>
      <c r="J228" s="1">
        <v>2258.6275169544556</v>
      </c>
      <c r="K228" s="1">
        <v>2372.4608964942167</v>
      </c>
      <c r="L228" s="1">
        <v>2460.7569253434181</v>
      </c>
    </row>
    <row r="229" spans="3:12" x14ac:dyDescent="0.25">
      <c r="D229" t="s">
        <v>160</v>
      </c>
      <c r="E229">
        <v>33630</v>
      </c>
      <c r="F229">
        <v>2022</v>
      </c>
      <c r="G229" s="1">
        <v>0</v>
      </c>
      <c r="H229" s="1">
        <v>0</v>
      </c>
      <c r="I229" s="1">
        <v>30379.316733120686</v>
      </c>
      <c r="J229" s="1">
        <v>33630</v>
      </c>
      <c r="K229" s="1">
        <v>33630</v>
      </c>
      <c r="L229" s="1">
        <v>33630</v>
      </c>
    </row>
    <row r="230" spans="3:12" x14ac:dyDescent="0.25">
      <c r="D230" t="s">
        <v>161</v>
      </c>
      <c r="E230">
        <v>2492</v>
      </c>
      <c r="F230">
        <v>2019</v>
      </c>
      <c r="G230" s="1">
        <v>0</v>
      </c>
      <c r="H230" s="1">
        <v>1098.8767392102729</v>
      </c>
      <c r="I230" s="1">
        <v>1471.6298461186334</v>
      </c>
      <c r="J230" s="1">
        <v>1632.0054521298407</v>
      </c>
      <c r="K230" s="1">
        <v>1735.6422978145383</v>
      </c>
      <c r="L230" s="1">
        <v>1812.3580085760098</v>
      </c>
    </row>
    <row r="231" spans="3:12" x14ac:dyDescent="0.25">
      <c r="C231" t="s">
        <v>118</v>
      </c>
      <c r="G231" s="1"/>
      <c r="H231" s="1"/>
      <c r="I231" s="1"/>
      <c r="J231" s="1"/>
      <c r="K231" s="1"/>
      <c r="L231" s="1"/>
    </row>
    <row r="232" spans="3:12" x14ac:dyDescent="0.25">
      <c r="C232" t="s">
        <v>127</v>
      </c>
      <c r="G232" s="1"/>
      <c r="H232" s="1"/>
      <c r="I232" s="1"/>
      <c r="J232" s="1"/>
      <c r="K232" s="1"/>
      <c r="L232" s="1"/>
    </row>
    <row r="233" spans="3:12" x14ac:dyDescent="0.25">
      <c r="C233" t="s">
        <v>129</v>
      </c>
      <c r="G233" s="1"/>
      <c r="H233" s="1"/>
      <c r="I233" s="1"/>
      <c r="J233" s="1"/>
      <c r="K233" s="1"/>
      <c r="L233" s="1"/>
    </row>
    <row r="234" spans="3:12" x14ac:dyDescent="0.25">
      <c r="D234" t="s">
        <v>162</v>
      </c>
      <c r="E234">
        <v>130</v>
      </c>
      <c r="F234">
        <v>2016</v>
      </c>
      <c r="G234" s="1">
        <v>0</v>
      </c>
      <c r="H234" s="1">
        <v>85.963376225132436</v>
      </c>
      <c r="I234" s="1">
        <v>93.379357909943295</v>
      </c>
      <c r="J234" s="1">
        <v>97.717429101592543</v>
      </c>
      <c r="K234" s="1">
        <v>100.79533959475415</v>
      </c>
      <c r="L234" s="1">
        <v>103.18275245026487</v>
      </c>
    </row>
    <row r="235" spans="3:12" x14ac:dyDescent="0.25">
      <c r="D235" t="s">
        <v>163</v>
      </c>
      <c r="E235">
        <v>600</v>
      </c>
      <c r="F235">
        <v>2016</v>
      </c>
      <c r="G235" s="1">
        <v>0</v>
      </c>
      <c r="H235" s="1">
        <v>396.7540441159959</v>
      </c>
      <c r="I235" s="1">
        <v>430.98165189204599</v>
      </c>
      <c r="J235" s="1">
        <v>451.00351893042716</v>
      </c>
      <c r="K235" s="1">
        <v>465.20925966809608</v>
      </c>
      <c r="L235" s="1">
        <v>476.22808823199176</v>
      </c>
    </row>
    <row r="236" spans="3:12" x14ac:dyDescent="0.25">
      <c r="D236" t="s">
        <v>164</v>
      </c>
      <c r="E236">
        <v>10000</v>
      </c>
      <c r="F236">
        <v>2018</v>
      </c>
      <c r="G236" s="1">
        <v>0</v>
      </c>
      <c r="H236" s="1">
        <v>8042.6207221729692</v>
      </c>
      <c r="I236" s="1">
        <v>10000</v>
      </c>
      <c r="J236" s="1">
        <v>10000</v>
      </c>
      <c r="K236" s="1">
        <v>10000</v>
      </c>
      <c r="L236" s="1">
        <v>10000</v>
      </c>
    </row>
    <row r="237" spans="3:12" x14ac:dyDescent="0.25">
      <c r="C237" t="s">
        <v>139</v>
      </c>
      <c r="G237" s="1"/>
      <c r="H237" s="1"/>
      <c r="I237" s="1"/>
      <c r="J237" s="1"/>
      <c r="K237" s="1"/>
      <c r="L237" s="1"/>
    </row>
    <row r="238" spans="3:12" x14ac:dyDescent="0.25">
      <c r="C238" t="s">
        <v>141</v>
      </c>
      <c r="G238" s="1"/>
      <c r="H238" s="1"/>
      <c r="I238" s="1"/>
      <c r="J238" s="1"/>
      <c r="K238" s="1"/>
      <c r="L238" s="1"/>
    </row>
    <row r="239" spans="3:12" x14ac:dyDescent="0.25">
      <c r="D239" t="s">
        <v>165</v>
      </c>
      <c r="E239">
        <v>1225</v>
      </c>
      <c r="F239">
        <v>2017</v>
      </c>
      <c r="G239" s="1">
        <v>0</v>
      </c>
      <c r="H239" s="1">
        <v>641.56134472920075</v>
      </c>
      <c r="I239" s="1">
        <v>760.17205280408211</v>
      </c>
      <c r="J239" s="1">
        <v>824.79672031617577</v>
      </c>
      <c r="K239" s="1">
        <v>869.46336728777942</v>
      </c>
      <c r="L239" s="1">
        <v>903.63304349584234</v>
      </c>
    </row>
    <row r="240" spans="3:12" x14ac:dyDescent="0.25">
      <c r="G240" s="1"/>
      <c r="H240" s="1"/>
      <c r="I240" s="1"/>
      <c r="J240" s="1"/>
      <c r="K240" s="1"/>
      <c r="L240" s="1"/>
    </row>
    <row r="241" spans="2:12" x14ac:dyDescent="0.25">
      <c r="B241" t="s">
        <v>166</v>
      </c>
      <c r="G241" s="1"/>
      <c r="H241" s="1"/>
      <c r="I241" s="1"/>
      <c r="J241" s="1"/>
      <c r="K241" s="1"/>
      <c r="L241" s="1"/>
    </row>
    <row r="242" spans="2:12" x14ac:dyDescent="0.25">
      <c r="C242" t="s">
        <v>4</v>
      </c>
      <c r="G242" s="1"/>
      <c r="H242" s="1"/>
      <c r="I242" s="1"/>
      <c r="J242" s="1"/>
      <c r="K242" s="1"/>
      <c r="L242" s="1"/>
    </row>
    <row r="243" spans="2:12" x14ac:dyDescent="0.25">
      <c r="C243" t="s">
        <v>8</v>
      </c>
      <c r="G243" s="1"/>
      <c r="H243" s="1"/>
      <c r="I243" s="1"/>
      <c r="J243" s="1"/>
      <c r="K243" s="1"/>
      <c r="L243" s="1"/>
    </row>
    <row r="244" spans="2:12" x14ac:dyDescent="0.25">
      <c r="C244" t="s">
        <v>9</v>
      </c>
      <c r="G244" s="1"/>
      <c r="H244" s="1"/>
      <c r="I244" s="1"/>
      <c r="J244" s="1"/>
      <c r="K244" s="1"/>
      <c r="L244" s="1"/>
    </row>
    <row r="245" spans="2:12" x14ac:dyDescent="0.25">
      <c r="C245" t="s">
        <v>13</v>
      </c>
      <c r="G245" s="1"/>
      <c r="H245" s="1"/>
      <c r="I245" s="1"/>
      <c r="J245" s="1"/>
      <c r="K245" s="1"/>
      <c r="L245" s="1"/>
    </row>
    <row r="246" spans="2:12" x14ac:dyDescent="0.25">
      <c r="D246" t="s">
        <v>18</v>
      </c>
      <c r="E246">
        <v>1250</v>
      </c>
      <c r="F246">
        <v>2020</v>
      </c>
      <c r="G246" s="1">
        <v>0</v>
      </c>
      <c r="H246" s="1">
        <v>447.75</v>
      </c>
      <c r="I246" s="1">
        <v>715.17010078228725</v>
      </c>
      <c r="J246" s="1">
        <v>805.63586946515693</v>
      </c>
      <c r="K246" s="1">
        <v>861.55886679428738</v>
      </c>
      <c r="L246" s="1">
        <v>902.14497383022092</v>
      </c>
    </row>
    <row r="247" spans="2:12" x14ac:dyDescent="0.25">
      <c r="C247" t="s">
        <v>19</v>
      </c>
      <c r="G247" s="1"/>
      <c r="H247" s="1"/>
      <c r="I247" s="1"/>
      <c r="J247" s="1"/>
      <c r="K247" s="1"/>
      <c r="L247" s="1"/>
    </row>
    <row r="248" spans="2:12" x14ac:dyDescent="0.25">
      <c r="D248" t="s">
        <v>167</v>
      </c>
      <c r="E248">
        <v>500</v>
      </c>
      <c r="F248">
        <v>2018</v>
      </c>
      <c r="G248" s="1">
        <v>0</v>
      </c>
      <c r="H248" s="1">
        <v>309.60789567869273</v>
      </c>
      <c r="I248" s="1">
        <v>349.96901944012524</v>
      </c>
      <c r="J248" s="1">
        <v>369.94766605954226</v>
      </c>
      <c r="K248" s="1">
        <v>383.33879783742719</v>
      </c>
      <c r="L248" s="1">
        <v>393.42558698548453</v>
      </c>
    </row>
    <row r="249" spans="2:12" x14ac:dyDescent="0.25">
      <c r="D249" t="s">
        <v>168</v>
      </c>
      <c r="E249">
        <v>1000</v>
      </c>
      <c r="F249">
        <v>2021</v>
      </c>
      <c r="G249" s="1">
        <v>0</v>
      </c>
      <c r="H249" s="1">
        <v>0</v>
      </c>
      <c r="I249" s="1">
        <v>661.25674019332644</v>
      </c>
      <c r="J249" s="1">
        <v>718.30275315340998</v>
      </c>
      <c r="K249" s="1">
        <v>751.67253155071194</v>
      </c>
      <c r="L249" s="1">
        <v>775.34876611349341</v>
      </c>
    </row>
    <row r="250" spans="2:12" x14ac:dyDescent="0.25">
      <c r="C250" t="s">
        <v>23</v>
      </c>
      <c r="G250" s="1"/>
      <c r="H250" s="1"/>
      <c r="I250" s="1"/>
      <c r="J250" s="1"/>
      <c r="K250" s="1"/>
      <c r="L250" s="1"/>
    </row>
    <row r="251" spans="2:12" x14ac:dyDescent="0.25">
      <c r="C251" t="s">
        <v>24</v>
      </c>
      <c r="G251" s="1"/>
      <c r="H251" s="1"/>
      <c r="I251" s="1"/>
      <c r="J251" s="1"/>
      <c r="K251" s="1"/>
      <c r="L251" s="1"/>
    </row>
    <row r="252" spans="2:12" x14ac:dyDescent="0.25">
      <c r="C252" t="s">
        <v>32</v>
      </c>
      <c r="G252" s="1"/>
      <c r="H252" s="1"/>
      <c r="I252" s="1"/>
      <c r="J252" s="1"/>
      <c r="K252" s="1"/>
      <c r="L252" s="1"/>
    </row>
    <row r="253" spans="2:12" x14ac:dyDescent="0.25">
      <c r="D253" t="s">
        <v>169</v>
      </c>
      <c r="E253">
        <v>300</v>
      </c>
      <c r="F253">
        <v>2018</v>
      </c>
      <c r="G253" s="1">
        <v>0</v>
      </c>
      <c r="H253" s="1">
        <v>185.76473740721565</v>
      </c>
      <c r="I253" s="1">
        <v>209.98141166407515</v>
      </c>
      <c r="J253" s="1">
        <v>221.96859963572535</v>
      </c>
      <c r="K253" s="1">
        <v>230.00327870245633</v>
      </c>
      <c r="L253" s="1">
        <v>236.05535219129072</v>
      </c>
    </row>
    <row r="254" spans="2:12" x14ac:dyDescent="0.25">
      <c r="C254" t="s">
        <v>34</v>
      </c>
      <c r="G254" s="1"/>
      <c r="H254" s="1"/>
      <c r="I254" s="1"/>
      <c r="J254" s="1"/>
      <c r="K254" s="1"/>
      <c r="L254" s="1"/>
    </row>
    <row r="255" spans="2:12" x14ac:dyDescent="0.25">
      <c r="C255" t="s">
        <v>35</v>
      </c>
      <c r="G255" s="1"/>
      <c r="H255" s="1"/>
      <c r="I255" s="1"/>
      <c r="J255" s="1"/>
      <c r="K255" s="1"/>
      <c r="L255" s="1"/>
    </row>
    <row r="256" spans="2:12" x14ac:dyDescent="0.25">
      <c r="C256" t="s">
        <v>39</v>
      </c>
      <c r="G256" s="1"/>
      <c r="H256" s="1"/>
      <c r="I256" s="1"/>
      <c r="J256" s="1"/>
      <c r="K256" s="1"/>
      <c r="L256" s="1"/>
    </row>
    <row r="257" spans="3:12" x14ac:dyDescent="0.25">
      <c r="D257" t="s">
        <v>170</v>
      </c>
      <c r="E257">
        <v>20000</v>
      </c>
      <c r="F257">
        <v>2020</v>
      </c>
      <c r="G257" s="1">
        <v>0</v>
      </c>
      <c r="H257" s="1">
        <v>756</v>
      </c>
      <c r="I257" s="1">
        <v>3036</v>
      </c>
      <c r="J257" s="1">
        <v>5316.0000000000009</v>
      </c>
      <c r="K257" s="1">
        <v>7596.0000000000009</v>
      </c>
      <c r="L257" s="1">
        <v>9876</v>
      </c>
    </row>
    <row r="258" spans="3:12" x14ac:dyDescent="0.25">
      <c r="C258" t="s">
        <v>43</v>
      </c>
      <c r="G258" s="1"/>
      <c r="H258" s="1"/>
      <c r="I258" s="1"/>
      <c r="J258" s="1"/>
      <c r="K258" s="1"/>
      <c r="L258" s="1"/>
    </row>
    <row r="259" spans="3:12" x14ac:dyDescent="0.25">
      <c r="C259" t="s">
        <v>46</v>
      </c>
      <c r="G259" s="1"/>
      <c r="H259" s="1"/>
      <c r="I259" s="1"/>
      <c r="J259" s="1"/>
      <c r="K259" s="1"/>
      <c r="L259" s="1"/>
    </row>
    <row r="260" spans="3:12" x14ac:dyDescent="0.25">
      <c r="D260" t="s">
        <v>171</v>
      </c>
      <c r="E260">
        <v>450</v>
      </c>
      <c r="F260">
        <v>2020</v>
      </c>
      <c r="G260" s="1">
        <v>0</v>
      </c>
      <c r="H260" s="1">
        <v>237.96</v>
      </c>
      <c r="I260" s="1">
        <v>304.31781194286106</v>
      </c>
      <c r="J260" s="1">
        <v>326.76605142808768</v>
      </c>
      <c r="K260" s="1">
        <v>340.64282332815031</v>
      </c>
      <c r="L260" s="1">
        <v>350.713888481087</v>
      </c>
    </row>
    <row r="261" spans="3:12" x14ac:dyDescent="0.25">
      <c r="C261" t="s">
        <v>52</v>
      </c>
      <c r="G261" s="1"/>
      <c r="H261" s="1"/>
      <c r="I261" s="1"/>
      <c r="J261" s="1"/>
      <c r="K261" s="1"/>
      <c r="L261" s="1"/>
    </row>
    <row r="262" spans="3:12" x14ac:dyDescent="0.25">
      <c r="D262" t="s">
        <v>172</v>
      </c>
      <c r="E262">
        <v>2350</v>
      </c>
      <c r="F262">
        <v>2020</v>
      </c>
      <c r="G262" s="1">
        <v>0</v>
      </c>
      <c r="H262" s="1">
        <v>841.7700000000001</v>
      </c>
      <c r="I262" s="1">
        <v>1344.5197894707001</v>
      </c>
      <c r="J262" s="1">
        <v>1514.5954345944949</v>
      </c>
      <c r="K262" s="1">
        <v>1619.7306695732602</v>
      </c>
      <c r="L262" s="1">
        <v>1696.0325508008152</v>
      </c>
    </row>
    <row r="263" spans="3:12" x14ac:dyDescent="0.25">
      <c r="D263" t="s">
        <v>173</v>
      </c>
      <c r="E263">
        <v>250</v>
      </c>
      <c r="F263">
        <v>2017</v>
      </c>
      <c r="G263" s="1">
        <v>0</v>
      </c>
      <c r="H263" s="1">
        <v>160.72300648004176</v>
      </c>
      <c r="I263" s="1">
        <v>177.40789567869271</v>
      </c>
      <c r="J263" s="1">
        <v>186.49860455683395</v>
      </c>
      <c r="K263" s="1">
        <v>192.78183199634952</v>
      </c>
      <c r="L263" s="1">
        <v>197.58845755940899</v>
      </c>
    </row>
    <row r="264" spans="3:12" x14ac:dyDescent="0.25">
      <c r="C264" t="s">
        <v>61</v>
      </c>
      <c r="G264" s="1"/>
      <c r="H264" s="1"/>
      <c r="I264" s="1"/>
      <c r="J264" s="1"/>
      <c r="K264" s="1"/>
      <c r="L264" s="1"/>
    </row>
    <row r="265" spans="3:12" x14ac:dyDescent="0.25">
      <c r="D265" t="s">
        <v>174</v>
      </c>
      <c r="E265">
        <v>3360</v>
      </c>
      <c r="F265">
        <v>2018</v>
      </c>
      <c r="G265" s="1">
        <v>0</v>
      </c>
      <c r="H265" s="1">
        <v>1644.2976724170271</v>
      </c>
      <c r="I265" s="1">
        <v>2037.7906754572832</v>
      </c>
      <c r="J265" s="1">
        <v>2232.5686430238493</v>
      </c>
      <c r="K265" s="1">
        <v>2363.1229033198151</v>
      </c>
      <c r="L265" s="1">
        <v>2461.4621115233199</v>
      </c>
    </row>
    <row r="266" spans="3:12" x14ac:dyDescent="0.25">
      <c r="D266" t="s">
        <v>175</v>
      </c>
      <c r="E266">
        <v>5600</v>
      </c>
      <c r="F266">
        <v>2018</v>
      </c>
      <c r="G266" s="1">
        <v>0</v>
      </c>
      <c r="H266" s="1">
        <v>467.04</v>
      </c>
      <c r="I266" s="1">
        <v>1105.44</v>
      </c>
      <c r="J266" s="1">
        <v>1743.8400000000001</v>
      </c>
      <c r="K266" s="1">
        <v>2382.2399999999998</v>
      </c>
      <c r="L266" s="1">
        <v>3020.64</v>
      </c>
    </row>
    <row r="267" spans="3:12" x14ac:dyDescent="0.25">
      <c r="C267" t="s">
        <v>85</v>
      </c>
      <c r="G267" s="1"/>
      <c r="H267" s="1"/>
      <c r="I267" s="1"/>
      <c r="J267" s="1"/>
      <c r="K267" s="1"/>
      <c r="L267" s="1"/>
    </row>
    <row r="268" spans="3:12" x14ac:dyDescent="0.25">
      <c r="D268" t="s">
        <v>176</v>
      </c>
      <c r="E268">
        <v>3056</v>
      </c>
      <c r="F268">
        <v>2019</v>
      </c>
      <c r="G268" s="1">
        <v>0</v>
      </c>
      <c r="H268" s="1">
        <v>1347.5791793846686</v>
      </c>
      <c r="I268" s="1">
        <v>1804.6953490122567</v>
      </c>
      <c r="J268" s="1">
        <v>2001.3678417772041</v>
      </c>
      <c r="K268" s="1">
        <v>2128.4602175446344</v>
      </c>
      <c r="L268" s="1">
        <v>2222.5385530530839</v>
      </c>
    </row>
    <row r="269" spans="3:12" x14ac:dyDescent="0.25">
      <c r="C269" t="s">
        <v>86</v>
      </c>
      <c r="G269" s="1"/>
      <c r="H269" s="1"/>
      <c r="I269" s="1"/>
      <c r="J269" s="1"/>
      <c r="K269" s="1"/>
      <c r="L269" s="1"/>
    </row>
    <row r="270" spans="3:12" x14ac:dyDescent="0.25">
      <c r="C270" t="s">
        <v>87</v>
      </c>
      <c r="G270" s="1"/>
      <c r="H270" s="1"/>
      <c r="I270" s="1"/>
      <c r="J270" s="1"/>
      <c r="K270" s="1"/>
      <c r="L270" s="1"/>
    </row>
    <row r="271" spans="3:12" x14ac:dyDescent="0.25">
      <c r="C271" t="s">
        <v>88</v>
      </c>
      <c r="G271" s="1"/>
      <c r="H271" s="1"/>
      <c r="I271" s="1"/>
      <c r="J271" s="1"/>
      <c r="K271" s="1"/>
      <c r="L271" s="1"/>
    </row>
    <row r="272" spans="3:12" x14ac:dyDescent="0.25">
      <c r="C272" t="s">
        <v>90</v>
      </c>
      <c r="G272" s="1"/>
      <c r="H272" s="1"/>
      <c r="I272" s="1"/>
      <c r="J272" s="1"/>
      <c r="K272" s="1"/>
      <c r="L272" s="1"/>
    </row>
    <row r="273" spans="2:12" x14ac:dyDescent="0.25">
      <c r="C273" t="s">
        <v>92</v>
      </c>
      <c r="G273" s="1"/>
      <c r="H273" s="1"/>
      <c r="I273" s="1"/>
      <c r="J273" s="1"/>
      <c r="K273" s="1"/>
      <c r="L273" s="1"/>
    </row>
    <row r="274" spans="2:12" x14ac:dyDescent="0.25">
      <c r="D274" t="s">
        <v>177</v>
      </c>
      <c r="E274">
        <v>5000</v>
      </c>
      <c r="F274">
        <v>2025</v>
      </c>
      <c r="G274" s="1">
        <v>0</v>
      </c>
      <c r="H274" s="1">
        <v>0</v>
      </c>
      <c r="I274" s="1">
        <v>2129.5</v>
      </c>
      <c r="J274" s="1">
        <v>5000</v>
      </c>
      <c r="K274" s="1">
        <v>5000</v>
      </c>
      <c r="L274" s="1">
        <v>5000</v>
      </c>
    </row>
    <row r="275" spans="2:12" x14ac:dyDescent="0.25">
      <c r="D275" t="s">
        <v>178</v>
      </c>
      <c r="E275">
        <v>42</v>
      </c>
      <c r="F275">
        <v>2020</v>
      </c>
      <c r="G275" s="1">
        <v>0</v>
      </c>
      <c r="H275" s="1">
        <v>22.209600000000002</v>
      </c>
      <c r="I275" s="1">
        <v>28.402995781333697</v>
      </c>
      <c r="J275" s="1">
        <v>30.49816479995485</v>
      </c>
      <c r="K275" s="1">
        <v>31.793330177294028</v>
      </c>
      <c r="L275" s="1">
        <v>32.733296258234788</v>
      </c>
    </row>
    <row r="276" spans="2:12" x14ac:dyDescent="0.25">
      <c r="D276" t="s">
        <v>179</v>
      </c>
      <c r="E276">
        <v>1200</v>
      </c>
      <c r="F276">
        <v>2020</v>
      </c>
      <c r="G276" s="1">
        <v>0</v>
      </c>
      <c r="H276" s="1">
        <v>429.84000000000003</v>
      </c>
      <c r="I276" s="1">
        <v>686.56329675099573</v>
      </c>
      <c r="J276" s="1">
        <v>773.41043468655062</v>
      </c>
      <c r="K276" s="1">
        <v>827.09651212251583</v>
      </c>
      <c r="L276" s="1">
        <v>866.05917487701208</v>
      </c>
    </row>
    <row r="277" spans="2:12" x14ac:dyDescent="0.25">
      <c r="C277" t="s">
        <v>118</v>
      </c>
      <c r="G277" s="1"/>
      <c r="H277" s="1"/>
      <c r="I277" s="1"/>
      <c r="J277" s="1"/>
      <c r="K277" s="1"/>
      <c r="L277" s="1"/>
    </row>
    <row r="278" spans="2:12" x14ac:dyDescent="0.25">
      <c r="C278" t="s">
        <v>127</v>
      </c>
      <c r="G278" s="1"/>
      <c r="H278" s="1"/>
      <c r="I278" s="1"/>
      <c r="J278" s="1"/>
      <c r="K278" s="1"/>
      <c r="L278" s="1"/>
    </row>
    <row r="279" spans="2:12" x14ac:dyDescent="0.25">
      <c r="C279" t="s">
        <v>129</v>
      </c>
      <c r="G279" s="1"/>
      <c r="H279" s="1"/>
      <c r="I279" s="1"/>
      <c r="J279" s="1"/>
      <c r="K279" s="1"/>
      <c r="L279" s="1"/>
    </row>
    <row r="280" spans="2:12" x14ac:dyDescent="0.25">
      <c r="C280" t="s">
        <v>139</v>
      </c>
      <c r="G280" s="1"/>
      <c r="H280" s="1"/>
      <c r="I280" s="1"/>
      <c r="J280" s="1"/>
      <c r="K280" s="1"/>
      <c r="L280" s="1"/>
    </row>
    <row r="281" spans="2:12" x14ac:dyDescent="0.25">
      <c r="C281" t="s">
        <v>141</v>
      </c>
      <c r="G281" s="1"/>
      <c r="H281" s="1"/>
      <c r="I281" s="1"/>
      <c r="J281" s="1"/>
      <c r="K281" s="1"/>
      <c r="L281" s="1"/>
    </row>
    <row r="282" spans="2:12" x14ac:dyDescent="0.25">
      <c r="D282" t="s">
        <v>180</v>
      </c>
      <c r="E282">
        <v>1380</v>
      </c>
      <c r="F282">
        <v>2020</v>
      </c>
      <c r="G282" s="1">
        <v>0</v>
      </c>
      <c r="H282" s="1">
        <v>494.31600000000003</v>
      </c>
      <c r="I282" s="1">
        <v>789.54779126364508</v>
      </c>
      <c r="J282" s="1">
        <v>889.42199988953325</v>
      </c>
      <c r="K282" s="1">
        <v>951.16098894089328</v>
      </c>
      <c r="L282" s="1">
        <v>995.96805110856383</v>
      </c>
    </row>
    <row r="283" spans="2:12" x14ac:dyDescent="0.25">
      <c r="G283" s="1"/>
      <c r="H283" s="1"/>
      <c r="I283" s="1"/>
      <c r="J283" s="1"/>
      <c r="K283" s="1"/>
      <c r="L283" s="1"/>
    </row>
    <row r="284" spans="2:12" x14ac:dyDescent="0.25">
      <c r="B284" t="s">
        <v>181</v>
      </c>
      <c r="G284" s="1"/>
      <c r="H284" s="1"/>
      <c r="I284" s="1"/>
      <c r="J284" s="1"/>
      <c r="K284" s="1"/>
      <c r="L284" s="1"/>
    </row>
    <row r="285" spans="2:12" x14ac:dyDescent="0.25">
      <c r="C285" t="s">
        <v>4</v>
      </c>
      <c r="G285" s="1"/>
      <c r="H285" s="1"/>
      <c r="I285" s="1"/>
      <c r="J285" s="1"/>
      <c r="K285" s="1"/>
      <c r="L285" s="1"/>
    </row>
    <row r="286" spans="2:12" x14ac:dyDescent="0.25">
      <c r="D286" t="s">
        <v>182</v>
      </c>
      <c r="E286">
        <v>1100</v>
      </c>
      <c r="F286">
        <v>2017</v>
      </c>
      <c r="G286" s="1">
        <v>0</v>
      </c>
      <c r="H286" s="1">
        <v>576.09590138948647</v>
      </c>
      <c r="I286" s="1">
        <v>682.60347598733904</v>
      </c>
      <c r="J286" s="1">
        <v>740.63378967166807</v>
      </c>
      <c r="K286" s="1">
        <v>780.74261552372025</v>
      </c>
      <c r="L286" s="1">
        <v>811.42559007789919</v>
      </c>
    </row>
    <row r="287" spans="2:12" x14ac:dyDescent="0.25">
      <c r="C287" t="s">
        <v>8</v>
      </c>
      <c r="G287" s="1"/>
      <c r="H287" s="1"/>
      <c r="I287" s="1"/>
      <c r="J287" s="1"/>
      <c r="K287" s="1"/>
      <c r="L287" s="1"/>
    </row>
    <row r="288" spans="2:12" x14ac:dyDescent="0.25">
      <c r="C288" t="s">
        <v>9</v>
      </c>
      <c r="G288" s="1"/>
      <c r="H288" s="1"/>
      <c r="I288" s="1"/>
      <c r="J288" s="1"/>
      <c r="K288" s="1"/>
      <c r="L288" s="1"/>
    </row>
    <row r="289" spans="3:12" x14ac:dyDescent="0.25">
      <c r="C289" t="s">
        <v>13</v>
      </c>
      <c r="G289" s="1"/>
      <c r="H289" s="1"/>
      <c r="I289" s="1"/>
      <c r="J289" s="1"/>
      <c r="K289" s="1"/>
      <c r="L289" s="1"/>
    </row>
    <row r="290" spans="3:12" x14ac:dyDescent="0.25">
      <c r="D290" t="s">
        <v>183</v>
      </c>
      <c r="E290">
        <v>5000</v>
      </c>
      <c r="F290">
        <v>2020</v>
      </c>
      <c r="G290" s="1">
        <v>0</v>
      </c>
      <c r="H290" s="1">
        <v>1791</v>
      </c>
      <c r="I290" s="1">
        <v>2860.680403129149</v>
      </c>
      <c r="J290" s="1">
        <v>3222.5434778606277</v>
      </c>
      <c r="K290" s="1">
        <v>3446.2354671771495</v>
      </c>
      <c r="L290" s="1">
        <v>3608.5798953208837</v>
      </c>
    </row>
    <row r="291" spans="3:12" x14ac:dyDescent="0.25">
      <c r="C291" t="s">
        <v>19</v>
      </c>
      <c r="G291" s="1"/>
      <c r="H291" s="1"/>
      <c r="I291" s="1"/>
      <c r="J291" s="1"/>
      <c r="K291" s="1"/>
      <c r="L291" s="1"/>
    </row>
    <row r="292" spans="3:12" x14ac:dyDescent="0.25">
      <c r="C292" t="s">
        <v>23</v>
      </c>
      <c r="G292" s="1"/>
      <c r="H292" s="1"/>
      <c r="I292" s="1"/>
      <c r="J292" s="1"/>
      <c r="K292" s="1"/>
      <c r="L292" s="1"/>
    </row>
    <row r="293" spans="3:12" x14ac:dyDescent="0.25">
      <c r="C293" t="s">
        <v>24</v>
      </c>
      <c r="G293" s="1"/>
      <c r="H293" s="1"/>
      <c r="I293" s="1"/>
      <c r="J293" s="1"/>
      <c r="K293" s="1"/>
      <c r="L293" s="1"/>
    </row>
    <row r="294" spans="3:12" x14ac:dyDescent="0.25">
      <c r="D294" t="s">
        <v>184</v>
      </c>
      <c r="E294">
        <v>15000</v>
      </c>
      <c r="F294">
        <v>2020</v>
      </c>
      <c r="G294" s="1">
        <v>0</v>
      </c>
      <c r="H294" s="1">
        <v>6388.5</v>
      </c>
      <c r="I294" s="1">
        <v>15000</v>
      </c>
      <c r="J294" s="1">
        <v>15000</v>
      </c>
      <c r="K294" s="1">
        <v>15000</v>
      </c>
      <c r="L294" s="1">
        <v>15000</v>
      </c>
    </row>
    <row r="295" spans="3:12" x14ac:dyDescent="0.25">
      <c r="D295" t="s">
        <v>185</v>
      </c>
      <c r="E295">
        <v>9070</v>
      </c>
      <c r="F295">
        <v>2020</v>
      </c>
      <c r="G295" s="1">
        <v>0</v>
      </c>
      <c r="H295" s="1">
        <v>342.846</v>
      </c>
      <c r="I295" s="1">
        <v>1376.826</v>
      </c>
      <c r="J295" s="1">
        <v>2410.8060000000005</v>
      </c>
      <c r="K295" s="1">
        <v>3444.7860000000001</v>
      </c>
      <c r="L295" s="1">
        <v>4478.7660000000005</v>
      </c>
    </row>
    <row r="296" spans="3:12" x14ac:dyDescent="0.25">
      <c r="C296" t="s">
        <v>32</v>
      </c>
      <c r="G296" s="1"/>
      <c r="H296" s="1"/>
      <c r="I296" s="1"/>
      <c r="J296" s="1"/>
      <c r="K296" s="1"/>
      <c r="L296" s="1"/>
    </row>
    <row r="297" spans="3:12" x14ac:dyDescent="0.25">
      <c r="C297" t="s">
        <v>34</v>
      </c>
      <c r="G297" s="1"/>
      <c r="H297" s="1"/>
      <c r="I297" s="1"/>
      <c r="J297" s="1"/>
      <c r="K297" s="1"/>
      <c r="L297" s="1"/>
    </row>
    <row r="298" spans="3:12" x14ac:dyDescent="0.25">
      <c r="C298" t="s">
        <v>35</v>
      </c>
      <c r="G298" s="1"/>
      <c r="H298" s="1"/>
      <c r="I298" s="1"/>
      <c r="J298" s="1"/>
      <c r="K298" s="1"/>
      <c r="L298" s="1"/>
    </row>
    <row r="299" spans="3:12" x14ac:dyDescent="0.25">
      <c r="C299" t="s">
        <v>39</v>
      </c>
      <c r="G299" s="1"/>
      <c r="H299" s="1"/>
      <c r="I299" s="1"/>
      <c r="J299" s="1"/>
      <c r="K299" s="1"/>
      <c r="L299" s="1"/>
    </row>
    <row r="300" spans="3:12" x14ac:dyDescent="0.25">
      <c r="C300" t="s">
        <v>43</v>
      </c>
      <c r="G300" s="1"/>
      <c r="H300" s="1"/>
      <c r="I300" s="1"/>
      <c r="J300" s="1"/>
      <c r="K300" s="1"/>
      <c r="L300" s="1"/>
    </row>
    <row r="301" spans="3:12" x14ac:dyDescent="0.25">
      <c r="D301" t="s">
        <v>186</v>
      </c>
      <c r="E301">
        <v>324</v>
      </c>
      <c r="F301">
        <v>2018</v>
      </c>
      <c r="G301" s="1">
        <v>0</v>
      </c>
      <c r="H301" s="1">
        <v>200.62591639979289</v>
      </c>
      <c r="I301" s="1">
        <v>226.77992459720116</v>
      </c>
      <c r="J301" s="1">
        <v>239.72608760658338</v>
      </c>
      <c r="K301" s="1">
        <v>248.40354099865283</v>
      </c>
      <c r="L301" s="1">
        <v>254.93978036659396</v>
      </c>
    </row>
    <row r="302" spans="3:12" x14ac:dyDescent="0.25">
      <c r="C302" t="s">
        <v>46</v>
      </c>
      <c r="G302" s="1"/>
      <c r="H302" s="1"/>
      <c r="I302" s="1"/>
      <c r="J302" s="1"/>
      <c r="K302" s="1"/>
      <c r="L302" s="1"/>
    </row>
    <row r="303" spans="3:12" x14ac:dyDescent="0.25">
      <c r="C303" t="s">
        <v>52</v>
      </c>
      <c r="G303" s="1"/>
      <c r="H303" s="1"/>
      <c r="I303" s="1"/>
      <c r="J303" s="1"/>
      <c r="K303" s="1"/>
      <c r="L303" s="1"/>
    </row>
    <row r="304" spans="3:12" x14ac:dyDescent="0.25">
      <c r="D304" t="s">
        <v>187</v>
      </c>
      <c r="E304">
        <v>100</v>
      </c>
      <c r="F304">
        <v>2022</v>
      </c>
      <c r="G304" s="1">
        <v>0</v>
      </c>
      <c r="H304" s="1">
        <v>0</v>
      </c>
      <c r="I304" s="1">
        <v>64.289202592016707</v>
      </c>
      <c r="J304" s="1">
        <v>70.963158271477084</v>
      </c>
      <c r="K304" s="1">
        <v>74.599441822733581</v>
      </c>
      <c r="L304" s="1">
        <v>77.11273279853981</v>
      </c>
    </row>
    <row r="305" spans="3:12" x14ac:dyDescent="0.25">
      <c r="D305" t="s">
        <v>188</v>
      </c>
      <c r="E305">
        <v>1000</v>
      </c>
      <c r="F305">
        <v>2020</v>
      </c>
      <c r="G305" s="1">
        <v>0</v>
      </c>
      <c r="H305" s="1">
        <v>528.80000000000007</v>
      </c>
      <c r="I305" s="1">
        <v>676.261804317469</v>
      </c>
      <c r="J305" s="1">
        <v>726.14678095130591</v>
      </c>
      <c r="K305" s="1">
        <v>756.98405184033402</v>
      </c>
      <c r="L305" s="1">
        <v>779.36419662463777</v>
      </c>
    </row>
    <row r="306" spans="3:12" x14ac:dyDescent="0.25">
      <c r="D306" t="s">
        <v>189</v>
      </c>
      <c r="E306">
        <v>290</v>
      </c>
      <c r="F306">
        <v>2019</v>
      </c>
      <c r="G306" s="1">
        <v>0</v>
      </c>
      <c r="H306" s="1">
        <v>169.89534375842422</v>
      </c>
      <c r="I306" s="1">
        <v>199.79503752750318</v>
      </c>
      <c r="J306" s="1">
        <v>212.65926701049023</v>
      </c>
      <c r="K306" s="1">
        <v>220.97230288258973</v>
      </c>
      <c r="L306" s="1">
        <v>227.12591023430292</v>
      </c>
    </row>
    <row r="307" spans="3:12" x14ac:dyDescent="0.25">
      <c r="D307" t="s">
        <v>190</v>
      </c>
      <c r="E307">
        <v>30000</v>
      </c>
      <c r="F307">
        <v>2022</v>
      </c>
      <c r="G307" s="1">
        <v>0</v>
      </c>
      <c r="H307" s="1">
        <v>0</v>
      </c>
      <c r="I307" s="1">
        <v>27100.193339090711</v>
      </c>
      <c r="J307" s="1">
        <v>30000</v>
      </c>
      <c r="K307" s="1">
        <v>30000</v>
      </c>
      <c r="L307" s="1">
        <v>30000</v>
      </c>
    </row>
    <row r="308" spans="3:12" x14ac:dyDescent="0.25">
      <c r="D308" t="s">
        <v>191</v>
      </c>
      <c r="E308">
        <v>250</v>
      </c>
      <c r="F308">
        <v>2018</v>
      </c>
      <c r="G308" s="1">
        <v>0</v>
      </c>
      <c r="H308" s="1">
        <v>154.80394783934636</v>
      </c>
      <c r="I308" s="1">
        <v>174.98450972006262</v>
      </c>
      <c r="J308" s="1">
        <v>184.97383302977113</v>
      </c>
      <c r="K308" s="1">
        <v>191.6693989187136</v>
      </c>
      <c r="L308" s="1">
        <v>196.71279349274226</v>
      </c>
    </row>
    <row r="309" spans="3:12" x14ac:dyDescent="0.25">
      <c r="D309" t="s">
        <v>192</v>
      </c>
      <c r="E309">
        <v>85</v>
      </c>
      <c r="F309">
        <v>2020</v>
      </c>
      <c r="G309" s="1">
        <v>0</v>
      </c>
      <c r="H309" s="1">
        <v>44.948000000000008</v>
      </c>
      <c r="I309" s="1">
        <v>57.482253366984864</v>
      </c>
      <c r="J309" s="1">
        <v>61.722476380861004</v>
      </c>
      <c r="K309" s="1">
        <v>64.343644406428396</v>
      </c>
      <c r="L309" s="1">
        <v>66.245956713094202</v>
      </c>
    </row>
    <row r="310" spans="3:12" x14ac:dyDescent="0.25">
      <c r="D310" t="s">
        <v>193</v>
      </c>
      <c r="E310">
        <v>240</v>
      </c>
      <c r="F310">
        <v>2021</v>
      </c>
      <c r="G310" s="1">
        <v>0</v>
      </c>
      <c r="H310" s="1">
        <v>0</v>
      </c>
      <c r="I310" s="1">
        <v>158.70161764639835</v>
      </c>
      <c r="J310" s="1">
        <v>172.3926607568184</v>
      </c>
      <c r="K310" s="1">
        <v>180.40140757217085</v>
      </c>
      <c r="L310" s="1">
        <v>186.08370386723843</v>
      </c>
    </row>
    <row r="311" spans="3:12" x14ac:dyDescent="0.25">
      <c r="D311" t="s">
        <v>194</v>
      </c>
      <c r="E311">
        <v>400</v>
      </c>
      <c r="F311">
        <v>2022</v>
      </c>
      <c r="G311" s="1">
        <v>0</v>
      </c>
      <c r="H311" s="1">
        <v>0</v>
      </c>
      <c r="I311" s="1">
        <v>257.15681036806683</v>
      </c>
      <c r="J311" s="1">
        <v>283.85263308590834</v>
      </c>
      <c r="K311" s="1">
        <v>298.39776729093433</v>
      </c>
      <c r="L311" s="1">
        <v>308.45093119415924</v>
      </c>
    </row>
    <row r="312" spans="3:12" x14ac:dyDescent="0.25">
      <c r="D312" t="s">
        <v>195</v>
      </c>
      <c r="E312">
        <v>500</v>
      </c>
      <c r="F312">
        <v>2018</v>
      </c>
      <c r="G312" s="1">
        <v>0</v>
      </c>
      <c r="H312" s="1">
        <v>309.60789567869273</v>
      </c>
      <c r="I312" s="1">
        <v>349.96901944012524</v>
      </c>
      <c r="J312" s="1">
        <v>369.94766605954226</v>
      </c>
      <c r="K312" s="1">
        <v>383.33879783742719</v>
      </c>
      <c r="L312" s="1">
        <v>393.42558698548453</v>
      </c>
    </row>
    <row r="313" spans="3:12" x14ac:dyDescent="0.25">
      <c r="C313" t="s">
        <v>61</v>
      </c>
      <c r="G313" s="1"/>
      <c r="H313" s="1"/>
      <c r="I313" s="1"/>
      <c r="J313" s="1"/>
      <c r="K313" s="1"/>
      <c r="L313" s="1"/>
    </row>
    <row r="314" spans="3:12" x14ac:dyDescent="0.25">
      <c r="D314" t="s">
        <v>196</v>
      </c>
      <c r="E314">
        <v>7841</v>
      </c>
      <c r="F314">
        <v>2020</v>
      </c>
      <c r="G314" s="1">
        <v>0</v>
      </c>
      <c r="H314" s="1">
        <v>296.38979999999998</v>
      </c>
      <c r="I314" s="1">
        <v>1190.2637999999999</v>
      </c>
      <c r="J314" s="1">
        <v>2084.1378000000004</v>
      </c>
      <c r="K314" s="1">
        <v>2978.0118000000002</v>
      </c>
      <c r="L314" s="1">
        <v>3871.8858</v>
      </c>
    </row>
    <row r="315" spans="3:12" x14ac:dyDescent="0.25">
      <c r="C315" t="s">
        <v>85</v>
      </c>
      <c r="G315" s="1"/>
      <c r="H315" s="1"/>
      <c r="I315" s="1"/>
      <c r="J315" s="1"/>
      <c r="K315" s="1"/>
      <c r="L315" s="1"/>
    </row>
    <row r="316" spans="3:12" x14ac:dyDescent="0.25">
      <c r="C316" t="s">
        <v>86</v>
      </c>
      <c r="G316" s="1"/>
      <c r="H316" s="1"/>
      <c r="I316" s="1"/>
      <c r="J316" s="1"/>
      <c r="K316" s="1"/>
      <c r="L316" s="1"/>
    </row>
    <row r="317" spans="3:12" x14ac:dyDescent="0.25">
      <c r="C317" t="s">
        <v>87</v>
      </c>
      <c r="G317" s="1"/>
      <c r="H317" s="1"/>
      <c r="I317" s="1"/>
      <c r="J317" s="1"/>
      <c r="K317" s="1"/>
      <c r="L317" s="1"/>
    </row>
    <row r="318" spans="3:12" x14ac:dyDescent="0.25">
      <c r="C318" t="s">
        <v>88</v>
      </c>
      <c r="G318" s="1"/>
      <c r="H318" s="1"/>
      <c r="I318" s="1"/>
      <c r="J318" s="1"/>
      <c r="K318" s="1"/>
      <c r="L318" s="1"/>
    </row>
    <row r="319" spans="3:12" x14ac:dyDescent="0.25">
      <c r="C319" t="s">
        <v>90</v>
      </c>
      <c r="G319" s="1"/>
      <c r="H319" s="1"/>
      <c r="I319" s="1"/>
      <c r="J319" s="1"/>
      <c r="K319" s="1"/>
      <c r="L319" s="1"/>
    </row>
    <row r="320" spans="3:12" x14ac:dyDescent="0.25">
      <c r="C320" t="s">
        <v>92</v>
      </c>
      <c r="G320" s="1"/>
      <c r="H320" s="1"/>
      <c r="I320" s="1"/>
      <c r="J320" s="1"/>
      <c r="K320" s="1"/>
      <c r="L320" s="1"/>
    </row>
    <row r="321" spans="3:12" x14ac:dyDescent="0.25">
      <c r="D321" t="s">
        <v>197</v>
      </c>
      <c r="E321">
        <v>2500</v>
      </c>
      <c r="F321">
        <v>2020</v>
      </c>
      <c r="G321" s="1">
        <v>0</v>
      </c>
      <c r="H321" s="1">
        <v>895.5</v>
      </c>
      <c r="I321" s="1">
        <v>1430.3402015645745</v>
      </c>
      <c r="J321" s="1">
        <v>1611.2717389303139</v>
      </c>
      <c r="K321" s="1">
        <v>1723.1177335885748</v>
      </c>
      <c r="L321" s="1">
        <v>1804.2899476604418</v>
      </c>
    </row>
    <row r="322" spans="3:12" x14ac:dyDescent="0.25">
      <c r="D322" t="s">
        <v>198</v>
      </c>
      <c r="E322">
        <v>1200</v>
      </c>
      <c r="F322">
        <v>2020</v>
      </c>
      <c r="G322" s="1">
        <v>0</v>
      </c>
      <c r="H322" s="1">
        <v>429.84000000000003</v>
      </c>
      <c r="I322" s="1">
        <v>686.56329675099573</v>
      </c>
      <c r="J322" s="1">
        <v>773.41043468655062</v>
      </c>
      <c r="K322" s="1">
        <v>827.09651212251583</v>
      </c>
      <c r="L322" s="1">
        <v>866.05917487701208</v>
      </c>
    </row>
    <row r="323" spans="3:12" x14ac:dyDescent="0.25">
      <c r="D323" t="s">
        <v>199</v>
      </c>
      <c r="E323">
        <v>4400</v>
      </c>
      <c r="F323">
        <v>2025</v>
      </c>
      <c r="G323" s="1">
        <v>0</v>
      </c>
      <c r="H323" s="1">
        <v>0</v>
      </c>
      <c r="I323" s="1">
        <v>1576.0800000000002</v>
      </c>
      <c r="J323" s="1">
        <v>2517.3987547536508</v>
      </c>
      <c r="K323" s="1">
        <v>2835.8382605173524</v>
      </c>
      <c r="L323" s="1">
        <v>3032.6872111158914</v>
      </c>
    </row>
    <row r="324" spans="3:12" x14ac:dyDescent="0.25">
      <c r="D324" t="s">
        <v>200</v>
      </c>
      <c r="E324">
        <v>2464</v>
      </c>
      <c r="F324">
        <v>2019</v>
      </c>
      <c r="G324" s="1">
        <v>0</v>
      </c>
      <c r="H324" s="1">
        <v>1086.5298095562248</v>
      </c>
      <c r="I324" s="1">
        <v>1455.0946793083117</v>
      </c>
      <c r="J324" s="1">
        <v>1613.6683122182694</v>
      </c>
      <c r="K324" s="1">
        <v>1716.1406989626896</v>
      </c>
      <c r="L324" s="1">
        <v>1791.9944354459421</v>
      </c>
    </row>
    <row r="325" spans="3:12" x14ac:dyDescent="0.25">
      <c r="D325" t="s">
        <v>201</v>
      </c>
      <c r="E325">
        <v>1008</v>
      </c>
      <c r="F325">
        <v>2019</v>
      </c>
      <c r="G325" s="1">
        <v>0</v>
      </c>
      <c r="H325" s="1">
        <v>444.48946754572836</v>
      </c>
      <c r="I325" s="1">
        <v>595.26600517158204</v>
      </c>
      <c r="J325" s="1">
        <v>660.13703681656477</v>
      </c>
      <c r="K325" s="1">
        <v>702.05755866655477</v>
      </c>
      <c r="L325" s="1">
        <v>733.0886326824309</v>
      </c>
    </row>
    <row r="326" spans="3:12" x14ac:dyDescent="0.25">
      <c r="D326" t="s">
        <v>202</v>
      </c>
      <c r="E326">
        <v>12992</v>
      </c>
      <c r="F326">
        <v>2022</v>
      </c>
      <c r="G326" s="1">
        <v>0</v>
      </c>
      <c r="H326" s="1">
        <v>0</v>
      </c>
      <c r="I326" s="1">
        <v>1379.7504000000001</v>
      </c>
      <c r="J326" s="1">
        <v>2860.8384000000001</v>
      </c>
      <c r="K326" s="1">
        <v>4341.9264000000003</v>
      </c>
      <c r="L326" s="1">
        <v>5823.0144000000009</v>
      </c>
    </row>
    <row r="327" spans="3:12" x14ac:dyDescent="0.25">
      <c r="D327" t="s">
        <v>94</v>
      </c>
      <c r="E327">
        <v>3000</v>
      </c>
      <c r="F327">
        <v>2020</v>
      </c>
      <c r="G327" s="1">
        <v>0</v>
      </c>
      <c r="H327" s="1">
        <v>1074.6000000000001</v>
      </c>
      <c r="I327" s="1">
        <v>1716.4082418774892</v>
      </c>
      <c r="J327" s="1">
        <v>1933.5260867163765</v>
      </c>
      <c r="K327" s="1">
        <v>2067.7412803062898</v>
      </c>
      <c r="L327" s="1">
        <v>2165.1479371925302</v>
      </c>
    </row>
    <row r="328" spans="3:12" x14ac:dyDescent="0.25">
      <c r="D328" t="s">
        <v>203</v>
      </c>
      <c r="E328">
        <v>689</v>
      </c>
      <c r="F328">
        <v>2025</v>
      </c>
      <c r="G328" s="1">
        <v>0</v>
      </c>
      <c r="H328" s="1">
        <v>0</v>
      </c>
      <c r="I328" s="1">
        <v>364.34320000000002</v>
      </c>
      <c r="J328" s="1">
        <v>465.94438317473612</v>
      </c>
      <c r="K328" s="1">
        <v>500.31513207544975</v>
      </c>
      <c r="L328" s="1">
        <v>521.56201171799012</v>
      </c>
    </row>
    <row r="329" spans="3:12" x14ac:dyDescent="0.25">
      <c r="D329" t="s">
        <v>204</v>
      </c>
      <c r="E329">
        <v>111</v>
      </c>
      <c r="F329">
        <v>2020</v>
      </c>
      <c r="G329" s="1">
        <v>0</v>
      </c>
      <c r="H329" s="1">
        <v>58.696800000000003</v>
      </c>
      <c r="I329" s="1">
        <v>75.065060279239049</v>
      </c>
      <c r="J329" s="1">
        <v>80.602292685594961</v>
      </c>
      <c r="K329" s="1">
        <v>84.025229754277078</v>
      </c>
      <c r="L329" s="1">
        <v>86.509425825334787</v>
      </c>
    </row>
    <row r="330" spans="3:12" x14ac:dyDescent="0.25">
      <c r="C330" t="s">
        <v>118</v>
      </c>
      <c r="G330" s="1"/>
      <c r="H330" s="1"/>
      <c r="I330" s="1"/>
      <c r="J330" s="1"/>
      <c r="K330" s="1"/>
      <c r="L330" s="1"/>
    </row>
    <row r="331" spans="3:12" x14ac:dyDescent="0.25">
      <c r="C331" t="s">
        <v>127</v>
      </c>
      <c r="G331" s="1"/>
      <c r="H331" s="1"/>
      <c r="I331" s="1"/>
      <c r="J331" s="1"/>
      <c r="K331" s="1"/>
      <c r="L331" s="1"/>
    </row>
    <row r="332" spans="3:12" x14ac:dyDescent="0.25">
      <c r="C332" t="s">
        <v>129</v>
      </c>
      <c r="G332" s="1"/>
      <c r="H332" s="1"/>
      <c r="I332" s="1"/>
      <c r="J332" s="1"/>
      <c r="K332" s="1"/>
      <c r="L332" s="1"/>
    </row>
    <row r="333" spans="3:12" x14ac:dyDescent="0.25">
      <c r="D333" t="s">
        <v>205</v>
      </c>
      <c r="E333">
        <v>1000</v>
      </c>
      <c r="F333">
        <v>2020</v>
      </c>
      <c r="G333" s="1">
        <v>0</v>
      </c>
      <c r="H333" s="1">
        <v>528.80000000000007</v>
      </c>
      <c r="I333" s="1">
        <v>676.261804317469</v>
      </c>
      <c r="J333" s="1">
        <v>726.14678095130591</v>
      </c>
      <c r="K333" s="1">
        <v>756.98405184033402</v>
      </c>
      <c r="L333" s="1">
        <v>779.36419662463777</v>
      </c>
    </row>
    <row r="334" spans="3:12" x14ac:dyDescent="0.25">
      <c r="C334" t="s">
        <v>139</v>
      </c>
      <c r="G334" s="1"/>
      <c r="H334" s="1"/>
      <c r="I334" s="1"/>
      <c r="J334" s="1"/>
      <c r="K334" s="1"/>
      <c r="L334" s="1"/>
    </row>
    <row r="335" spans="3:12" x14ac:dyDescent="0.25">
      <c r="D335" t="s">
        <v>206</v>
      </c>
      <c r="E335">
        <v>2100</v>
      </c>
      <c r="F335">
        <v>2018</v>
      </c>
      <c r="G335" s="1">
        <v>0</v>
      </c>
      <c r="H335" s="1">
        <v>1027.686045260642</v>
      </c>
      <c r="I335" s="1">
        <v>1273.619172160802</v>
      </c>
      <c r="J335" s="1">
        <v>1395.3554018899058</v>
      </c>
      <c r="K335" s="1">
        <v>1476.9518145748843</v>
      </c>
      <c r="L335" s="1">
        <v>1538.413819702075</v>
      </c>
    </row>
    <row r="336" spans="3:12" x14ac:dyDescent="0.25">
      <c r="C336" t="s">
        <v>141</v>
      </c>
      <c r="G336" s="1"/>
      <c r="H336" s="1"/>
      <c r="I336" s="1"/>
      <c r="J336" s="1"/>
      <c r="K336" s="1"/>
      <c r="L336" s="1"/>
    </row>
    <row r="337" spans="2:12" x14ac:dyDescent="0.25">
      <c r="D337" t="s">
        <v>207</v>
      </c>
      <c r="E337">
        <v>13800</v>
      </c>
      <c r="F337">
        <v>2018</v>
      </c>
      <c r="G337" s="1">
        <v>0</v>
      </c>
      <c r="H337" s="1">
        <v>1150.92</v>
      </c>
      <c r="I337" s="1">
        <v>2724.1200000000003</v>
      </c>
      <c r="J337" s="1">
        <v>4297.32</v>
      </c>
      <c r="K337" s="1">
        <v>5870.52</v>
      </c>
      <c r="L337" s="1">
        <v>7443.72</v>
      </c>
    </row>
    <row r="338" spans="2:12" x14ac:dyDescent="0.25">
      <c r="G338" s="1"/>
      <c r="H338" s="1"/>
      <c r="I338" s="1"/>
      <c r="J338" s="1"/>
      <c r="K338" s="1"/>
      <c r="L338" s="1"/>
    </row>
    <row r="339" spans="2:12" x14ac:dyDescent="0.25">
      <c r="B339" t="s">
        <v>208</v>
      </c>
      <c r="G339" s="1"/>
      <c r="H339" s="1"/>
      <c r="I339" s="1"/>
      <c r="J339" s="1"/>
      <c r="K339" s="1"/>
      <c r="L339" s="1"/>
    </row>
    <row r="340" spans="2:12" x14ac:dyDescent="0.25">
      <c r="C340" t="s">
        <v>4</v>
      </c>
      <c r="G340" s="1"/>
      <c r="H340" s="1"/>
      <c r="I340" s="1"/>
      <c r="J340" s="1"/>
      <c r="K340" s="1"/>
      <c r="L340" s="1"/>
    </row>
    <row r="341" spans="2:12" x14ac:dyDescent="0.25">
      <c r="C341" t="s">
        <v>8</v>
      </c>
      <c r="G341" s="1"/>
      <c r="H341" s="1"/>
      <c r="I341" s="1"/>
      <c r="J341" s="1"/>
      <c r="K341" s="1"/>
      <c r="L341" s="1"/>
    </row>
    <row r="342" spans="2:12" x14ac:dyDescent="0.25">
      <c r="C342" t="s">
        <v>9</v>
      </c>
      <c r="G342" s="1"/>
      <c r="H342" s="1"/>
      <c r="I342" s="1"/>
      <c r="J342" s="1"/>
      <c r="K342" s="1"/>
      <c r="L342" s="1"/>
    </row>
    <row r="343" spans="2:12" x14ac:dyDescent="0.25">
      <c r="D343" t="s">
        <v>209</v>
      </c>
      <c r="E343">
        <v>4000</v>
      </c>
      <c r="F343">
        <v>2025</v>
      </c>
      <c r="G343" s="1">
        <v>0</v>
      </c>
      <c r="H343" s="1">
        <v>0</v>
      </c>
      <c r="I343" s="1">
        <v>1432.8000000000002</v>
      </c>
      <c r="J343" s="1">
        <v>2288.5443225033191</v>
      </c>
      <c r="K343" s="1">
        <v>2578.0347822885024</v>
      </c>
      <c r="L343" s="1">
        <v>2756.9883737417194</v>
      </c>
    </row>
    <row r="344" spans="2:12" x14ac:dyDescent="0.25">
      <c r="C344" t="s">
        <v>13</v>
      </c>
      <c r="G344" s="1"/>
      <c r="H344" s="1"/>
      <c r="I344" s="1"/>
      <c r="J344" s="1"/>
      <c r="K344" s="1"/>
      <c r="L344" s="1"/>
    </row>
    <row r="345" spans="2:12" x14ac:dyDescent="0.25">
      <c r="C345" t="s">
        <v>19</v>
      </c>
      <c r="G345" s="1"/>
      <c r="H345" s="1"/>
      <c r="I345" s="1"/>
      <c r="J345" s="1"/>
      <c r="K345" s="1"/>
      <c r="L345" s="1"/>
    </row>
    <row r="346" spans="2:12" x14ac:dyDescent="0.25">
      <c r="C346" t="s">
        <v>23</v>
      </c>
      <c r="G346" s="1"/>
      <c r="H346" s="1"/>
      <c r="I346" s="1"/>
      <c r="J346" s="1"/>
      <c r="K346" s="1"/>
      <c r="L346" s="1"/>
    </row>
    <row r="347" spans="2:12" x14ac:dyDescent="0.25">
      <c r="C347" t="s">
        <v>24</v>
      </c>
      <c r="G347" s="1"/>
      <c r="H347" s="1"/>
      <c r="I347" s="1"/>
      <c r="J347" s="1"/>
      <c r="K347" s="1"/>
      <c r="L347" s="1"/>
    </row>
    <row r="348" spans="2:12" x14ac:dyDescent="0.25">
      <c r="C348" t="s">
        <v>32</v>
      </c>
      <c r="G348" s="1"/>
      <c r="H348" s="1"/>
      <c r="I348" s="1"/>
      <c r="J348" s="1"/>
      <c r="K348" s="1"/>
      <c r="L348" s="1"/>
    </row>
    <row r="349" spans="2:12" x14ac:dyDescent="0.25">
      <c r="D349" t="s">
        <v>210</v>
      </c>
      <c r="E349">
        <v>560</v>
      </c>
      <c r="F349">
        <v>2020</v>
      </c>
      <c r="G349" s="1">
        <v>0</v>
      </c>
      <c r="H349" s="1">
        <v>296.12800000000004</v>
      </c>
      <c r="I349" s="1">
        <v>378.7066104177826</v>
      </c>
      <c r="J349" s="1">
        <v>406.64219733273131</v>
      </c>
      <c r="K349" s="1">
        <v>423.91106903058704</v>
      </c>
      <c r="L349" s="1">
        <v>436.44395010979713</v>
      </c>
    </row>
    <row r="350" spans="2:12" x14ac:dyDescent="0.25">
      <c r="C350" t="s">
        <v>34</v>
      </c>
      <c r="G350" s="1"/>
      <c r="H350" s="1"/>
      <c r="I350" s="1"/>
      <c r="J350" s="1"/>
      <c r="K350" s="1"/>
      <c r="L350" s="1"/>
    </row>
    <row r="351" spans="2:12" x14ac:dyDescent="0.25">
      <c r="C351" t="s">
        <v>35</v>
      </c>
      <c r="G351" s="1"/>
      <c r="H351" s="1"/>
      <c r="I351" s="1"/>
      <c r="J351" s="1"/>
      <c r="K351" s="1"/>
      <c r="L351" s="1"/>
    </row>
    <row r="352" spans="2:12" x14ac:dyDescent="0.25">
      <c r="C352" t="s">
        <v>39</v>
      </c>
      <c r="G352" s="1"/>
      <c r="H352" s="1"/>
      <c r="I352" s="1"/>
      <c r="J352" s="1"/>
      <c r="K352" s="1"/>
      <c r="L352" s="1"/>
    </row>
    <row r="353" spans="3:12" x14ac:dyDescent="0.25">
      <c r="C353" t="s">
        <v>43</v>
      </c>
      <c r="G353" s="1"/>
      <c r="H353" s="1"/>
      <c r="I353" s="1"/>
      <c r="J353" s="1"/>
      <c r="K353" s="1"/>
      <c r="L353" s="1"/>
    </row>
    <row r="354" spans="3:12" x14ac:dyDescent="0.25">
      <c r="C354" t="s">
        <v>46</v>
      </c>
      <c r="G354" s="1"/>
      <c r="H354" s="1"/>
      <c r="I354" s="1"/>
      <c r="J354" s="1"/>
      <c r="K354" s="1"/>
      <c r="L354" s="1"/>
    </row>
    <row r="355" spans="3:12" x14ac:dyDescent="0.25">
      <c r="C355" t="s">
        <v>52</v>
      </c>
      <c r="G355" s="1"/>
      <c r="H355" s="1"/>
      <c r="I355" s="1"/>
      <c r="J355" s="1"/>
      <c r="K355" s="1"/>
      <c r="L355" s="1"/>
    </row>
    <row r="356" spans="3:12" x14ac:dyDescent="0.25">
      <c r="D356" t="s">
        <v>211</v>
      </c>
      <c r="E356" s="1">
        <v>19000</v>
      </c>
      <c r="F356">
        <v>2025</v>
      </c>
      <c r="G356" s="1">
        <v>0</v>
      </c>
      <c r="H356" s="1">
        <v>0</v>
      </c>
      <c r="I356" s="1">
        <v>8092.1</v>
      </c>
      <c r="J356" s="1">
        <v>19000</v>
      </c>
      <c r="K356" s="1">
        <v>19000</v>
      </c>
      <c r="L356" s="1">
        <v>19000</v>
      </c>
    </row>
    <row r="357" spans="3:12" x14ac:dyDescent="0.25">
      <c r="D357" t="s">
        <v>212</v>
      </c>
      <c r="E357">
        <v>1550</v>
      </c>
      <c r="F357">
        <v>2025</v>
      </c>
      <c r="G357" s="1">
        <v>0</v>
      </c>
      <c r="H357" s="1">
        <v>0</v>
      </c>
      <c r="I357" s="1">
        <v>555.21</v>
      </c>
      <c r="J357" s="1">
        <v>886.81092497003613</v>
      </c>
      <c r="K357" s="1">
        <v>998.98847813679458</v>
      </c>
      <c r="L357" s="1">
        <v>1068.3329948249163</v>
      </c>
    </row>
    <row r="358" spans="3:12" x14ac:dyDescent="0.25">
      <c r="D358" t="s">
        <v>213</v>
      </c>
      <c r="E358">
        <v>5500</v>
      </c>
      <c r="F358">
        <v>2030</v>
      </c>
      <c r="G358" s="1">
        <v>0</v>
      </c>
      <c r="H358" s="1">
        <v>0</v>
      </c>
      <c r="I358" s="1">
        <v>0</v>
      </c>
      <c r="J358" s="1">
        <v>207.9</v>
      </c>
      <c r="K358" s="1">
        <v>834.9</v>
      </c>
      <c r="L358" s="1">
        <v>1461.9</v>
      </c>
    </row>
    <row r="359" spans="3:12" x14ac:dyDescent="0.25">
      <c r="D359" t="s">
        <v>214</v>
      </c>
      <c r="E359">
        <v>12220</v>
      </c>
      <c r="F359">
        <v>2022</v>
      </c>
      <c r="G359" s="1">
        <v>0</v>
      </c>
      <c r="H359" s="1">
        <v>0</v>
      </c>
      <c r="I359" s="1">
        <v>1297.7640000000001</v>
      </c>
      <c r="J359" s="1">
        <v>2690.8440000000001</v>
      </c>
      <c r="K359" s="1">
        <v>4083.9240000000004</v>
      </c>
      <c r="L359" s="1">
        <v>5477.0040000000008</v>
      </c>
    </row>
    <row r="360" spans="3:12" x14ac:dyDescent="0.25">
      <c r="C360" t="s">
        <v>61</v>
      </c>
      <c r="G360" s="1"/>
      <c r="H360" s="1"/>
      <c r="I360" s="1"/>
      <c r="J360" s="1"/>
      <c r="K360" s="1"/>
      <c r="L360" s="1"/>
    </row>
    <row r="361" spans="3:12" x14ac:dyDescent="0.25">
      <c r="D361" t="s">
        <v>215</v>
      </c>
      <c r="E361">
        <v>2300</v>
      </c>
      <c r="F361">
        <v>2025</v>
      </c>
      <c r="G361" s="1">
        <v>0</v>
      </c>
      <c r="H361" s="1">
        <v>0</v>
      </c>
      <c r="I361" s="1">
        <v>823.86</v>
      </c>
      <c r="J361" s="1">
        <v>1315.9129854394084</v>
      </c>
      <c r="K361" s="1">
        <v>1482.3699998158888</v>
      </c>
      <c r="L361" s="1">
        <v>1585.2683149014888</v>
      </c>
    </row>
    <row r="362" spans="3:12" x14ac:dyDescent="0.25">
      <c r="D362" t="s">
        <v>216</v>
      </c>
      <c r="E362">
        <v>30000</v>
      </c>
      <c r="F362">
        <v>2025</v>
      </c>
      <c r="G362" s="1">
        <v>0</v>
      </c>
      <c r="H362" s="1">
        <v>0</v>
      </c>
      <c r="I362" s="1">
        <v>1134</v>
      </c>
      <c r="J362" s="1">
        <v>4554</v>
      </c>
      <c r="K362" s="1">
        <v>7974.0000000000009</v>
      </c>
      <c r="L362" s="1">
        <v>11394</v>
      </c>
    </row>
    <row r="363" spans="3:12" x14ac:dyDescent="0.25">
      <c r="D363" t="s">
        <v>217</v>
      </c>
      <c r="E363">
        <v>200</v>
      </c>
      <c r="F363">
        <v>2025</v>
      </c>
      <c r="G363" s="1">
        <v>0</v>
      </c>
      <c r="H363" s="1">
        <v>0</v>
      </c>
      <c r="I363" s="1">
        <v>105.76</v>
      </c>
      <c r="J363" s="1">
        <v>135.25236086349381</v>
      </c>
      <c r="K363" s="1">
        <v>145.22935619026117</v>
      </c>
      <c r="L363" s="1">
        <v>151.39681036806681</v>
      </c>
    </row>
    <row r="364" spans="3:12" x14ac:dyDescent="0.25">
      <c r="D364" t="s">
        <v>218</v>
      </c>
      <c r="E364">
        <v>225</v>
      </c>
      <c r="F364">
        <v>2025</v>
      </c>
      <c r="G364" s="1">
        <v>0</v>
      </c>
      <c r="H364" s="1">
        <v>0</v>
      </c>
      <c r="I364" s="1">
        <v>95.827500000000001</v>
      </c>
      <c r="J364" s="1">
        <v>225</v>
      </c>
      <c r="K364" s="1">
        <v>225</v>
      </c>
      <c r="L364" s="1">
        <v>225</v>
      </c>
    </row>
    <row r="365" spans="3:12" x14ac:dyDescent="0.25">
      <c r="C365" t="s">
        <v>85</v>
      </c>
      <c r="G365" s="1"/>
      <c r="H365" s="1"/>
      <c r="I365" s="1"/>
      <c r="J365" s="1"/>
      <c r="K365" s="1"/>
      <c r="L365" s="1"/>
    </row>
    <row r="366" spans="3:12" x14ac:dyDescent="0.25">
      <c r="C366" t="s">
        <v>86</v>
      </c>
      <c r="G366" s="1"/>
      <c r="H366" s="1"/>
      <c r="I366" s="1"/>
      <c r="J366" s="1"/>
      <c r="K366" s="1"/>
      <c r="L366" s="1"/>
    </row>
    <row r="367" spans="3:12" x14ac:dyDescent="0.25">
      <c r="C367" t="s">
        <v>87</v>
      </c>
      <c r="G367" s="1"/>
      <c r="H367" s="1"/>
      <c r="I367" s="1"/>
      <c r="J367" s="1"/>
      <c r="K367" s="1"/>
      <c r="L367" s="1"/>
    </row>
    <row r="368" spans="3:12" x14ac:dyDescent="0.25">
      <c r="C368" t="s">
        <v>88</v>
      </c>
      <c r="G368" s="1"/>
      <c r="H368" s="1"/>
      <c r="I368" s="1"/>
      <c r="J368" s="1"/>
      <c r="K368" s="1"/>
      <c r="L368" s="1"/>
    </row>
    <row r="369" spans="3:12" x14ac:dyDescent="0.25">
      <c r="C369" t="s">
        <v>90</v>
      </c>
      <c r="G369" s="1"/>
      <c r="H369" s="1"/>
      <c r="I369" s="1"/>
      <c r="J369" s="1"/>
      <c r="K369" s="1"/>
      <c r="L369" s="1"/>
    </row>
    <row r="370" spans="3:12" x14ac:dyDescent="0.25">
      <c r="C370" t="s">
        <v>92</v>
      </c>
      <c r="G370" s="1"/>
      <c r="H370" s="1"/>
      <c r="I370" s="1"/>
      <c r="J370" s="1"/>
      <c r="K370" s="1"/>
      <c r="L370" s="1"/>
    </row>
    <row r="371" spans="3:12" x14ac:dyDescent="0.25">
      <c r="D371" t="s">
        <v>219</v>
      </c>
      <c r="E371">
        <v>42598</v>
      </c>
      <c r="F371">
        <v>2035</v>
      </c>
      <c r="G371" s="1">
        <v>0</v>
      </c>
      <c r="H371" s="1">
        <v>0</v>
      </c>
      <c r="I371" s="1">
        <v>0</v>
      </c>
      <c r="J371" s="1">
        <v>0</v>
      </c>
      <c r="K371" s="1">
        <v>18142.4882</v>
      </c>
      <c r="L371" s="1">
        <v>42598</v>
      </c>
    </row>
    <row r="372" spans="3:12" x14ac:dyDescent="0.25">
      <c r="D372" t="s">
        <v>220</v>
      </c>
      <c r="E372">
        <v>16815</v>
      </c>
      <c r="F372">
        <v>2035</v>
      </c>
      <c r="G372" s="1">
        <v>0</v>
      </c>
      <c r="H372" s="1">
        <v>0</v>
      </c>
      <c r="I372" s="1">
        <v>0</v>
      </c>
      <c r="J372" s="1">
        <v>0</v>
      </c>
      <c r="K372" s="1">
        <v>7161.5084999999999</v>
      </c>
      <c r="L372" s="1">
        <v>16815</v>
      </c>
    </row>
    <row r="373" spans="3:12" x14ac:dyDescent="0.25">
      <c r="D373" t="s">
        <v>221</v>
      </c>
      <c r="E373">
        <v>440</v>
      </c>
      <c r="F373">
        <v>2025</v>
      </c>
      <c r="G373" s="1">
        <v>0</v>
      </c>
      <c r="H373" s="1">
        <v>0</v>
      </c>
      <c r="I373" s="1">
        <v>232.67200000000003</v>
      </c>
      <c r="J373" s="1">
        <v>297.55519389968634</v>
      </c>
      <c r="K373" s="1">
        <v>319.5045836185746</v>
      </c>
      <c r="L373" s="1">
        <v>333.07298280974697</v>
      </c>
    </row>
    <row r="374" spans="3:12" x14ac:dyDescent="0.25">
      <c r="D374" t="s">
        <v>222</v>
      </c>
      <c r="E374">
        <v>500</v>
      </c>
      <c r="F374">
        <v>2020</v>
      </c>
      <c r="G374" s="1">
        <v>0</v>
      </c>
      <c r="H374" s="1">
        <v>264.40000000000003</v>
      </c>
      <c r="I374" s="1">
        <v>338.1309021587345</v>
      </c>
      <c r="J374" s="1">
        <v>363.07339047565296</v>
      </c>
      <c r="K374" s="1">
        <v>378.49202592016701</v>
      </c>
      <c r="L374" s="1">
        <v>389.68209831231889</v>
      </c>
    </row>
    <row r="375" spans="3:12" x14ac:dyDescent="0.25">
      <c r="D375" t="s">
        <v>223</v>
      </c>
      <c r="E375">
        <v>200</v>
      </c>
      <c r="F375">
        <v>2020</v>
      </c>
      <c r="G375" s="1">
        <v>0</v>
      </c>
      <c r="H375" s="1">
        <v>105.76</v>
      </c>
      <c r="I375" s="1">
        <v>135.25236086349381</v>
      </c>
      <c r="J375" s="1">
        <v>145.22935619026117</v>
      </c>
      <c r="K375" s="1">
        <v>151.39681036806681</v>
      </c>
      <c r="L375" s="1">
        <v>155.87283932492755</v>
      </c>
    </row>
    <row r="376" spans="3:12" x14ac:dyDescent="0.25">
      <c r="D376" t="s">
        <v>224</v>
      </c>
      <c r="E376">
        <v>1100</v>
      </c>
      <c r="F376">
        <v>2030</v>
      </c>
      <c r="G376" s="1">
        <v>0</v>
      </c>
      <c r="H376" s="1">
        <v>0</v>
      </c>
      <c r="I376" s="1">
        <v>0</v>
      </c>
      <c r="J376" s="1">
        <v>468.49</v>
      </c>
      <c r="K376" s="1">
        <v>1100</v>
      </c>
      <c r="L376" s="1">
        <v>1100</v>
      </c>
    </row>
    <row r="377" spans="3:12" x14ac:dyDescent="0.25">
      <c r="D377" t="s">
        <v>225</v>
      </c>
      <c r="E377">
        <v>84.000000000000014</v>
      </c>
      <c r="F377">
        <v>2025</v>
      </c>
      <c r="G377" s="1">
        <v>0</v>
      </c>
      <c r="H377" s="1">
        <v>0</v>
      </c>
      <c r="I377" s="1">
        <v>44.419200000000004</v>
      </c>
      <c r="J377" s="1">
        <v>56.805991562667394</v>
      </c>
      <c r="K377" s="1">
        <v>60.9963295999097</v>
      </c>
      <c r="L377" s="1">
        <v>63.586660354588055</v>
      </c>
    </row>
    <row r="378" spans="3:12" x14ac:dyDescent="0.25">
      <c r="D378" t="s">
        <v>226</v>
      </c>
      <c r="E378">
        <v>140</v>
      </c>
      <c r="F378">
        <v>2020</v>
      </c>
      <c r="G378" s="1">
        <v>0</v>
      </c>
      <c r="H378" s="1">
        <v>74.032000000000011</v>
      </c>
      <c r="I378" s="1">
        <v>94.67665260444565</v>
      </c>
      <c r="J378" s="1">
        <v>101.66054933318283</v>
      </c>
      <c r="K378" s="1">
        <v>105.97776725764676</v>
      </c>
      <c r="L378" s="1">
        <v>109.11098752744928</v>
      </c>
    </row>
    <row r="379" spans="3:12" x14ac:dyDescent="0.25">
      <c r="D379" t="s">
        <v>227</v>
      </c>
      <c r="E379">
        <v>280</v>
      </c>
      <c r="F379">
        <v>2020</v>
      </c>
      <c r="G379" s="1">
        <v>0</v>
      </c>
      <c r="H379" s="1">
        <v>148.06400000000002</v>
      </c>
      <c r="I379" s="1">
        <v>189.3533052088913</v>
      </c>
      <c r="J379" s="1">
        <v>203.32109866636566</v>
      </c>
      <c r="K379" s="1">
        <v>211.95553451529352</v>
      </c>
      <c r="L379" s="1">
        <v>218.22197505489856</v>
      </c>
    </row>
    <row r="380" spans="3:12" x14ac:dyDescent="0.25">
      <c r="D380" t="s">
        <v>228</v>
      </c>
      <c r="E380">
        <v>179.20000000000002</v>
      </c>
      <c r="F380">
        <v>2020</v>
      </c>
      <c r="G380" s="1">
        <v>0</v>
      </c>
      <c r="H380" s="1">
        <v>94.760959999999997</v>
      </c>
      <c r="I380" s="1">
        <v>121.18611533369042</v>
      </c>
      <c r="J380" s="1">
        <v>130.12550314647402</v>
      </c>
      <c r="K380" s="1">
        <v>135.65154208978785</v>
      </c>
      <c r="L380" s="1">
        <v>139.66206403513507</v>
      </c>
    </row>
    <row r="381" spans="3:12" x14ac:dyDescent="0.25">
      <c r="C381" t="s">
        <v>118</v>
      </c>
      <c r="G381" s="1"/>
      <c r="H381" s="1"/>
      <c r="I381" s="1"/>
      <c r="J381" s="1"/>
      <c r="K381" s="1"/>
      <c r="L381" s="1"/>
    </row>
    <row r="382" spans="3:12" x14ac:dyDescent="0.25">
      <c r="C382" t="s">
        <v>127</v>
      </c>
      <c r="G382" s="1"/>
      <c r="H382" s="1"/>
      <c r="I382" s="1"/>
      <c r="J382" s="1"/>
      <c r="K382" s="1"/>
      <c r="L382" s="1"/>
    </row>
    <row r="383" spans="3:12" x14ac:dyDescent="0.25">
      <c r="D383" t="s">
        <v>229</v>
      </c>
      <c r="E383">
        <v>5000</v>
      </c>
      <c r="F383">
        <v>2020</v>
      </c>
      <c r="G383" s="1">
        <v>0</v>
      </c>
      <c r="H383" s="1">
        <v>1791</v>
      </c>
      <c r="I383" s="1">
        <v>2860.680403129149</v>
      </c>
      <c r="J383" s="1">
        <v>3222.5434778606277</v>
      </c>
      <c r="K383" s="1">
        <v>3446.2354671771495</v>
      </c>
      <c r="L383" s="1">
        <v>3608.5798953208837</v>
      </c>
    </row>
    <row r="384" spans="3:12" x14ac:dyDescent="0.25">
      <c r="C384" t="s">
        <v>129</v>
      </c>
      <c r="G384" s="1"/>
      <c r="H384" s="1"/>
      <c r="I384" s="1"/>
      <c r="J384" s="1"/>
      <c r="K384" s="1"/>
      <c r="L384" s="1"/>
    </row>
    <row r="385" spans="1:12" x14ac:dyDescent="0.25">
      <c r="D385" t="s">
        <v>230</v>
      </c>
      <c r="E385">
        <v>500</v>
      </c>
      <c r="F385">
        <v>2020</v>
      </c>
      <c r="G385" s="1">
        <v>0</v>
      </c>
      <c r="H385" s="1">
        <v>264.40000000000003</v>
      </c>
      <c r="I385" s="1">
        <v>338.1309021587345</v>
      </c>
      <c r="J385" s="1">
        <v>363.07339047565296</v>
      </c>
      <c r="K385" s="1">
        <v>378.49202592016701</v>
      </c>
      <c r="L385" s="1">
        <v>389.68209831231889</v>
      </c>
    </row>
    <row r="386" spans="1:12" x14ac:dyDescent="0.25">
      <c r="C386" t="s">
        <v>139</v>
      </c>
      <c r="G386" s="1"/>
      <c r="H386" s="1"/>
      <c r="I386" s="1"/>
      <c r="J386" s="1"/>
      <c r="K386" s="1"/>
      <c r="L386" s="1"/>
    </row>
    <row r="387" spans="1:12" x14ac:dyDescent="0.25">
      <c r="C387" t="s">
        <v>141</v>
      </c>
      <c r="G387" s="1"/>
      <c r="H387" s="1"/>
      <c r="I387" s="1"/>
      <c r="J387" s="1"/>
      <c r="K387" s="1"/>
      <c r="L387" s="1"/>
    </row>
    <row r="388" spans="1:12" x14ac:dyDescent="0.25">
      <c r="D388" t="s">
        <v>231</v>
      </c>
      <c r="E388">
        <v>2270</v>
      </c>
      <c r="F388">
        <v>2025</v>
      </c>
      <c r="G388" s="1">
        <v>0</v>
      </c>
      <c r="H388" s="1">
        <v>0</v>
      </c>
      <c r="I388" s="1">
        <v>813.11400000000003</v>
      </c>
      <c r="J388" s="1">
        <v>1298.7489030206336</v>
      </c>
      <c r="K388" s="1">
        <v>1463.0347389487249</v>
      </c>
      <c r="L388" s="1">
        <v>1564.5909020984259</v>
      </c>
    </row>
    <row r="389" spans="1:12" x14ac:dyDescent="0.25">
      <c r="D389" t="s">
        <v>232</v>
      </c>
      <c r="E389">
        <v>19130</v>
      </c>
      <c r="F389">
        <v>2025</v>
      </c>
      <c r="G389" s="1">
        <v>0</v>
      </c>
      <c r="H389" s="1">
        <v>0</v>
      </c>
      <c r="I389" s="1">
        <v>723.11400000000003</v>
      </c>
      <c r="J389" s="1">
        <v>2903.9339999999997</v>
      </c>
      <c r="K389" s="1">
        <v>5084.7540000000008</v>
      </c>
      <c r="L389" s="1">
        <v>7265.5740000000005</v>
      </c>
    </row>
    <row r="390" spans="1:12" x14ac:dyDescent="0.25">
      <c r="D390" t="s">
        <v>232</v>
      </c>
      <c r="E390">
        <v>20000</v>
      </c>
      <c r="F390">
        <v>2025</v>
      </c>
      <c r="G390" s="1">
        <v>0</v>
      </c>
      <c r="H390" s="1">
        <v>0</v>
      </c>
      <c r="I390" s="1">
        <v>756</v>
      </c>
      <c r="J390" s="1">
        <v>3036</v>
      </c>
      <c r="K390" s="1">
        <v>5316.0000000000009</v>
      </c>
      <c r="L390" s="1">
        <v>7596.0000000000009</v>
      </c>
    </row>
    <row r="391" spans="1:12" x14ac:dyDescent="0.25">
      <c r="G391" s="1"/>
      <c r="H391" s="1"/>
      <c r="I391" s="1"/>
      <c r="J391" s="1"/>
      <c r="K391" s="1"/>
      <c r="L391" s="1"/>
    </row>
    <row r="392" spans="1:12" x14ac:dyDescent="0.25">
      <c r="G392" s="1"/>
      <c r="H392" s="1"/>
      <c r="I392" s="1"/>
      <c r="J392" s="1"/>
      <c r="K392" s="1"/>
      <c r="L392" s="1"/>
    </row>
    <row r="393" spans="1:12" x14ac:dyDescent="0.25">
      <c r="A393" t="s">
        <v>233</v>
      </c>
      <c r="G393" s="1"/>
      <c r="H393" s="1"/>
      <c r="I393" s="1"/>
      <c r="J393" s="1"/>
      <c r="K393" s="1"/>
      <c r="L393" s="1"/>
    </row>
    <row r="394" spans="1:12" x14ac:dyDescent="0.25">
      <c r="B394" t="s">
        <v>1</v>
      </c>
      <c r="G394" s="1"/>
      <c r="H394" s="1"/>
      <c r="I394" s="1"/>
      <c r="J394" s="1"/>
      <c r="K394" s="1"/>
      <c r="L394" s="1"/>
    </row>
    <row r="395" spans="1:12" x14ac:dyDescent="0.25">
      <c r="C395" t="s">
        <v>4</v>
      </c>
      <c r="G395" s="1"/>
      <c r="H395" s="1"/>
      <c r="I395" s="1"/>
      <c r="J395" s="1"/>
      <c r="K395" s="1"/>
      <c r="L395" s="1"/>
    </row>
    <row r="396" spans="1:12" x14ac:dyDescent="0.25">
      <c r="C396" t="s">
        <v>8</v>
      </c>
      <c r="G396" s="1"/>
      <c r="H396" s="1"/>
      <c r="I396" s="1"/>
      <c r="J396" s="1"/>
      <c r="K396" s="1"/>
      <c r="L396" s="1"/>
    </row>
    <row r="397" spans="1:12" x14ac:dyDescent="0.25">
      <c r="D397" t="s">
        <v>234</v>
      </c>
      <c r="E397">
        <v>3120</v>
      </c>
      <c r="F397">
        <v>2003</v>
      </c>
      <c r="G397" s="1">
        <v>1149.4095701961069</v>
      </c>
      <c r="H397" s="1">
        <v>1509.6541589888902</v>
      </c>
      <c r="I397" s="1">
        <v>1741.7683053901571</v>
      </c>
      <c r="J397" s="1">
        <v>1973.882451791424</v>
      </c>
      <c r="K397" s="1">
        <v>2205.9965981926903</v>
      </c>
      <c r="L397" s="1">
        <v>2438.110744593956</v>
      </c>
    </row>
    <row r="398" spans="1:12" x14ac:dyDescent="0.25">
      <c r="C398" t="s">
        <v>9</v>
      </c>
      <c r="G398" s="1"/>
      <c r="H398" s="1"/>
      <c r="I398" s="1"/>
      <c r="J398" s="1"/>
      <c r="K398" s="1"/>
      <c r="L398" s="1"/>
    </row>
    <row r="399" spans="1:12" x14ac:dyDescent="0.25">
      <c r="D399" t="s">
        <v>235</v>
      </c>
      <c r="E399">
        <v>11000</v>
      </c>
      <c r="F399">
        <v>1996</v>
      </c>
      <c r="G399" s="1">
        <v>10793.443848191646</v>
      </c>
      <c r="H399" s="1">
        <v>11000</v>
      </c>
      <c r="I399" s="1">
        <v>11000</v>
      </c>
      <c r="J399" s="1">
        <v>11000</v>
      </c>
      <c r="K399" s="1">
        <v>11000</v>
      </c>
      <c r="L399" s="1">
        <v>11000</v>
      </c>
    </row>
    <row r="400" spans="1:12" x14ac:dyDescent="0.25">
      <c r="C400" t="s">
        <v>13</v>
      </c>
      <c r="G400" s="1"/>
      <c r="H400" s="1"/>
      <c r="I400" s="1"/>
      <c r="J400" s="1"/>
      <c r="K400" s="1"/>
      <c r="L400" s="1"/>
    </row>
    <row r="401" spans="3:12" x14ac:dyDescent="0.25">
      <c r="D401" t="s">
        <v>236</v>
      </c>
      <c r="E401">
        <v>1000</v>
      </c>
      <c r="F401">
        <v>2013</v>
      </c>
      <c r="G401" s="1">
        <v>14.409144906590589</v>
      </c>
      <c r="H401" s="1">
        <v>1000</v>
      </c>
      <c r="I401" s="1">
        <v>1000</v>
      </c>
      <c r="J401" s="1">
        <v>1000</v>
      </c>
      <c r="K401" s="1">
        <v>1000</v>
      </c>
      <c r="L401" s="1">
        <v>1000</v>
      </c>
    </row>
    <row r="402" spans="3:12" x14ac:dyDescent="0.25">
      <c r="D402" t="s">
        <v>237</v>
      </c>
      <c r="E402">
        <v>1445</v>
      </c>
      <c r="F402">
        <v>2010</v>
      </c>
      <c r="G402" s="1">
        <v>233.2729806673286</v>
      </c>
      <c r="H402" s="1">
        <v>642.24206823717054</v>
      </c>
      <c r="I402" s="1">
        <v>925.54906893658654</v>
      </c>
      <c r="J402" s="1">
        <v>1208.8560696360025</v>
      </c>
      <c r="K402" s="1">
        <v>1445</v>
      </c>
      <c r="L402" s="1">
        <v>1445</v>
      </c>
    </row>
    <row r="403" spans="3:12" x14ac:dyDescent="0.25">
      <c r="C403" t="s">
        <v>19</v>
      </c>
      <c r="G403" s="1"/>
      <c r="H403" s="1"/>
      <c r="I403" s="1"/>
      <c r="J403" s="1"/>
      <c r="K403" s="1"/>
      <c r="L403" s="1"/>
    </row>
    <row r="404" spans="3:12" x14ac:dyDescent="0.25">
      <c r="D404" t="s">
        <v>238</v>
      </c>
      <c r="E404">
        <v>5807</v>
      </c>
      <c r="F404">
        <v>2004</v>
      </c>
      <c r="G404" s="1">
        <v>3422.7081717288856</v>
      </c>
      <c r="H404" s="1">
        <v>3994.8859627463607</v>
      </c>
      <c r="I404" s="1">
        <v>4567.0637537638358</v>
      </c>
      <c r="J404" s="1">
        <v>5139.2415447813109</v>
      </c>
      <c r="K404" s="1">
        <v>5711.4193357987861</v>
      </c>
      <c r="L404" s="1">
        <v>5807</v>
      </c>
    </row>
    <row r="405" spans="3:12" x14ac:dyDescent="0.25">
      <c r="C405" t="s">
        <v>23</v>
      </c>
      <c r="G405" s="1"/>
      <c r="H405" s="1"/>
      <c r="I405" s="1"/>
      <c r="J405" s="1"/>
      <c r="K405" s="1"/>
      <c r="L405" s="1"/>
    </row>
    <row r="406" spans="3:12" x14ac:dyDescent="0.25">
      <c r="C406" t="s">
        <v>24</v>
      </c>
      <c r="G406" s="1"/>
      <c r="H406" s="1"/>
      <c r="I406" s="1"/>
      <c r="J406" s="1"/>
      <c r="K406" s="1"/>
      <c r="L406" s="1"/>
    </row>
    <row r="407" spans="3:12" x14ac:dyDescent="0.25">
      <c r="D407" t="s">
        <v>239</v>
      </c>
      <c r="E407">
        <v>4032</v>
      </c>
      <c r="F407">
        <v>2002</v>
      </c>
      <c r="G407" s="1">
        <v>2900</v>
      </c>
      <c r="H407" s="1">
        <v>3225.3987501909332</v>
      </c>
      <c r="I407" s="1">
        <v>4032</v>
      </c>
      <c r="J407" s="1">
        <v>4032</v>
      </c>
      <c r="K407" s="1">
        <v>4032</v>
      </c>
      <c r="L407" s="1">
        <v>4032</v>
      </c>
    </row>
    <row r="408" spans="3:12" x14ac:dyDescent="0.25">
      <c r="D408" t="s">
        <v>240</v>
      </c>
      <c r="E408">
        <v>4500</v>
      </c>
      <c r="F408">
        <v>2006</v>
      </c>
      <c r="G408" s="1">
        <v>3422.8004016916234</v>
      </c>
      <c r="H408" s="1">
        <v>4233.0322685481779</v>
      </c>
      <c r="I408" s="1">
        <v>4500</v>
      </c>
      <c r="J408" s="1">
        <v>4500</v>
      </c>
      <c r="K408" s="1">
        <v>4500</v>
      </c>
      <c r="L408" s="1">
        <v>4500</v>
      </c>
    </row>
    <row r="409" spans="3:12" x14ac:dyDescent="0.25">
      <c r="C409" t="s">
        <v>32</v>
      </c>
      <c r="G409" s="1"/>
      <c r="H409" s="1"/>
      <c r="I409" s="1"/>
      <c r="J409" s="1"/>
      <c r="K409" s="1"/>
      <c r="L409" s="1"/>
    </row>
    <row r="410" spans="3:12" x14ac:dyDescent="0.25">
      <c r="D410" t="s">
        <v>241</v>
      </c>
      <c r="E410">
        <v>150</v>
      </c>
      <c r="F410">
        <v>2003</v>
      </c>
      <c r="G410" s="1">
        <v>150</v>
      </c>
      <c r="H410" s="1">
        <v>150</v>
      </c>
      <c r="I410" s="1">
        <v>150</v>
      </c>
      <c r="J410" s="1">
        <v>150</v>
      </c>
      <c r="K410" s="1">
        <v>150</v>
      </c>
      <c r="L410" s="1">
        <v>150</v>
      </c>
    </row>
    <row r="411" spans="3:12" x14ac:dyDescent="0.25">
      <c r="C411" t="s">
        <v>34</v>
      </c>
      <c r="G411" s="1"/>
      <c r="H411" s="1"/>
      <c r="I411" s="1"/>
      <c r="J411" s="1"/>
      <c r="K411" s="1"/>
      <c r="L411" s="1"/>
    </row>
    <row r="412" spans="3:12" x14ac:dyDescent="0.25">
      <c r="C412" t="s">
        <v>35</v>
      </c>
      <c r="G412" s="1"/>
      <c r="H412" s="1"/>
      <c r="I412" s="1"/>
      <c r="J412" s="1"/>
      <c r="K412" s="1"/>
      <c r="L412" s="1"/>
    </row>
    <row r="413" spans="3:12" x14ac:dyDescent="0.25">
      <c r="D413" t="s">
        <v>242</v>
      </c>
      <c r="E413">
        <v>8469</v>
      </c>
      <c r="F413">
        <v>2001</v>
      </c>
      <c r="G413" s="1">
        <v>6318.7485204906689</v>
      </c>
      <c r="H413" s="1">
        <v>7005.0591771432319</v>
      </c>
      <c r="I413" s="1">
        <v>7691.3698337957949</v>
      </c>
      <c r="J413" s="1">
        <v>8377.6804904483597</v>
      </c>
      <c r="K413" s="1">
        <v>8469</v>
      </c>
      <c r="L413" s="1">
        <v>8469</v>
      </c>
    </row>
    <row r="414" spans="3:12" x14ac:dyDescent="0.25">
      <c r="D414" t="s">
        <v>243</v>
      </c>
      <c r="E414">
        <v>2750</v>
      </c>
      <c r="F414">
        <v>1997</v>
      </c>
      <c r="G414" s="1">
        <v>147.70795059204102</v>
      </c>
      <c r="H414" s="1">
        <v>147.70795059204102</v>
      </c>
      <c r="I414" s="1">
        <v>147.70795059204102</v>
      </c>
      <c r="J414" s="1">
        <v>147.70795059204102</v>
      </c>
      <c r="K414" s="1">
        <v>147.70795059204102</v>
      </c>
      <c r="L414" s="1">
        <v>147.70795059204102</v>
      </c>
    </row>
    <row r="415" spans="3:12" x14ac:dyDescent="0.25">
      <c r="C415" t="s">
        <v>39</v>
      </c>
      <c r="G415" s="1"/>
      <c r="H415" s="1"/>
      <c r="I415" s="1"/>
      <c r="J415" s="1"/>
      <c r="K415" s="1"/>
      <c r="L415" s="1"/>
    </row>
    <row r="416" spans="3:12" x14ac:dyDescent="0.25">
      <c r="D416" t="s">
        <v>244</v>
      </c>
      <c r="E416">
        <v>17500</v>
      </c>
      <c r="F416">
        <v>2000</v>
      </c>
      <c r="G416" s="1">
        <v>12500</v>
      </c>
      <c r="H416" s="1">
        <v>13705.631370993222</v>
      </c>
      <c r="I416" s="1">
        <v>16719.709798476277</v>
      </c>
      <c r="J416" s="1">
        <v>17500</v>
      </c>
      <c r="K416" s="1">
        <v>17500</v>
      </c>
      <c r="L416" s="1">
        <v>17500</v>
      </c>
    </row>
    <row r="417" spans="3:12" x14ac:dyDescent="0.25">
      <c r="C417" t="s">
        <v>43</v>
      </c>
      <c r="G417" s="1"/>
      <c r="H417" s="1"/>
      <c r="I417" s="1"/>
      <c r="J417" s="1"/>
      <c r="K417" s="1"/>
      <c r="L417" s="1"/>
    </row>
    <row r="418" spans="3:12" x14ac:dyDescent="0.25">
      <c r="C418" t="s">
        <v>46</v>
      </c>
      <c r="G418" s="1"/>
      <c r="H418" s="1"/>
      <c r="I418" s="1"/>
      <c r="J418" s="1"/>
      <c r="K418" s="1"/>
      <c r="L418" s="1"/>
    </row>
    <row r="419" spans="3:12" x14ac:dyDescent="0.25">
      <c r="C419" t="s">
        <v>52</v>
      </c>
      <c r="G419" s="1"/>
      <c r="H419" s="1"/>
      <c r="I419" s="1"/>
      <c r="J419" s="1"/>
      <c r="K419" s="1"/>
      <c r="L419" s="1"/>
    </row>
    <row r="420" spans="3:12" x14ac:dyDescent="0.25">
      <c r="C420" t="s">
        <v>61</v>
      </c>
      <c r="G420" s="1"/>
      <c r="H420" s="1"/>
      <c r="I420" s="1"/>
      <c r="J420" s="1"/>
      <c r="K420" s="1"/>
      <c r="L420" s="1"/>
    </row>
    <row r="421" spans="3:12" x14ac:dyDescent="0.25">
      <c r="D421" t="s">
        <v>245</v>
      </c>
      <c r="E421">
        <v>1560</v>
      </c>
      <c r="F421">
        <v>2007</v>
      </c>
      <c r="G421" s="1">
        <v>900</v>
      </c>
      <c r="H421" s="1">
        <v>1021.8580992238828</v>
      </c>
      <c r="I421" s="1">
        <v>1269.2989717481107</v>
      </c>
      <c r="J421" s="1">
        <v>1516.7398442723386</v>
      </c>
      <c r="K421" s="1">
        <v>1560</v>
      </c>
      <c r="L421" s="1">
        <v>1560</v>
      </c>
    </row>
    <row r="422" spans="3:12" x14ac:dyDescent="0.25">
      <c r="D422" t="s">
        <v>246</v>
      </c>
      <c r="E422">
        <v>3840</v>
      </c>
      <c r="F422">
        <v>1996</v>
      </c>
      <c r="G422" s="1">
        <v>2220</v>
      </c>
      <c r="H422" s="1">
        <v>2610.535449557834</v>
      </c>
      <c r="I422" s="1">
        <v>3098.7047615051265</v>
      </c>
      <c r="J422" s="1">
        <v>3586.874073452419</v>
      </c>
      <c r="K422" s="1">
        <v>3840</v>
      </c>
      <c r="L422" s="1">
        <v>3840</v>
      </c>
    </row>
    <row r="423" spans="3:12" x14ac:dyDescent="0.25">
      <c r="D423" t="s">
        <v>247</v>
      </c>
      <c r="E423">
        <v>5760</v>
      </c>
      <c r="F423">
        <v>2004</v>
      </c>
      <c r="G423" s="1">
        <v>5450</v>
      </c>
      <c r="H423" s="1">
        <v>5760</v>
      </c>
      <c r="I423" s="1">
        <v>5760</v>
      </c>
      <c r="J423" s="1">
        <v>5760</v>
      </c>
      <c r="K423" s="1">
        <v>5760</v>
      </c>
      <c r="L423" s="1">
        <v>5760</v>
      </c>
    </row>
    <row r="424" spans="3:12" x14ac:dyDescent="0.25">
      <c r="D424" t="s">
        <v>248</v>
      </c>
      <c r="E424">
        <v>6400</v>
      </c>
      <c r="F424">
        <v>2013</v>
      </c>
      <c r="G424" s="1">
        <v>5500</v>
      </c>
      <c r="H424" s="1">
        <v>6169.6666666666661</v>
      </c>
      <c r="I424" s="1">
        <v>6400</v>
      </c>
      <c r="J424" s="1">
        <v>6400</v>
      </c>
      <c r="K424" s="1">
        <v>6400</v>
      </c>
      <c r="L424" s="1">
        <v>6400</v>
      </c>
    </row>
    <row r="425" spans="3:12" x14ac:dyDescent="0.25">
      <c r="D425" t="s">
        <v>249</v>
      </c>
      <c r="E425">
        <v>6700</v>
      </c>
      <c r="F425">
        <v>2007</v>
      </c>
      <c r="G425" s="1">
        <v>4768</v>
      </c>
      <c r="H425" s="1">
        <v>5328.5266671498612</v>
      </c>
      <c r="I425" s="1">
        <v>6700</v>
      </c>
      <c r="J425" s="1">
        <v>6700</v>
      </c>
      <c r="K425" s="1">
        <v>6700</v>
      </c>
      <c r="L425" s="1">
        <v>6700</v>
      </c>
    </row>
    <row r="426" spans="3:12" x14ac:dyDescent="0.25">
      <c r="D426" t="s">
        <v>250</v>
      </c>
      <c r="E426">
        <v>11300</v>
      </c>
      <c r="F426">
        <v>2001</v>
      </c>
      <c r="G426" s="1">
        <v>8000</v>
      </c>
      <c r="H426" s="1">
        <v>10049.549999237061</v>
      </c>
      <c r="I426" s="1">
        <v>11300</v>
      </c>
      <c r="J426" s="1">
        <v>11300</v>
      </c>
      <c r="K426" s="1">
        <v>11300</v>
      </c>
      <c r="L426" s="1">
        <v>11300</v>
      </c>
    </row>
    <row r="427" spans="3:12" x14ac:dyDescent="0.25">
      <c r="D427" t="s">
        <v>251</v>
      </c>
      <c r="E427">
        <v>8300</v>
      </c>
      <c r="F427">
        <v>2001</v>
      </c>
      <c r="G427" s="1">
        <v>8300</v>
      </c>
      <c r="H427" s="1">
        <v>8300</v>
      </c>
      <c r="I427" s="1">
        <v>8300</v>
      </c>
      <c r="J427" s="1">
        <v>8300</v>
      </c>
      <c r="K427" s="1">
        <v>8300</v>
      </c>
      <c r="L427" s="1">
        <v>8300</v>
      </c>
    </row>
    <row r="428" spans="3:12" x14ac:dyDescent="0.25">
      <c r="D428" t="s">
        <v>252</v>
      </c>
      <c r="E428">
        <v>2000</v>
      </c>
      <c r="F428">
        <v>1997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</row>
    <row r="429" spans="3:12" x14ac:dyDescent="0.25">
      <c r="D429" t="s">
        <v>253</v>
      </c>
      <c r="E429">
        <v>4300</v>
      </c>
      <c r="F429">
        <v>1997</v>
      </c>
      <c r="G429" s="1">
        <v>2548.4981422424316</v>
      </c>
      <c r="H429" s="1">
        <v>3219.1555480957031</v>
      </c>
      <c r="I429" s="1">
        <v>3889.8129539489746</v>
      </c>
      <c r="J429" s="1">
        <v>4300</v>
      </c>
      <c r="K429" s="1">
        <v>4300</v>
      </c>
      <c r="L429" s="1">
        <v>4300</v>
      </c>
    </row>
    <row r="430" spans="3:12" x14ac:dyDescent="0.25">
      <c r="C430" t="s">
        <v>85</v>
      </c>
      <c r="G430" s="1"/>
      <c r="H430" s="1"/>
      <c r="I430" s="1"/>
      <c r="J430" s="1"/>
      <c r="K430" s="1"/>
      <c r="L430" s="1"/>
    </row>
    <row r="431" spans="3:12" x14ac:dyDescent="0.25">
      <c r="C431" t="s">
        <v>86</v>
      </c>
      <c r="G431" s="1"/>
      <c r="H431" s="1"/>
      <c r="I431" s="1"/>
      <c r="J431" s="1"/>
      <c r="K431" s="1"/>
      <c r="L431" s="1"/>
    </row>
    <row r="432" spans="3:12" x14ac:dyDescent="0.25">
      <c r="C432" t="s">
        <v>87</v>
      </c>
      <c r="G432" s="1"/>
      <c r="H432" s="1"/>
      <c r="I432" s="1"/>
      <c r="J432" s="1"/>
      <c r="K432" s="1"/>
      <c r="L432" s="1"/>
    </row>
    <row r="433" spans="3:12" x14ac:dyDescent="0.25">
      <c r="C433" t="s">
        <v>88</v>
      </c>
      <c r="G433" s="1"/>
      <c r="H433" s="1"/>
      <c r="I433" s="1"/>
      <c r="J433" s="1"/>
      <c r="K433" s="1"/>
      <c r="L433" s="1"/>
    </row>
    <row r="434" spans="3:12" x14ac:dyDescent="0.25">
      <c r="C434" t="s">
        <v>90</v>
      </c>
      <c r="G434" s="1"/>
      <c r="H434" s="1"/>
      <c r="I434" s="1"/>
      <c r="J434" s="1"/>
      <c r="K434" s="1"/>
      <c r="L434" s="1"/>
    </row>
    <row r="435" spans="3:12" x14ac:dyDescent="0.25">
      <c r="C435" t="s">
        <v>92</v>
      </c>
      <c r="G435" s="1"/>
      <c r="H435" s="1"/>
      <c r="I435" s="1"/>
      <c r="J435" s="1"/>
      <c r="K435" s="1"/>
      <c r="L435" s="1"/>
    </row>
    <row r="436" spans="3:12" x14ac:dyDescent="0.25">
      <c r="D436" t="s">
        <v>254</v>
      </c>
      <c r="E436">
        <v>3600</v>
      </c>
      <c r="F436">
        <v>2000</v>
      </c>
      <c r="G436" s="1">
        <v>3200</v>
      </c>
      <c r="H436" s="1">
        <v>3321.490194358078</v>
      </c>
      <c r="I436" s="1">
        <v>3600</v>
      </c>
      <c r="J436" s="1">
        <v>3600</v>
      </c>
      <c r="K436" s="1">
        <v>3600</v>
      </c>
      <c r="L436" s="1">
        <v>3600</v>
      </c>
    </row>
    <row r="437" spans="3:12" x14ac:dyDescent="0.25">
      <c r="D437" t="s">
        <v>255</v>
      </c>
      <c r="E437">
        <v>7800</v>
      </c>
      <c r="F437">
        <v>2003</v>
      </c>
      <c r="G437" s="1">
        <v>4600</v>
      </c>
      <c r="H437" s="1">
        <v>4997.2376801863957</v>
      </c>
      <c r="I437" s="1">
        <v>5740.3318806523848</v>
      </c>
      <c r="J437" s="1">
        <v>6483.426081118374</v>
      </c>
      <c r="K437" s="1">
        <v>7226.5202815843631</v>
      </c>
      <c r="L437" s="1">
        <v>7800</v>
      </c>
    </row>
    <row r="438" spans="3:12" x14ac:dyDescent="0.25">
      <c r="D438" t="s">
        <v>256</v>
      </c>
      <c r="E438">
        <v>500</v>
      </c>
      <c r="F438">
        <v>2015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</row>
    <row r="439" spans="3:12" x14ac:dyDescent="0.25">
      <c r="C439" t="s">
        <v>118</v>
      </c>
      <c r="G439" s="1"/>
      <c r="H439" s="1"/>
      <c r="I439" s="1"/>
      <c r="J439" s="1"/>
      <c r="K439" s="1"/>
      <c r="L439" s="1"/>
    </row>
    <row r="440" spans="3:12" x14ac:dyDescent="0.25">
      <c r="D440" t="s">
        <v>257</v>
      </c>
      <c r="E440">
        <v>250</v>
      </c>
      <c r="F440">
        <v>2013</v>
      </c>
      <c r="G440" s="1">
        <v>3.6022862266476472</v>
      </c>
      <c r="H440" s="1">
        <v>250</v>
      </c>
      <c r="I440" s="1">
        <v>250</v>
      </c>
      <c r="J440" s="1">
        <v>250</v>
      </c>
      <c r="K440" s="1">
        <v>250</v>
      </c>
      <c r="L440" s="1">
        <v>250</v>
      </c>
    </row>
    <row r="441" spans="3:12" x14ac:dyDescent="0.25">
      <c r="D441" t="s">
        <v>258</v>
      </c>
      <c r="E441">
        <v>1000</v>
      </c>
      <c r="F441">
        <v>2006</v>
      </c>
      <c r="G441" s="1">
        <v>1000</v>
      </c>
      <c r="H441" s="1">
        <v>1000</v>
      </c>
      <c r="I441" s="1">
        <v>1000</v>
      </c>
      <c r="J441" s="1">
        <v>1000</v>
      </c>
      <c r="K441" s="1">
        <v>1000</v>
      </c>
      <c r="L441" s="1">
        <v>1000</v>
      </c>
    </row>
    <row r="442" spans="3:12" x14ac:dyDescent="0.25">
      <c r="D442" t="s">
        <v>259</v>
      </c>
      <c r="E442">
        <v>4678</v>
      </c>
      <c r="F442">
        <v>1997</v>
      </c>
      <c r="G442" s="1">
        <v>1.3521341900729265</v>
      </c>
      <c r="H442" s="1">
        <v>1.6826897584833209</v>
      </c>
      <c r="I442" s="1">
        <v>2.0132453268937152</v>
      </c>
      <c r="J442" s="1">
        <v>2.3438008953041085</v>
      </c>
      <c r="K442" s="1">
        <v>2.6743564637145019</v>
      </c>
      <c r="L442" s="1">
        <v>3.0049120321248952</v>
      </c>
    </row>
    <row r="443" spans="3:12" x14ac:dyDescent="0.25">
      <c r="D443" t="s">
        <v>260</v>
      </c>
      <c r="E443">
        <v>1200</v>
      </c>
      <c r="F443">
        <v>2011</v>
      </c>
      <c r="G443" s="1">
        <v>470.0430013338725</v>
      </c>
      <c r="H443" s="1">
        <v>694.43800544738758</v>
      </c>
      <c r="I443" s="1">
        <v>918.83300956090261</v>
      </c>
      <c r="J443" s="1">
        <v>1143.228013674418</v>
      </c>
      <c r="K443" s="1">
        <v>1200</v>
      </c>
      <c r="L443" s="1">
        <v>1200</v>
      </c>
    </row>
    <row r="444" spans="3:12" x14ac:dyDescent="0.25">
      <c r="C444" t="s">
        <v>127</v>
      </c>
      <c r="G444" s="1"/>
      <c r="H444" s="1"/>
      <c r="I444" s="1"/>
      <c r="J444" s="1"/>
      <c r="K444" s="1"/>
      <c r="L444" s="1"/>
    </row>
    <row r="445" spans="3:12" x14ac:dyDescent="0.25">
      <c r="D445" t="s">
        <v>261</v>
      </c>
      <c r="E445">
        <v>2880</v>
      </c>
      <c r="F445">
        <v>2002</v>
      </c>
      <c r="G445" s="1">
        <v>1532.62</v>
      </c>
      <c r="H445" s="1">
        <v>1755.6514435628255</v>
      </c>
      <c r="I445" s="1">
        <v>1996.117552469889</v>
      </c>
      <c r="J445" s="1">
        <v>2236.5836613769534</v>
      </c>
      <c r="K445" s="1">
        <v>2477.049770284018</v>
      </c>
      <c r="L445" s="1">
        <v>2717.5158791910826</v>
      </c>
    </row>
    <row r="446" spans="3:12" x14ac:dyDescent="0.25">
      <c r="C446" t="s">
        <v>129</v>
      </c>
      <c r="G446" s="1"/>
      <c r="H446" s="1"/>
      <c r="I446" s="1"/>
      <c r="J446" s="1"/>
      <c r="K446" s="1"/>
      <c r="L446" s="1"/>
    </row>
    <row r="447" spans="3:12" x14ac:dyDescent="0.25">
      <c r="C447" t="s">
        <v>139</v>
      </c>
      <c r="G447" s="1"/>
      <c r="H447" s="1"/>
      <c r="I447" s="1"/>
      <c r="J447" s="1"/>
      <c r="K447" s="1"/>
      <c r="L447" s="1"/>
    </row>
    <row r="448" spans="3:12" x14ac:dyDescent="0.25">
      <c r="C448" t="s">
        <v>141</v>
      </c>
      <c r="G448" s="1"/>
      <c r="H448" s="1"/>
      <c r="I448" s="1"/>
      <c r="J448" s="1"/>
      <c r="K448" s="1"/>
      <c r="L448" s="1"/>
    </row>
    <row r="449" spans="2:12" x14ac:dyDescent="0.25">
      <c r="D449" t="s">
        <v>262</v>
      </c>
      <c r="E449">
        <v>10000</v>
      </c>
      <c r="F449">
        <v>2001</v>
      </c>
      <c r="G449" s="1">
        <v>10000</v>
      </c>
      <c r="H449" s="1">
        <v>10000</v>
      </c>
      <c r="I449" s="1">
        <v>10000</v>
      </c>
      <c r="J449" s="1">
        <v>10000</v>
      </c>
      <c r="K449" s="1">
        <v>10000</v>
      </c>
      <c r="L449" s="1">
        <v>10000</v>
      </c>
    </row>
    <row r="450" spans="2:12" x14ac:dyDescent="0.25">
      <c r="D450" t="s">
        <v>263</v>
      </c>
      <c r="E450">
        <v>17500</v>
      </c>
      <c r="F450">
        <v>2000</v>
      </c>
      <c r="G450" s="1">
        <v>12500</v>
      </c>
      <c r="H450" s="1">
        <v>16376.168421159709</v>
      </c>
      <c r="I450" s="1">
        <v>17500</v>
      </c>
      <c r="J450" s="1">
        <v>17500</v>
      </c>
      <c r="K450" s="1">
        <v>17500</v>
      </c>
      <c r="L450" s="1">
        <v>17500</v>
      </c>
    </row>
    <row r="451" spans="2:12" x14ac:dyDescent="0.25">
      <c r="D451" t="s">
        <v>264</v>
      </c>
      <c r="E451">
        <v>5600</v>
      </c>
      <c r="F451">
        <v>2001</v>
      </c>
      <c r="G451" s="1">
        <v>5600</v>
      </c>
      <c r="H451" s="1">
        <v>5600</v>
      </c>
      <c r="I451" s="1">
        <v>5600</v>
      </c>
      <c r="J451" s="1">
        <v>5600</v>
      </c>
      <c r="K451" s="1">
        <v>5600</v>
      </c>
      <c r="L451" s="1">
        <v>5600</v>
      </c>
    </row>
    <row r="452" spans="2:12" x14ac:dyDescent="0.25">
      <c r="G452" s="1"/>
      <c r="H452" s="1"/>
      <c r="I452" s="1"/>
      <c r="J452" s="1"/>
      <c r="K452" s="1"/>
      <c r="L452" s="1"/>
    </row>
    <row r="453" spans="2:12" x14ac:dyDescent="0.25">
      <c r="B453" t="s">
        <v>147</v>
      </c>
      <c r="G453" s="1"/>
      <c r="H453" s="1"/>
      <c r="I453" s="1"/>
      <c r="J453" s="1"/>
      <c r="K453" s="1"/>
      <c r="L453" s="1"/>
    </row>
    <row r="454" spans="2:12" x14ac:dyDescent="0.25">
      <c r="C454" t="s">
        <v>4</v>
      </c>
      <c r="G454" s="1"/>
      <c r="H454" s="1"/>
      <c r="I454" s="1"/>
      <c r="J454" s="1"/>
      <c r="K454" s="1"/>
      <c r="L454" s="1"/>
    </row>
    <row r="455" spans="2:12" x14ac:dyDescent="0.25">
      <c r="C455" t="s">
        <v>8</v>
      </c>
      <c r="G455" s="1"/>
      <c r="H455" s="1"/>
      <c r="I455" s="1"/>
      <c r="J455" s="1"/>
      <c r="K455" s="1"/>
      <c r="L455" s="1"/>
    </row>
    <row r="456" spans="2:12" x14ac:dyDescent="0.25">
      <c r="C456" t="s">
        <v>9</v>
      </c>
      <c r="G456" s="1"/>
      <c r="H456" s="1"/>
      <c r="I456" s="1"/>
      <c r="J456" s="1"/>
      <c r="K456" s="1"/>
      <c r="L456" s="1"/>
    </row>
    <row r="457" spans="2:12" x14ac:dyDescent="0.25">
      <c r="C457" t="s">
        <v>13</v>
      </c>
      <c r="G457" s="1"/>
      <c r="H457" s="1"/>
      <c r="I457" s="1"/>
      <c r="J457" s="1"/>
      <c r="K457" s="1"/>
      <c r="L457" s="1"/>
    </row>
    <row r="458" spans="2:12" x14ac:dyDescent="0.25">
      <c r="C458" t="s">
        <v>19</v>
      </c>
      <c r="G458" s="1"/>
      <c r="H458" s="1"/>
      <c r="I458" s="1"/>
      <c r="J458" s="1"/>
      <c r="K458" s="1"/>
      <c r="L458" s="1"/>
    </row>
    <row r="459" spans="2:12" x14ac:dyDescent="0.25">
      <c r="C459" t="s">
        <v>23</v>
      </c>
      <c r="G459" s="1"/>
      <c r="H459" s="1"/>
      <c r="I459" s="1"/>
      <c r="J459" s="1"/>
      <c r="K459" s="1"/>
      <c r="L459" s="1"/>
    </row>
    <row r="460" spans="2:12" x14ac:dyDescent="0.25">
      <c r="C460" t="s">
        <v>24</v>
      </c>
      <c r="G460" s="1"/>
      <c r="H460" s="1"/>
      <c r="I460" s="1"/>
      <c r="J460" s="1"/>
      <c r="K460" s="1"/>
      <c r="L460" s="1"/>
    </row>
    <row r="461" spans="2:12" x14ac:dyDescent="0.25">
      <c r="D461" t="s">
        <v>265</v>
      </c>
      <c r="E461">
        <v>2000</v>
      </c>
      <c r="F461">
        <v>2018</v>
      </c>
      <c r="G461" s="1">
        <v>0</v>
      </c>
      <c r="H461" s="1">
        <v>1301.5420552604762</v>
      </c>
      <c r="I461" s="1">
        <v>1625.2157087543458</v>
      </c>
      <c r="J461" s="1">
        <v>1785.4332879623071</v>
      </c>
      <c r="K461" s="1">
        <v>1892.8226801057342</v>
      </c>
      <c r="L461" s="1">
        <v>1973.7130912566195</v>
      </c>
    </row>
    <row r="462" spans="2:12" x14ac:dyDescent="0.25">
      <c r="C462" t="s">
        <v>32</v>
      </c>
      <c r="G462" s="1"/>
      <c r="H462" s="1"/>
      <c r="I462" s="1"/>
      <c r="J462" s="1"/>
      <c r="K462" s="1"/>
      <c r="L462" s="1"/>
    </row>
    <row r="463" spans="2:12" x14ac:dyDescent="0.25">
      <c r="C463" t="s">
        <v>34</v>
      </c>
      <c r="G463" s="1"/>
      <c r="H463" s="1"/>
      <c r="I463" s="1"/>
      <c r="J463" s="1"/>
      <c r="K463" s="1"/>
      <c r="L463" s="1"/>
    </row>
    <row r="464" spans="2:12" x14ac:dyDescent="0.25">
      <c r="C464" t="s">
        <v>35</v>
      </c>
      <c r="G464" s="1"/>
      <c r="H464" s="1"/>
      <c r="I464" s="1"/>
      <c r="J464" s="1"/>
      <c r="K464" s="1"/>
      <c r="L464" s="1"/>
    </row>
    <row r="465" spans="3:12" x14ac:dyDescent="0.25">
      <c r="D465" t="s">
        <v>266</v>
      </c>
      <c r="E465">
        <v>500</v>
      </c>
      <c r="F465">
        <v>2016</v>
      </c>
      <c r="G465" s="1">
        <v>0</v>
      </c>
      <c r="H465" s="1">
        <v>367.52862777581322</v>
      </c>
      <c r="I465" s="1">
        <v>424.71327017200878</v>
      </c>
      <c r="J465" s="1">
        <v>458.16414159093233</v>
      </c>
      <c r="K465" s="1">
        <v>481.89791256820422</v>
      </c>
      <c r="L465" s="1">
        <v>500</v>
      </c>
    </row>
    <row r="466" spans="3:12" x14ac:dyDescent="0.25">
      <c r="C466" t="s">
        <v>39</v>
      </c>
      <c r="G466" s="1"/>
      <c r="H466" s="1"/>
      <c r="I466" s="1"/>
      <c r="J466" s="1"/>
      <c r="K466" s="1"/>
      <c r="L466" s="1"/>
    </row>
    <row r="467" spans="3:12" x14ac:dyDescent="0.25">
      <c r="C467" t="s">
        <v>43</v>
      </c>
      <c r="G467" s="1"/>
      <c r="H467" s="1"/>
      <c r="I467" s="1"/>
      <c r="J467" s="1"/>
      <c r="K467" s="1"/>
      <c r="L467" s="1"/>
    </row>
    <row r="468" spans="3:12" x14ac:dyDescent="0.25">
      <c r="C468" t="s">
        <v>46</v>
      </c>
      <c r="G468" s="1"/>
      <c r="H468" s="1"/>
      <c r="I468" s="1"/>
      <c r="J468" s="1"/>
      <c r="K468" s="1"/>
      <c r="L468" s="1"/>
    </row>
    <row r="469" spans="3:12" x14ac:dyDescent="0.25">
      <c r="C469" t="s">
        <v>52</v>
      </c>
      <c r="G469" s="1"/>
      <c r="H469" s="1"/>
      <c r="I469" s="1"/>
      <c r="J469" s="1"/>
      <c r="K469" s="1"/>
      <c r="L469" s="1"/>
    </row>
    <row r="470" spans="3:12" x14ac:dyDescent="0.25">
      <c r="C470" t="s">
        <v>61</v>
      </c>
      <c r="G470" s="1"/>
      <c r="H470" s="1"/>
      <c r="I470" s="1"/>
      <c r="J470" s="1"/>
      <c r="K470" s="1"/>
      <c r="L470" s="1"/>
    </row>
    <row r="471" spans="3:12" x14ac:dyDescent="0.25">
      <c r="C471" t="s">
        <v>85</v>
      </c>
      <c r="G471" s="1"/>
      <c r="H471" s="1"/>
      <c r="I471" s="1"/>
      <c r="J471" s="1"/>
      <c r="K471" s="1"/>
      <c r="L471" s="1"/>
    </row>
    <row r="472" spans="3:12" x14ac:dyDescent="0.25">
      <c r="C472" t="s">
        <v>86</v>
      </c>
      <c r="G472" s="1"/>
      <c r="H472" s="1"/>
      <c r="I472" s="1"/>
      <c r="J472" s="1"/>
      <c r="K472" s="1"/>
      <c r="L472" s="1"/>
    </row>
    <row r="473" spans="3:12" x14ac:dyDescent="0.25">
      <c r="C473" t="s">
        <v>87</v>
      </c>
      <c r="G473" s="1"/>
      <c r="H473" s="1"/>
      <c r="I473" s="1"/>
      <c r="J473" s="1"/>
      <c r="K473" s="1"/>
      <c r="L473" s="1"/>
    </row>
    <row r="474" spans="3:12" x14ac:dyDescent="0.25">
      <c r="C474" t="s">
        <v>88</v>
      </c>
      <c r="G474" s="1"/>
      <c r="H474" s="1"/>
      <c r="I474" s="1"/>
      <c r="J474" s="1"/>
      <c r="K474" s="1"/>
      <c r="L474" s="1"/>
    </row>
    <row r="475" spans="3:12" x14ac:dyDescent="0.25">
      <c r="C475" t="s">
        <v>90</v>
      </c>
      <c r="G475" s="1"/>
      <c r="H475" s="1"/>
      <c r="I475" s="1"/>
      <c r="J475" s="1"/>
      <c r="K475" s="1"/>
      <c r="L475" s="1"/>
    </row>
    <row r="476" spans="3:12" x14ac:dyDescent="0.25">
      <c r="C476" t="s">
        <v>92</v>
      </c>
      <c r="G476" s="1"/>
      <c r="H476" s="1"/>
      <c r="I476" s="1"/>
      <c r="J476" s="1"/>
      <c r="K476" s="1"/>
      <c r="L476" s="1"/>
    </row>
    <row r="477" spans="3:12" x14ac:dyDescent="0.25">
      <c r="D477" t="s">
        <v>267</v>
      </c>
      <c r="E477">
        <v>5200</v>
      </c>
      <c r="F477">
        <v>2017</v>
      </c>
      <c r="G477" s="1">
        <v>0</v>
      </c>
      <c r="H477" s="1">
        <v>3630.840561840866</v>
      </c>
      <c r="I477" s="1">
        <v>4326.6186873544766</v>
      </c>
      <c r="J477" s="1">
        <v>4705.7111888098916</v>
      </c>
      <c r="K477" s="1">
        <v>4967.7286441248052</v>
      </c>
      <c r="L477" s="1">
        <v>5168.1701864385377</v>
      </c>
    </row>
    <row r="478" spans="3:12" x14ac:dyDescent="0.25">
      <c r="C478" t="s">
        <v>118</v>
      </c>
      <c r="G478" s="1"/>
      <c r="H478" s="1"/>
      <c r="I478" s="1"/>
      <c r="J478" s="1"/>
      <c r="K478" s="1"/>
      <c r="L478" s="1"/>
    </row>
    <row r="479" spans="3:12" x14ac:dyDescent="0.25">
      <c r="C479" t="s">
        <v>127</v>
      </c>
      <c r="G479" s="1"/>
      <c r="H479" s="1"/>
      <c r="I479" s="1"/>
      <c r="J479" s="1"/>
      <c r="K479" s="1"/>
      <c r="L479" s="1"/>
    </row>
    <row r="480" spans="3:12" x14ac:dyDescent="0.25">
      <c r="C480" t="s">
        <v>129</v>
      </c>
      <c r="G480" s="1"/>
      <c r="H480" s="1"/>
      <c r="I480" s="1"/>
      <c r="J480" s="1"/>
      <c r="K480" s="1"/>
      <c r="L480" s="1"/>
    </row>
    <row r="481" spans="2:12" x14ac:dyDescent="0.25">
      <c r="C481" t="s">
        <v>139</v>
      </c>
      <c r="G481" s="1"/>
      <c r="H481" s="1"/>
      <c r="I481" s="1"/>
      <c r="J481" s="1"/>
      <c r="K481" s="1"/>
      <c r="L481" s="1"/>
    </row>
    <row r="482" spans="2:12" x14ac:dyDescent="0.25">
      <c r="C482" t="s">
        <v>141</v>
      </c>
      <c r="G482" s="1"/>
      <c r="H482" s="1"/>
      <c r="I482" s="1"/>
      <c r="J482" s="1"/>
      <c r="K482" s="1"/>
      <c r="L482" s="1"/>
    </row>
    <row r="483" spans="2:12" x14ac:dyDescent="0.25">
      <c r="G483" s="1"/>
      <c r="H483" s="1"/>
      <c r="I483" s="1"/>
      <c r="J483" s="1"/>
      <c r="K483" s="1"/>
      <c r="L483" s="1"/>
    </row>
    <row r="484" spans="2:12" x14ac:dyDescent="0.25">
      <c r="B484" t="s">
        <v>157</v>
      </c>
      <c r="G484" s="1"/>
      <c r="H484" s="1"/>
      <c r="I484" s="1"/>
      <c r="J484" s="1"/>
      <c r="K484" s="1"/>
      <c r="L484" s="1"/>
    </row>
    <row r="485" spans="2:12" x14ac:dyDescent="0.25">
      <c r="C485" t="s">
        <v>4</v>
      </c>
      <c r="G485" s="1"/>
      <c r="H485" s="1"/>
      <c r="I485" s="1"/>
      <c r="J485" s="1"/>
      <c r="K485" s="1"/>
      <c r="L485" s="1"/>
    </row>
    <row r="486" spans="2:12" x14ac:dyDescent="0.25">
      <c r="C486" t="s">
        <v>8</v>
      </c>
      <c r="G486" s="1"/>
      <c r="H486" s="1"/>
      <c r="I486" s="1"/>
      <c r="J486" s="1"/>
      <c r="K486" s="1"/>
      <c r="L486" s="1"/>
    </row>
    <row r="487" spans="2:12" x14ac:dyDescent="0.25">
      <c r="C487" t="s">
        <v>9</v>
      </c>
      <c r="G487" s="1"/>
      <c r="H487" s="1"/>
      <c r="I487" s="1"/>
      <c r="J487" s="1"/>
      <c r="K487" s="1"/>
      <c r="L487" s="1"/>
    </row>
    <row r="488" spans="2:12" x14ac:dyDescent="0.25">
      <c r="C488" t="s">
        <v>13</v>
      </c>
      <c r="G488" s="1"/>
      <c r="H488" s="1"/>
      <c r="I488" s="1"/>
      <c r="J488" s="1"/>
      <c r="K488" s="1"/>
      <c r="L488" s="1"/>
    </row>
    <row r="489" spans="2:12" x14ac:dyDescent="0.25">
      <c r="C489" t="s">
        <v>19</v>
      </c>
      <c r="G489" s="1"/>
      <c r="H489" s="1"/>
      <c r="I489" s="1"/>
      <c r="J489" s="1"/>
      <c r="K489" s="1"/>
      <c r="L489" s="1"/>
    </row>
    <row r="490" spans="2:12" x14ac:dyDescent="0.25">
      <c r="C490" t="s">
        <v>23</v>
      </c>
      <c r="G490" s="1"/>
      <c r="H490" s="1"/>
      <c r="I490" s="1"/>
      <c r="J490" s="1"/>
      <c r="K490" s="1"/>
      <c r="L490" s="1"/>
    </row>
    <row r="491" spans="2:12" x14ac:dyDescent="0.25">
      <c r="C491" t="s">
        <v>24</v>
      </c>
      <c r="G491" s="1"/>
      <c r="H491" s="1"/>
      <c r="I491" s="1"/>
      <c r="J491" s="1"/>
      <c r="K491" s="1"/>
      <c r="L491" s="1"/>
    </row>
    <row r="492" spans="2:12" x14ac:dyDescent="0.25">
      <c r="D492" t="s">
        <v>268</v>
      </c>
      <c r="E492">
        <v>2250</v>
      </c>
      <c r="F492">
        <v>2018</v>
      </c>
      <c r="G492" s="1">
        <v>0</v>
      </c>
      <c r="H492" s="1">
        <v>1464.2348121680357</v>
      </c>
      <c r="I492" s="1">
        <v>1828.367672348639</v>
      </c>
      <c r="J492" s="1">
        <v>2008.6124489575955</v>
      </c>
      <c r="K492" s="1">
        <v>2129.4255151189509</v>
      </c>
      <c r="L492" s="1">
        <v>2220.4272276636971</v>
      </c>
    </row>
    <row r="493" spans="2:12" x14ac:dyDescent="0.25">
      <c r="D493" t="s">
        <v>269</v>
      </c>
      <c r="E493">
        <v>4000</v>
      </c>
      <c r="F493">
        <v>2020</v>
      </c>
      <c r="G493" s="1"/>
      <c r="H493" s="1">
        <v>1878</v>
      </c>
      <c r="I493" s="1">
        <v>3060.561249690516</v>
      </c>
      <c r="J493" s="1">
        <v>3460.6108800469246</v>
      </c>
      <c r="K493" s="1">
        <v>3707.9085566782555</v>
      </c>
      <c r="L493" s="1">
        <v>3887.3848088974592</v>
      </c>
    </row>
    <row r="494" spans="2:12" x14ac:dyDescent="0.25">
      <c r="C494" t="s">
        <v>32</v>
      </c>
      <c r="G494" s="1"/>
      <c r="H494" s="1"/>
      <c r="I494" s="1"/>
      <c r="J494" s="1"/>
      <c r="K494" s="1"/>
      <c r="L494" s="1"/>
    </row>
    <row r="495" spans="2:12" x14ac:dyDescent="0.25">
      <c r="C495" t="s">
        <v>34</v>
      </c>
      <c r="G495" s="1"/>
      <c r="H495" s="1"/>
      <c r="I495" s="1"/>
      <c r="J495" s="1"/>
      <c r="K495" s="1"/>
      <c r="L495" s="1"/>
    </row>
    <row r="496" spans="2:12" x14ac:dyDescent="0.25">
      <c r="C496" t="s">
        <v>35</v>
      </c>
      <c r="G496" s="1"/>
      <c r="H496" s="1"/>
      <c r="I496" s="1"/>
      <c r="J496" s="1"/>
      <c r="K496" s="1"/>
      <c r="L496" s="1"/>
    </row>
    <row r="497" spans="3:12" x14ac:dyDescent="0.25">
      <c r="C497" t="s">
        <v>39</v>
      </c>
      <c r="G497" s="1"/>
      <c r="H497" s="1"/>
      <c r="I497" s="1"/>
      <c r="J497" s="1"/>
      <c r="K497" s="1"/>
      <c r="L497" s="1"/>
    </row>
    <row r="498" spans="3:12" x14ac:dyDescent="0.25">
      <c r="C498" t="s">
        <v>43</v>
      </c>
      <c r="G498" s="1"/>
      <c r="H498" s="1"/>
      <c r="I498" s="1"/>
      <c r="J498" s="1"/>
      <c r="K498" s="1"/>
      <c r="L498" s="1"/>
    </row>
    <row r="499" spans="3:12" x14ac:dyDescent="0.25">
      <c r="C499" t="s">
        <v>46</v>
      </c>
      <c r="G499" s="1"/>
      <c r="H499" s="1"/>
      <c r="I499" s="1"/>
      <c r="J499" s="1"/>
      <c r="K499" s="1"/>
      <c r="L499" s="1"/>
    </row>
    <row r="500" spans="3:12" x14ac:dyDescent="0.25">
      <c r="C500" t="s">
        <v>52</v>
      </c>
      <c r="G500" s="1"/>
      <c r="H500" s="1"/>
      <c r="I500" s="1"/>
      <c r="J500" s="1"/>
      <c r="K500" s="1"/>
      <c r="L500" s="1"/>
    </row>
    <row r="501" spans="3:12" x14ac:dyDescent="0.25">
      <c r="C501" t="s">
        <v>61</v>
      </c>
      <c r="G501" s="1"/>
      <c r="H501" s="1"/>
      <c r="I501" s="1"/>
      <c r="J501" s="1"/>
      <c r="K501" s="1"/>
      <c r="L501" s="1"/>
    </row>
    <row r="502" spans="3:12" x14ac:dyDescent="0.25">
      <c r="C502" t="s">
        <v>85</v>
      </c>
      <c r="G502" s="1"/>
      <c r="H502" s="1"/>
      <c r="I502" s="1"/>
      <c r="J502" s="1"/>
      <c r="K502" s="1"/>
      <c r="L502" s="1"/>
    </row>
    <row r="503" spans="3:12" x14ac:dyDescent="0.25">
      <c r="C503" t="s">
        <v>86</v>
      </c>
      <c r="G503" s="1"/>
      <c r="H503" s="1"/>
      <c r="I503" s="1"/>
      <c r="J503" s="1"/>
      <c r="K503" s="1"/>
      <c r="L503" s="1"/>
    </row>
    <row r="504" spans="3:12" x14ac:dyDescent="0.25">
      <c r="C504" t="s">
        <v>87</v>
      </c>
      <c r="G504" s="1"/>
      <c r="H504" s="1"/>
      <c r="I504" s="1"/>
      <c r="J504" s="1"/>
      <c r="K504" s="1"/>
      <c r="L504" s="1"/>
    </row>
    <row r="505" spans="3:12" x14ac:dyDescent="0.25">
      <c r="C505" t="s">
        <v>88</v>
      </c>
      <c r="G505" s="1"/>
      <c r="H505" s="1"/>
      <c r="I505" s="1"/>
      <c r="J505" s="1"/>
      <c r="K505" s="1"/>
      <c r="L505" s="1"/>
    </row>
    <row r="506" spans="3:12" x14ac:dyDescent="0.25">
      <c r="C506" t="s">
        <v>90</v>
      </c>
      <c r="G506" s="1"/>
      <c r="H506" s="1"/>
      <c r="I506" s="1"/>
      <c r="J506" s="1"/>
      <c r="K506" s="1"/>
      <c r="L506" s="1"/>
    </row>
    <row r="507" spans="3:12" x14ac:dyDescent="0.25">
      <c r="C507" t="s">
        <v>92</v>
      </c>
      <c r="G507" s="1"/>
      <c r="H507" s="1"/>
      <c r="I507" s="1"/>
      <c r="J507" s="1"/>
      <c r="K507" s="1"/>
      <c r="L507" s="1"/>
    </row>
    <row r="508" spans="3:12" x14ac:dyDescent="0.25">
      <c r="D508" t="s">
        <v>270</v>
      </c>
      <c r="E508">
        <v>400</v>
      </c>
      <c r="F508">
        <v>2025</v>
      </c>
      <c r="G508" s="1">
        <v>0</v>
      </c>
      <c r="H508" s="1">
        <v>0</v>
      </c>
      <c r="I508" s="1">
        <v>187.79999999999998</v>
      </c>
      <c r="J508" s="1">
        <v>306.05612496905161</v>
      </c>
      <c r="K508" s="1">
        <v>346.06108800469246</v>
      </c>
      <c r="L508" s="1">
        <v>370.79085566782555</v>
      </c>
    </row>
    <row r="509" spans="3:12" x14ac:dyDescent="0.25">
      <c r="C509" t="s">
        <v>118</v>
      </c>
      <c r="G509" s="1"/>
      <c r="H509" s="1"/>
      <c r="I509" s="1"/>
      <c r="J509" s="1"/>
      <c r="K509" s="1"/>
      <c r="L509" s="1"/>
    </row>
    <row r="510" spans="3:12" x14ac:dyDescent="0.25">
      <c r="C510" t="s">
        <v>127</v>
      </c>
      <c r="G510" s="1"/>
      <c r="H510" s="1"/>
      <c r="I510" s="1"/>
      <c r="J510" s="1"/>
      <c r="K510" s="1"/>
      <c r="L510" s="1"/>
    </row>
    <row r="511" spans="3:12" x14ac:dyDescent="0.25">
      <c r="D511" t="s">
        <v>271</v>
      </c>
      <c r="E511">
        <v>2400</v>
      </c>
      <c r="F511">
        <v>2017</v>
      </c>
      <c r="G511" s="1">
        <v>0</v>
      </c>
      <c r="H511" s="1">
        <v>1675.7725670034765</v>
      </c>
      <c r="I511" s="1">
        <v>1996.900932625143</v>
      </c>
      <c r="J511" s="1">
        <v>2171.8667025276422</v>
      </c>
      <c r="K511" s="1">
        <v>2292.7978357499101</v>
      </c>
      <c r="L511" s="1">
        <v>2385.3093168177866</v>
      </c>
    </row>
    <row r="512" spans="3:12" x14ac:dyDescent="0.25">
      <c r="C512" t="s">
        <v>129</v>
      </c>
      <c r="G512" s="1"/>
      <c r="H512" s="1"/>
      <c r="I512" s="1"/>
      <c r="J512" s="1"/>
      <c r="K512" s="1"/>
      <c r="L512" s="1"/>
    </row>
    <row r="513" spans="2:12" x14ac:dyDescent="0.25">
      <c r="C513" t="s">
        <v>139</v>
      </c>
      <c r="G513" s="1"/>
      <c r="H513" s="1"/>
      <c r="I513" s="1"/>
      <c r="J513" s="1"/>
      <c r="K513" s="1"/>
      <c r="L513" s="1"/>
    </row>
    <row r="514" spans="2:12" x14ac:dyDescent="0.25">
      <c r="C514" t="s">
        <v>141</v>
      </c>
      <c r="G514" s="1"/>
      <c r="H514" s="1"/>
      <c r="I514" s="1"/>
      <c r="J514" s="1"/>
      <c r="K514" s="1"/>
      <c r="L514" s="1"/>
    </row>
    <row r="515" spans="2:12" x14ac:dyDescent="0.25">
      <c r="G515" s="1"/>
      <c r="H515" s="1"/>
      <c r="I515" s="1"/>
      <c r="J515" s="1"/>
      <c r="K515" s="1"/>
      <c r="L515" s="1"/>
    </row>
    <row r="516" spans="2:12" x14ac:dyDescent="0.25">
      <c r="B516" t="s">
        <v>166</v>
      </c>
      <c r="G516" s="1"/>
      <c r="H516" s="1"/>
      <c r="I516" s="1"/>
      <c r="J516" s="1"/>
      <c r="K516" s="1"/>
      <c r="L516" s="1"/>
    </row>
    <row r="517" spans="2:12" x14ac:dyDescent="0.25">
      <c r="C517" t="s">
        <v>4</v>
      </c>
      <c r="G517" s="1"/>
      <c r="H517" s="1"/>
      <c r="I517" s="1"/>
      <c r="J517" s="1"/>
      <c r="K517" s="1"/>
      <c r="L517" s="1"/>
    </row>
    <row r="518" spans="2:12" x14ac:dyDescent="0.25">
      <c r="C518" t="s">
        <v>8</v>
      </c>
      <c r="G518" s="1"/>
      <c r="H518" s="1"/>
      <c r="I518" s="1"/>
      <c r="J518" s="1"/>
      <c r="K518" s="1"/>
      <c r="L518" s="1"/>
    </row>
    <row r="519" spans="2:12" x14ac:dyDescent="0.25">
      <c r="C519" t="s">
        <v>9</v>
      </c>
      <c r="G519" s="1"/>
      <c r="H519" s="1"/>
      <c r="I519" s="1"/>
      <c r="J519" s="1"/>
      <c r="K519" s="1"/>
      <c r="L519" s="1"/>
    </row>
    <row r="520" spans="2:12" x14ac:dyDescent="0.25">
      <c r="C520" t="s">
        <v>13</v>
      </c>
      <c r="G520" s="1"/>
      <c r="H520" s="1"/>
      <c r="I520" s="1"/>
      <c r="J520" s="1"/>
      <c r="K520" s="1"/>
      <c r="L520" s="1"/>
    </row>
    <row r="521" spans="2:12" x14ac:dyDescent="0.25">
      <c r="D521" t="s">
        <v>272</v>
      </c>
      <c r="E521">
        <v>7300</v>
      </c>
      <c r="F521">
        <v>2020</v>
      </c>
      <c r="G521" s="1">
        <v>0</v>
      </c>
      <c r="H521" s="1">
        <v>3427.35</v>
      </c>
      <c r="I521" s="1">
        <v>5585.524280685192</v>
      </c>
      <c r="J521" s="1">
        <v>6315.6148560856373</v>
      </c>
      <c r="K521" s="1">
        <v>6766.9331159378171</v>
      </c>
      <c r="L521" s="1">
        <v>7094.4772762378634</v>
      </c>
    </row>
    <row r="522" spans="2:12" x14ac:dyDescent="0.25">
      <c r="C522" t="s">
        <v>19</v>
      </c>
      <c r="G522" s="1"/>
      <c r="H522" s="1"/>
      <c r="I522" s="1"/>
      <c r="J522" s="1"/>
      <c r="K522" s="1"/>
      <c r="L522" s="1"/>
    </row>
    <row r="523" spans="2:12" x14ac:dyDescent="0.25">
      <c r="C523" t="s">
        <v>23</v>
      </c>
      <c r="G523" s="1"/>
      <c r="H523" s="1"/>
      <c r="I523" s="1"/>
      <c r="J523" s="1"/>
      <c r="K523" s="1"/>
      <c r="L523" s="1"/>
    </row>
    <row r="524" spans="2:12" x14ac:dyDescent="0.25">
      <c r="C524" t="s">
        <v>24</v>
      </c>
      <c r="G524" s="1"/>
      <c r="H524" s="1"/>
      <c r="I524" s="1"/>
      <c r="J524" s="1"/>
      <c r="K524" s="1"/>
      <c r="L524" s="1"/>
    </row>
    <row r="525" spans="2:12" x14ac:dyDescent="0.25">
      <c r="C525" t="s">
        <v>32</v>
      </c>
      <c r="G525" s="1"/>
      <c r="H525" s="1"/>
      <c r="I525" s="1"/>
      <c r="J525" s="1"/>
      <c r="K525" s="1"/>
      <c r="L525" s="1"/>
    </row>
    <row r="526" spans="2:12" x14ac:dyDescent="0.25">
      <c r="C526" t="s">
        <v>34</v>
      </c>
      <c r="G526" s="1"/>
      <c r="H526" s="1"/>
      <c r="I526" s="1"/>
      <c r="J526" s="1"/>
      <c r="K526" s="1"/>
      <c r="L526" s="1"/>
    </row>
    <row r="527" spans="2:12" x14ac:dyDescent="0.25">
      <c r="C527" t="s">
        <v>35</v>
      </c>
      <c r="G527" s="1"/>
      <c r="H527" s="1"/>
      <c r="I527" s="1"/>
      <c r="J527" s="1"/>
      <c r="K527" s="1"/>
      <c r="L527" s="1"/>
    </row>
    <row r="528" spans="2:12" x14ac:dyDescent="0.25">
      <c r="C528" t="s">
        <v>39</v>
      </c>
      <c r="G528" s="1"/>
      <c r="H528" s="1"/>
      <c r="I528" s="1"/>
      <c r="J528" s="1"/>
      <c r="K528" s="1"/>
      <c r="L528" s="1"/>
    </row>
    <row r="529" spans="3:12" x14ac:dyDescent="0.25">
      <c r="C529" t="s">
        <v>43</v>
      </c>
      <c r="G529" s="1"/>
      <c r="H529" s="1"/>
      <c r="I529" s="1"/>
      <c r="J529" s="1"/>
      <c r="K529" s="1"/>
      <c r="L529" s="1"/>
    </row>
    <row r="530" spans="3:12" x14ac:dyDescent="0.25">
      <c r="C530" t="s">
        <v>46</v>
      </c>
      <c r="G530" s="1"/>
      <c r="H530" s="1"/>
      <c r="I530" s="1"/>
      <c r="J530" s="1"/>
      <c r="K530" s="1"/>
      <c r="L530" s="1"/>
    </row>
    <row r="531" spans="3:12" x14ac:dyDescent="0.25">
      <c r="C531" t="s">
        <v>52</v>
      </c>
      <c r="G531" s="1"/>
      <c r="H531" s="1"/>
      <c r="I531" s="1"/>
      <c r="J531" s="1"/>
      <c r="K531" s="1"/>
      <c r="L531" s="1"/>
    </row>
    <row r="532" spans="3:12" x14ac:dyDescent="0.25">
      <c r="D532" t="s">
        <v>273</v>
      </c>
      <c r="E532">
        <v>24000</v>
      </c>
      <c r="F532">
        <v>2020</v>
      </c>
      <c r="G532" s="1">
        <v>0</v>
      </c>
      <c r="H532" s="1">
        <v>11268</v>
      </c>
      <c r="I532" s="1">
        <v>18363.367498143096</v>
      </c>
      <c r="J532" s="1">
        <v>20763.665280281548</v>
      </c>
      <c r="K532" s="1">
        <v>22247.451340069536</v>
      </c>
      <c r="L532" s="1">
        <v>23324.308853384755</v>
      </c>
    </row>
    <row r="533" spans="3:12" x14ac:dyDescent="0.25">
      <c r="C533" t="s">
        <v>61</v>
      </c>
      <c r="G533" s="1"/>
      <c r="H533" s="1"/>
      <c r="I533" s="1"/>
      <c r="J533" s="1"/>
      <c r="K533" s="1"/>
      <c r="L533" s="1"/>
    </row>
    <row r="534" spans="3:12" x14ac:dyDescent="0.25">
      <c r="D534" t="s">
        <v>274</v>
      </c>
      <c r="E534">
        <v>2000</v>
      </c>
      <c r="F534">
        <v>2020</v>
      </c>
      <c r="G534" s="1">
        <v>0</v>
      </c>
      <c r="H534" s="1">
        <v>939</v>
      </c>
      <c r="I534" s="1">
        <v>1530.280624845258</v>
      </c>
      <c r="J534" s="1">
        <v>1730.3054400234623</v>
      </c>
      <c r="K534" s="1">
        <v>1853.9542783391278</v>
      </c>
      <c r="L534" s="1">
        <v>1943.6924044487296</v>
      </c>
    </row>
    <row r="535" spans="3:12" x14ac:dyDescent="0.25">
      <c r="D535" t="s">
        <v>275</v>
      </c>
      <c r="E535">
        <v>2200</v>
      </c>
      <c r="F535">
        <v>2020</v>
      </c>
      <c r="G535" s="1">
        <v>0</v>
      </c>
      <c r="H535" s="1">
        <v>1032.8999999999999</v>
      </c>
      <c r="I535" s="1">
        <v>1683.3086873297839</v>
      </c>
      <c r="J535" s="1">
        <v>1903.3359840258086</v>
      </c>
      <c r="K535" s="1">
        <v>2039.3497061730407</v>
      </c>
      <c r="L535" s="1">
        <v>2138.0616448936025</v>
      </c>
    </row>
    <row r="536" spans="3:12" x14ac:dyDescent="0.25">
      <c r="C536" t="s">
        <v>85</v>
      </c>
      <c r="G536" s="1"/>
      <c r="H536" s="1"/>
      <c r="I536" s="1"/>
      <c r="J536" s="1"/>
      <c r="K536" s="1"/>
      <c r="L536" s="1"/>
    </row>
    <row r="537" spans="3:12" x14ac:dyDescent="0.25">
      <c r="C537" t="s">
        <v>86</v>
      </c>
      <c r="G537" s="1"/>
      <c r="H537" s="1"/>
      <c r="I537" s="1"/>
      <c r="J537" s="1"/>
      <c r="K537" s="1"/>
      <c r="L537" s="1"/>
    </row>
    <row r="538" spans="3:12" x14ac:dyDescent="0.25">
      <c r="C538" t="s">
        <v>87</v>
      </c>
      <c r="G538" s="1"/>
      <c r="H538" s="1"/>
      <c r="I538" s="1"/>
      <c r="J538" s="1"/>
      <c r="K538" s="1"/>
      <c r="L538" s="1"/>
    </row>
    <row r="539" spans="3:12" x14ac:dyDescent="0.25">
      <c r="C539" t="s">
        <v>88</v>
      </c>
      <c r="G539" s="1"/>
      <c r="H539" s="1"/>
      <c r="I539" s="1"/>
      <c r="J539" s="1"/>
      <c r="K539" s="1"/>
      <c r="L539" s="1"/>
    </row>
    <row r="540" spans="3:12" x14ac:dyDescent="0.25">
      <c r="C540" t="s">
        <v>90</v>
      </c>
      <c r="G540" s="1"/>
      <c r="H540" s="1"/>
      <c r="I540" s="1"/>
      <c r="J540" s="1"/>
      <c r="K540" s="1"/>
      <c r="L540" s="1"/>
    </row>
    <row r="541" spans="3:12" x14ac:dyDescent="0.25">
      <c r="C541" t="s">
        <v>92</v>
      </c>
      <c r="G541" s="1"/>
      <c r="H541" s="1"/>
      <c r="I541" s="1"/>
      <c r="J541" s="1"/>
      <c r="K541" s="1"/>
      <c r="L541" s="1"/>
    </row>
    <row r="542" spans="3:12" x14ac:dyDescent="0.25">
      <c r="C542" t="s">
        <v>118</v>
      </c>
      <c r="G542" s="1"/>
      <c r="H542" s="1"/>
      <c r="I542" s="1"/>
      <c r="J542" s="1"/>
      <c r="K542" s="1"/>
      <c r="L542" s="1"/>
    </row>
    <row r="543" spans="3:12" x14ac:dyDescent="0.25">
      <c r="C543" t="s">
        <v>127</v>
      </c>
      <c r="G543" s="1"/>
      <c r="H543" s="1"/>
      <c r="I543" s="1"/>
      <c r="J543" s="1"/>
      <c r="K543" s="1"/>
      <c r="L543" s="1"/>
    </row>
    <row r="544" spans="3:12" x14ac:dyDescent="0.25">
      <c r="C544" t="s">
        <v>129</v>
      </c>
      <c r="G544" s="1"/>
      <c r="H544" s="1"/>
      <c r="I544" s="1"/>
      <c r="J544" s="1"/>
      <c r="K544" s="1"/>
      <c r="L544" s="1"/>
    </row>
    <row r="545" spans="2:12" x14ac:dyDescent="0.25">
      <c r="C545" t="s">
        <v>139</v>
      </c>
      <c r="G545" s="1"/>
      <c r="H545" s="1"/>
      <c r="I545" s="1"/>
      <c r="J545" s="1"/>
      <c r="K545" s="1"/>
      <c r="L545" s="1"/>
    </row>
    <row r="546" spans="2:12" x14ac:dyDescent="0.25">
      <c r="C546" t="s">
        <v>141</v>
      </c>
      <c r="G546" s="1"/>
      <c r="H546" s="1"/>
      <c r="I546" s="1"/>
      <c r="J546" s="1"/>
      <c r="K546" s="1"/>
      <c r="L546" s="1"/>
    </row>
    <row r="547" spans="2:12" x14ac:dyDescent="0.25">
      <c r="G547" s="1"/>
      <c r="H547" s="1"/>
      <c r="I547" s="1"/>
      <c r="J547" s="1"/>
      <c r="K547" s="1"/>
      <c r="L547" s="1"/>
    </row>
    <row r="548" spans="2:12" x14ac:dyDescent="0.25">
      <c r="B548" t="s">
        <v>181</v>
      </c>
      <c r="G548" s="1"/>
      <c r="H548" s="1"/>
      <c r="I548" s="1"/>
      <c r="J548" s="1"/>
      <c r="K548" s="1"/>
      <c r="L548" s="1"/>
    </row>
    <row r="549" spans="2:12" x14ac:dyDescent="0.25">
      <c r="C549" t="s">
        <v>4</v>
      </c>
      <c r="G549" s="1"/>
      <c r="H549" s="1"/>
      <c r="I549" s="1"/>
      <c r="J549" s="1"/>
      <c r="K549" s="1"/>
      <c r="L549" s="1"/>
    </row>
    <row r="550" spans="2:12" x14ac:dyDescent="0.25">
      <c r="C550" t="s">
        <v>8</v>
      </c>
      <c r="G550" s="1"/>
      <c r="H550" s="1"/>
      <c r="I550" s="1"/>
      <c r="J550" s="1"/>
      <c r="K550" s="1"/>
      <c r="L550" s="1"/>
    </row>
    <row r="551" spans="2:12" x14ac:dyDescent="0.25">
      <c r="D551" t="s">
        <v>276</v>
      </c>
      <c r="E551">
        <v>2000</v>
      </c>
      <c r="F551">
        <v>2023</v>
      </c>
      <c r="G551" s="1">
        <v>0</v>
      </c>
      <c r="H551" s="1">
        <v>0</v>
      </c>
      <c r="I551" s="1">
        <v>1301.5420552604762</v>
      </c>
      <c r="J551" s="1">
        <v>1625.2157087543458</v>
      </c>
      <c r="K551" s="1">
        <v>1785.4332879623071</v>
      </c>
      <c r="L551" s="1">
        <v>1892.8226801057342</v>
      </c>
    </row>
    <row r="552" spans="2:12" x14ac:dyDescent="0.25">
      <c r="C552" t="s">
        <v>9</v>
      </c>
      <c r="G552" s="1"/>
      <c r="H552" s="1"/>
      <c r="I552" s="1"/>
      <c r="J552" s="1"/>
      <c r="K552" s="1"/>
      <c r="L552" s="1"/>
    </row>
    <row r="553" spans="2:12" x14ac:dyDescent="0.25">
      <c r="C553" t="s">
        <v>13</v>
      </c>
      <c r="G553" s="1"/>
      <c r="H553" s="1"/>
      <c r="I553" s="1"/>
      <c r="J553" s="1"/>
      <c r="K553" s="1"/>
      <c r="L553" s="1"/>
    </row>
    <row r="554" spans="2:12" x14ac:dyDescent="0.25">
      <c r="D554" t="s">
        <v>277</v>
      </c>
      <c r="E554">
        <v>5000</v>
      </c>
      <c r="F554">
        <v>2020</v>
      </c>
      <c r="G554" s="1">
        <v>0</v>
      </c>
      <c r="H554" s="1">
        <v>2347.5</v>
      </c>
      <c r="I554" s="1">
        <v>3825.701562113145</v>
      </c>
      <c r="J554" s="1">
        <v>4325.7636000586554</v>
      </c>
      <c r="K554" s="1">
        <v>4634.88569584782</v>
      </c>
      <c r="L554" s="1">
        <v>4859.2310111218239</v>
      </c>
    </row>
    <row r="555" spans="2:12" x14ac:dyDescent="0.25">
      <c r="D555" t="s">
        <v>278</v>
      </c>
      <c r="E555">
        <v>2800</v>
      </c>
      <c r="F555">
        <v>2025</v>
      </c>
      <c r="G555" s="1">
        <v>0</v>
      </c>
      <c r="H555" s="1">
        <v>0</v>
      </c>
      <c r="I555" s="1">
        <v>1314.6</v>
      </c>
      <c r="J555" s="1">
        <v>2142.3928747833611</v>
      </c>
      <c r="K555" s="1">
        <v>2422.4276160328473</v>
      </c>
      <c r="L555" s="1">
        <v>2595.5359896747791</v>
      </c>
    </row>
    <row r="556" spans="2:12" x14ac:dyDescent="0.25">
      <c r="C556" t="s">
        <v>19</v>
      </c>
      <c r="G556" s="1"/>
      <c r="H556" s="1"/>
      <c r="I556" s="1"/>
      <c r="J556" s="1"/>
      <c r="K556" s="1"/>
      <c r="L556" s="1"/>
    </row>
    <row r="557" spans="2:12" x14ac:dyDescent="0.25">
      <c r="C557" t="s">
        <v>23</v>
      </c>
      <c r="G557" s="1"/>
      <c r="H557" s="1"/>
      <c r="I557" s="1"/>
      <c r="J557" s="1"/>
      <c r="K557" s="1"/>
      <c r="L557" s="1"/>
    </row>
    <row r="558" spans="2:12" x14ac:dyDescent="0.25">
      <c r="C558" t="s">
        <v>24</v>
      </c>
      <c r="G558" s="1"/>
      <c r="H558" s="1"/>
      <c r="I558" s="1"/>
      <c r="J558" s="1"/>
      <c r="K558" s="1"/>
      <c r="L558" s="1"/>
    </row>
    <row r="559" spans="2:12" x14ac:dyDescent="0.25">
      <c r="D559" t="s">
        <v>279</v>
      </c>
      <c r="E559">
        <v>1000</v>
      </c>
      <c r="F559">
        <v>2018</v>
      </c>
      <c r="G559" s="1">
        <v>0</v>
      </c>
      <c r="H559" s="1">
        <v>650.77102763023811</v>
      </c>
      <c r="I559" s="1">
        <v>812.60785437717288</v>
      </c>
      <c r="J559" s="1">
        <v>892.71664398115354</v>
      </c>
      <c r="K559" s="1">
        <v>946.4113400528671</v>
      </c>
      <c r="L559" s="1">
        <v>986.85654562830973</v>
      </c>
    </row>
    <row r="560" spans="2:12" x14ac:dyDescent="0.25">
      <c r="C560" t="s">
        <v>32</v>
      </c>
      <c r="G560" s="1"/>
      <c r="H560" s="1"/>
      <c r="I560" s="1"/>
      <c r="J560" s="1"/>
      <c r="K560" s="1"/>
      <c r="L560" s="1"/>
    </row>
    <row r="561" spans="3:12" x14ac:dyDescent="0.25">
      <c r="C561" t="s">
        <v>34</v>
      </c>
      <c r="G561" s="1"/>
      <c r="H561" s="1"/>
      <c r="I561" s="1"/>
      <c r="J561" s="1"/>
      <c r="K561" s="1"/>
      <c r="L561" s="1"/>
    </row>
    <row r="562" spans="3:12" x14ac:dyDescent="0.25">
      <c r="C562" t="s">
        <v>35</v>
      </c>
      <c r="G562" s="1"/>
      <c r="H562" s="1"/>
      <c r="I562" s="1"/>
      <c r="J562" s="1"/>
      <c r="K562" s="1"/>
      <c r="L562" s="1"/>
    </row>
    <row r="563" spans="3:12" x14ac:dyDescent="0.25">
      <c r="C563" t="s">
        <v>39</v>
      </c>
      <c r="G563" s="1"/>
      <c r="H563" s="1"/>
      <c r="I563" s="1"/>
      <c r="J563" s="1"/>
      <c r="K563" s="1"/>
      <c r="L563" s="1"/>
    </row>
    <row r="564" spans="3:12" x14ac:dyDescent="0.25">
      <c r="C564" t="s">
        <v>43</v>
      </c>
      <c r="G564" s="1"/>
      <c r="H564" s="1"/>
      <c r="I564" s="1"/>
      <c r="J564" s="1"/>
      <c r="K564" s="1"/>
      <c r="L564" s="1"/>
    </row>
    <row r="565" spans="3:12" x14ac:dyDescent="0.25">
      <c r="C565" t="s">
        <v>46</v>
      </c>
      <c r="G565" s="1"/>
      <c r="H565" s="1"/>
      <c r="I565" s="1"/>
      <c r="J565" s="1"/>
      <c r="K565" s="1"/>
      <c r="L565" s="1"/>
    </row>
    <row r="566" spans="3:12" x14ac:dyDescent="0.25">
      <c r="C566" t="s">
        <v>52</v>
      </c>
      <c r="G566" s="1"/>
      <c r="H566" s="1"/>
      <c r="I566" s="1"/>
      <c r="J566" s="1"/>
      <c r="K566" s="1"/>
      <c r="L566" s="1"/>
    </row>
    <row r="567" spans="3:12" x14ac:dyDescent="0.25">
      <c r="C567" t="s">
        <v>61</v>
      </c>
      <c r="G567" s="1"/>
      <c r="H567" s="1"/>
      <c r="I567" s="1"/>
      <c r="J567" s="1"/>
      <c r="K567" s="1"/>
      <c r="L567" s="1"/>
    </row>
    <row r="568" spans="3:12" x14ac:dyDescent="0.25">
      <c r="D568" t="s">
        <v>280</v>
      </c>
      <c r="E568">
        <v>2400</v>
      </c>
      <c r="F568">
        <v>2020</v>
      </c>
      <c r="G568" s="1">
        <v>0</v>
      </c>
      <c r="H568" s="1">
        <v>1126.8</v>
      </c>
      <c r="I568" s="1">
        <v>1836.3367498143098</v>
      </c>
      <c r="J568" s="1">
        <v>2076.3665280281548</v>
      </c>
      <c r="K568" s="1">
        <v>2224.7451340069533</v>
      </c>
      <c r="L568" s="1">
        <v>2332.4308853384755</v>
      </c>
    </row>
    <row r="569" spans="3:12" x14ac:dyDescent="0.25">
      <c r="C569" t="s">
        <v>85</v>
      </c>
      <c r="G569" s="1"/>
      <c r="H569" s="1"/>
      <c r="I569" s="1"/>
      <c r="J569" s="1"/>
      <c r="K569" s="1"/>
      <c r="L569" s="1"/>
    </row>
    <row r="570" spans="3:12" x14ac:dyDescent="0.25">
      <c r="C570" t="s">
        <v>86</v>
      </c>
      <c r="G570" s="1"/>
      <c r="H570" s="1"/>
      <c r="I570" s="1"/>
      <c r="J570" s="1"/>
      <c r="K570" s="1"/>
      <c r="L570" s="1"/>
    </row>
    <row r="571" spans="3:12" x14ac:dyDescent="0.25">
      <c r="C571" t="s">
        <v>87</v>
      </c>
      <c r="G571" s="1"/>
      <c r="H571" s="1"/>
      <c r="I571" s="1"/>
      <c r="J571" s="1"/>
      <c r="K571" s="1"/>
      <c r="L571" s="1"/>
    </row>
    <row r="572" spans="3:12" x14ac:dyDescent="0.25">
      <c r="D572" t="s">
        <v>281</v>
      </c>
      <c r="E572">
        <v>2500</v>
      </c>
      <c r="F572">
        <v>2018</v>
      </c>
      <c r="G572" s="1">
        <v>0</v>
      </c>
      <c r="H572" s="1">
        <v>1626.9275690755951</v>
      </c>
      <c r="I572" s="1">
        <v>2031.5196359429322</v>
      </c>
      <c r="J572" s="1">
        <v>2231.7916099528838</v>
      </c>
      <c r="K572" s="1">
        <v>2366.0283501321678</v>
      </c>
      <c r="L572" s="1">
        <v>2467.1413640707742</v>
      </c>
    </row>
    <row r="573" spans="3:12" x14ac:dyDescent="0.25">
      <c r="C573" t="s">
        <v>88</v>
      </c>
      <c r="G573" s="1"/>
      <c r="H573" s="1"/>
      <c r="I573" s="1"/>
      <c r="J573" s="1"/>
      <c r="K573" s="1"/>
      <c r="L573" s="1"/>
    </row>
    <row r="574" spans="3:12" x14ac:dyDescent="0.25">
      <c r="C574" t="s">
        <v>90</v>
      </c>
      <c r="G574" s="1"/>
      <c r="H574" s="1"/>
      <c r="I574" s="1"/>
      <c r="J574" s="1"/>
      <c r="K574" s="1"/>
      <c r="L574" s="1"/>
    </row>
    <row r="575" spans="3:12" x14ac:dyDescent="0.25">
      <c r="C575" t="s">
        <v>92</v>
      </c>
      <c r="G575" s="1"/>
      <c r="H575" s="1"/>
      <c r="I575" s="1"/>
      <c r="J575" s="1"/>
      <c r="K575" s="1"/>
      <c r="L575" s="1"/>
    </row>
    <row r="576" spans="3:12" x14ac:dyDescent="0.25">
      <c r="D576" t="s">
        <v>282</v>
      </c>
      <c r="E576">
        <v>1500</v>
      </c>
      <c r="F576">
        <v>2025</v>
      </c>
      <c r="G576" s="1">
        <v>0</v>
      </c>
      <c r="H576" s="1">
        <v>0</v>
      </c>
      <c r="I576" s="1">
        <v>704.25</v>
      </c>
      <c r="J576" s="1">
        <v>1147.7104686339435</v>
      </c>
      <c r="K576" s="1">
        <v>1297.7290800175967</v>
      </c>
      <c r="L576" s="1">
        <v>1390.465708754346</v>
      </c>
    </row>
    <row r="577" spans="2:12" x14ac:dyDescent="0.25">
      <c r="D577" t="s">
        <v>283</v>
      </c>
      <c r="E577">
        <v>1680</v>
      </c>
      <c r="F577">
        <v>2025</v>
      </c>
      <c r="G577" s="1">
        <v>0</v>
      </c>
      <c r="H577" s="1">
        <v>0</v>
      </c>
      <c r="I577" s="1">
        <v>788.76</v>
      </c>
      <c r="J577" s="1">
        <v>1285.4357248700169</v>
      </c>
      <c r="K577" s="1">
        <v>1453.4565696197083</v>
      </c>
      <c r="L577" s="1">
        <v>1557.3215938048675</v>
      </c>
    </row>
    <row r="578" spans="2:12" x14ac:dyDescent="0.25">
      <c r="D578" t="s">
        <v>284</v>
      </c>
      <c r="E578">
        <v>5600</v>
      </c>
      <c r="F578">
        <v>2025</v>
      </c>
      <c r="G578" s="1">
        <v>0</v>
      </c>
      <c r="H578" s="1">
        <v>0</v>
      </c>
      <c r="I578" s="1">
        <v>2629.2</v>
      </c>
      <c r="J578" s="1">
        <v>4284.7857495667222</v>
      </c>
      <c r="K578" s="1">
        <v>4844.8552320656945</v>
      </c>
      <c r="L578" s="1">
        <v>5191.0719793495582</v>
      </c>
    </row>
    <row r="579" spans="2:12" x14ac:dyDescent="0.25">
      <c r="D579" t="s">
        <v>285</v>
      </c>
      <c r="E579">
        <v>400</v>
      </c>
      <c r="F579">
        <v>2025</v>
      </c>
      <c r="G579" s="1">
        <v>0</v>
      </c>
      <c r="H579" s="1">
        <v>0</v>
      </c>
      <c r="I579" s="1">
        <v>187.79999999999998</v>
      </c>
      <c r="J579" s="1">
        <v>306.05612496905161</v>
      </c>
      <c r="K579" s="1">
        <v>346.06108800469246</v>
      </c>
      <c r="L579" s="1">
        <v>370.79085566782555</v>
      </c>
    </row>
    <row r="580" spans="2:12" x14ac:dyDescent="0.25">
      <c r="D580" t="s">
        <v>286</v>
      </c>
      <c r="E580">
        <v>1600</v>
      </c>
      <c r="F580">
        <v>2025</v>
      </c>
      <c r="G580" s="1">
        <v>0</v>
      </c>
      <c r="H580" s="1">
        <v>0</v>
      </c>
      <c r="I580" s="1">
        <v>751.19999999999993</v>
      </c>
      <c r="J580" s="1">
        <v>1224.2244998762064</v>
      </c>
      <c r="K580" s="1">
        <v>1384.2443520187699</v>
      </c>
      <c r="L580" s="1">
        <v>1483.1634226713022</v>
      </c>
    </row>
    <row r="581" spans="2:12" x14ac:dyDescent="0.25">
      <c r="D581" t="s">
        <v>287</v>
      </c>
      <c r="E581">
        <v>1619</v>
      </c>
      <c r="F581">
        <v>2020</v>
      </c>
      <c r="G581" s="1">
        <v>0</v>
      </c>
      <c r="H581" s="1">
        <v>760.12049999999999</v>
      </c>
      <c r="I581" s="1">
        <v>1238.7621658122364</v>
      </c>
      <c r="J581" s="1">
        <v>1400.6822536989928</v>
      </c>
      <c r="K581" s="1">
        <v>1500.775988315524</v>
      </c>
      <c r="L581" s="1">
        <v>1573.4190014012465</v>
      </c>
    </row>
    <row r="582" spans="2:12" x14ac:dyDescent="0.25">
      <c r="D582" t="s">
        <v>288</v>
      </c>
      <c r="E582">
        <v>3900</v>
      </c>
      <c r="F582">
        <v>2025</v>
      </c>
      <c r="G582" s="1">
        <v>0</v>
      </c>
      <c r="H582" s="1">
        <v>0</v>
      </c>
      <c r="I582" s="1">
        <v>1831.05</v>
      </c>
      <c r="J582" s="1">
        <v>2984.0472184482533</v>
      </c>
      <c r="K582" s="1">
        <v>3374.0956080457513</v>
      </c>
      <c r="L582" s="1">
        <v>3615.2108427612993</v>
      </c>
    </row>
    <row r="583" spans="2:12" x14ac:dyDescent="0.25">
      <c r="C583" t="s">
        <v>118</v>
      </c>
      <c r="G583" s="1"/>
      <c r="H583" s="1"/>
      <c r="I583" s="1"/>
      <c r="J583" s="1"/>
      <c r="K583" s="1"/>
      <c r="L583" s="1"/>
    </row>
    <row r="584" spans="2:12" x14ac:dyDescent="0.25">
      <c r="C584" t="s">
        <v>127</v>
      </c>
      <c r="G584" s="1"/>
      <c r="H584" s="1"/>
      <c r="I584" s="1"/>
      <c r="J584" s="1"/>
      <c r="K584" s="1"/>
      <c r="L584" s="1"/>
    </row>
    <row r="585" spans="2:12" x14ac:dyDescent="0.25">
      <c r="C585" t="s">
        <v>129</v>
      </c>
      <c r="G585" s="1"/>
      <c r="H585" s="1"/>
      <c r="I585" s="1"/>
      <c r="J585" s="1"/>
      <c r="K585" s="1"/>
      <c r="L585" s="1"/>
    </row>
    <row r="586" spans="2:12" x14ac:dyDescent="0.25">
      <c r="C586" t="s">
        <v>139</v>
      </c>
      <c r="G586" s="1"/>
      <c r="H586" s="1"/>
      <c r="I586" s="1"/>
      <c r="J586" s="1"/>
      <c r="K586" s="1"/>
      <c r="L586" s="1"/>
    </row>
    <row r="587" spans="2:12" x14ac:dyDescent="0.25">
      <c r="C587" t="s">
        <v>141</v>
      </c>
      <c r="G587" s="1"/>
      <c r="H587" s="1"/>
      <c r="I587" s="1"/>
      <c r="J587" s="1"/>
      <c r="K587" s="1"/>
      <c r="L587" s="1"/>
    </row>
    <row r="588" spans="2:12" x14ac:dyDescent="0.25">
      <c r="G588" s="1"/>
      <c r="H588" s="1"/>
      <c r="I588" s="1"/>
      <c r="J588" s="1"/>
      <c r="K588" s="1"/>
      <c r="L588" s="1"/>
    </row>
    <row r="589" spans="2:12" x14ac:dyDescent="0.25">
      <c r="B589" t="s">
        <v>208</v>
      </c>
      <c r="G589" s="1"/>
      <c r="H589" s="1"/>
      <c r="I589" s="1"/>
      <c r="J589" s="1"/>
      <c r="K589" s="1"/>
      <c r="L589" s="1"/>
    </row>
    <row r="590" spans="2:12" x14ac:dyDescent="0.25">
      <c r="C590" t="s">
        <v>4</v>
      </c>
      <c r="G590" s="1"/>
      <c r="H590" s="1"/>
      <c r="I590" s="1"/>
      <c r="J590" s="1"/>
      <c r="K590" s="1"/>
      <c r="L590" s="1"/>
    </row>
    <row r="591" spans="2:12" x14ac:dyDescent="0.25">
      <c r="C591" t="s">
        <v>8</v>
      </c>
      <c r="G591" s="1"/>
      <c r="H591" s="1"/>
      <c r="I591" s="1"/>
      <c r="J591" s="1"/>
      <c r="K591" s="1"/>
      <c r="L591" s="1"/>
    </row>
    <row r="592" spans="2:12" x14ac:dyDescent="0.25">
      <c r="D592" t="s">
        <v>289</v>
      </c>
      <c r="E592">
        <v>500</v>
      </c>
      <c r="F592">
        <v>2020</v>
      </c>
      <c r="G592" s="1">
        <v>0</v>
      </c>
      <c r="H592" s="1">
        <v>234.75</v>
      </c>
      <c r="I592" s="1">
        <v>382.5701562113145</v>
      </c>
      <c r="J592" s="1">
        <v>432.57636000586558</v>
      </c>
      <c r="K592" s="1">
        <v>463.48856958478194</v>
      </c>
      <c r="L592" s="1">
        <v>485.92310111218239</v>
      </c>
    </row>
    <row r="593" spans="3:12" x14ac:dyDescent="0.25">
      <c r="C593" t="s">
        <v>9</v>
      </c>
      <c r="G593" s="1"/>
      <c r="H593" s="1"/>
      <c r="I593" s="1"/>
      <c r="J593" s="1"/>
      <c r="K593" s="1"/>
      <c r="L593" s="1"/>
    </row>
    <row r="594" spans="3:12" x14ac:dyDescent="0.25">
      <c r="C594" t="s">
        <v>13</v>
      </c>
      <c r="G594" s="1"/>
      <c r="H594" s="1"/>
      <c r="I594" s="1"/>
      <c r="J594" s="1"/>
      <c r="K594" s="1"/>
      <c r="L594" s="1"/>
    </row>
    <row r="595" spans="3:12" x14ac:dyDescent="0.25">
      <c r="D595" t="s">
        <v>290</v>
      </c>
      <c r="E595">
        <v>1000</v>
      </c>
      <c r="F595">
        <v>2022</v>
      </c>
      <c r="G595" s="1">
        <v>0</v>
      </c>
      <c r="H595" s="1">
        <v>0</v>
      </c>
      <c r="I595" s="1">
        <v>698.23856958478189</v>
      </c>
      <c r="J595" s="1">
        <v>832.04205526047622</v>
      </c>
      <c r="K595" s="1">
        <v>904.94445938651768</v>
      </c>
      <c r="L595" s="1">
        <v>955.3324315624626</v>
      </c>
    </row>
    <row r="596" spans="3:12" x14ac:dyDescent="0.25">
      <c r="C596" t="s">
        <v>19</v>
      </c>
      <c r="G596" s="1"/>
      <c r="H596" s="1"/>
      <c r="I596" s="1"/>
      <c r="J596" s="1"/>
      <c r="K596" s="1"/>
      <c r="L596" s="1"/>
    </row>
    <row r="597" spans="3:12" x14ac:dyDescent="0.25">
      <c r="C597" t="s">
        <v>23</v>
      </c>
      <c r="G597" s="1"/>
      <c r="H597" s="1"/>
      <c r="I597" s="1"/>
      <c r="J597" s="1"/>
      <c r="K597" s="1"/>
      <c r="L597" s="1"/>
    </row>
    <row r="598" spans="3:12" x14ac:dyDescent="0.25">
      <c r="C598" t="s">
        <v>24</v>
      </c>
      <c r="G598" s="1"/>
      <c r="H598" s="1"/>
      <c r="I598" s="1"/>
      <c r="J598" s="1"/>
      <c r="K598" s="1"/>
      <c r="L598" s="1"/>
    </row>
    <row r="599" spans="3:12" x14ac:dyDescent="0.25">
      <c r="C599" t="s">
        <v>32</v>
      </c>
      <c r="G599" s="1"/>
      <c r="H599" s="1"/>
      <c r="I599" s="1"/>
      <c r="J599" s="1"/>
      <c r="K599" s="1"/>
      <c r="L599" s="1"/>
    </row>
    <row r="600" spans="3:12" x14ac:dyDescent="0.25">
      <c r="C600" t="s">
        <v>34</v>
      </c>
      <c r="G600" s="1"/>
      <c r="H600" s="1"/>
      <c r="I600" s="1"/>
      <c r="J600" s="1"/>
      <c r="K600" s="1"/>
      <c r="L600" s="1"/>
    </row>
    <row r="601" spans="3:12" x14ac:dyDescent="0.25">
      <c r="C601" t="s">
        <v>35</v>
      </c>
      <c r="G601" s="1"/>
      <c r="H601" s="1"/>
      <c r="I601" s="1"/>
      <c r="J601" s="1"/>
      <c r="K601" s="1"/>
      <c r="L601" s="1"/>
    </row>
    <row r="602" spans="3:12" x14ac:dyDescent="0.25">
      <c r="C602" t="s">
        <v>39</v>
      </c>
      <c r="G602" s="1"/>
      <c r="H602" s="1"/>
      <c r="I602" s="1"/>
      <c r="J602" s="1"/>
      <c r="K602" s="1"/>
      <c r="L602" s="1"/>
    </row>
    <row r="603" spans="3:12" x14ac:dyDescent="0.25">
      <c r="C603" t="s">
        <v>43</v>
      </c>
      <c r="G603" s="1"/>
      <c r="H603" s="1"/>
      <c r="I603" s="1"/>
      <c r="J603" s="1"/>
      <c r="K603" s="1"/>
      <c r="L603" s="1"/>
    </row>
    <row r="604" spans="3:12" x14ac:dyDescent="0.25">
      <c r="C604" t="s">
        <v>46</v>
      </c>
      <c r="G604" s="1"/>
      <c r="H604" s="1"/>
      <c r="I604" s="1"/>
      <c r="J604" s="1"/>
      <c r="K604" s="1"/>
      <c r="L604" s="1"/>
    </row>
    <row r="605" spans="3:12" x14ac:dyDescent="0.25">
      <c r="C605" t="s">
        <v>52</v>
      </c>
      <c r="G605" s="1"/>
      <c r="H605" s="1"/>
      <c r="I605" s="1"/>
      <c r="J605" s="1"/>
      <c r="K605" s="1"/>
      <c r="L605" s="1"/>
    </row>
    <row r="606" spans="3:12" x14ac:dyDescent="0.25">
      <c r="C606" t="s">
        <v>61</v>
      </c>
      <c r="G606" s="1"/>
      <c r="H606" s="1"/>
      <c r="I606" s="1"/>
      <c r="J606" s="1"/>
      <c r="K606" s="1"/>
      <c r="L606" s="1"/>
    </row>
    <row r="607" spans="3:12" x14ac:dyDescent="0.25">
      <c r="D607" t="s">
        <v>291</v>
      </c>
      <c r="E607">
        <v>2025</v>
      </c>
      <c r="F607">
        <v>2025</v>
      </c>
      <c r="G607" s="1"/>
      <c r="H607" s="1">
        <v>0</v>
      </c>
      <c r="I607" s="1">
        <v>950.73749999999995</v>
      </c>
      <c r="J607" s="1">
        <v>1549.4091326558239</v>
      </c>
      <c r="K607" s="1">
        <v>1751.9342580237555</v>
      </c>
      <c r="L607" s="1">
        <v>1877.1287068183669</v>
      </c>
    </row>
    <row r="608" spans="3:12" x14ac:dyDescent="0.25">
      <c r="D608" t="s">
        <v>292</v>
      </c>
      <c r="E608">
        <v>5650</v>
      </c>
      <c r="F608">
        <v>2018</v>
      </c>
      <c r="G608" s="1">
        <v>0</v>
      </c>
      <c r="H608" s="1">
        <v>3676.8563061108453</v>
      </c>
      <c r="I608" s="1">
        <v>4591.2343772310269</v>
      </c>
      <c r="J608" s="1">
        <v>5043.8490384935176</v>
      </c>
      <c r="K608" s="1">
        <v>5347.2240712986986</v>
      </c>
      <c r="L608" s="1">
        <v>5575.7394827999497</v>
      </c>
    </row>
    <row r="609" spans="3:12" x14ac:dyDescent="0.25">
      <c r="D609" t="s">
        <v>293</v>
      </c>
      <c r="E609">
        <v>1200</v>
      </c>
      <c r="F609">
        <v>2025</v>
      </c>
      <c r="G609" s="1">
        <v>0</v>
      </c>
      <c r="H609" s="1">
        <v>0</v>
      </c>
      <c r="I609" s="1">
        <v>563.4</v>
      </c>
      <c r="J609" s="1">
        <v>918.16837490715488</v>
      </c>
      <c r="K609" s="1">
        <v>1038.1832640140774</v>
      </c>
      <c r="L609" s="1">
        <v>1112.3725670034767</v>
      </c>
    </row>
    <row r="610" spans="3:12" x14ac:dyDescent="0.25">
      <c r="C610" t="s">
        <v>85</v>
      </c>
      <c r="G610" s="1"/>
      <c r="H610" s="1"/>
      <c r="I610" s="1"/>
      <c r="J610" s="1"/>
      <c r="K610" s="1"/>
      <c r="L610" s="1"/>
    </row>
    <row r="611" spans="3:12" x14ac:dyDescent="0.25">
      <c r="C611" t="s">
        <v>86</v>
      </c>
      <c r="G611" s="1"/>
      <c r="H611" s="1"/>
      <c r="I611" s="1"/>
      <c r="J611" s="1"/>
      <c r="K611" s="1"/>
      <c r="L611" s="1"/>
    </row>
    <row r="612" spans="3:12" x14ac:dyDescent="0.25">
      <c r="C612" t="s">
        <v>87</v>
      </c>
      <c r="G612" s="1"/>
      <c r="H612" s="1"/>
      <c r="I612" s="1"/>
      <c r="J612" s="1"/>
      <c r="K612" s="1"/>
      <c r="L612" s="1"/>
    </row>
    <row r="613" spans="3:12" x14ac:dyDescent="0.25">
      <c r="C613" t="s">
        <v>88</v>
      </c>
      <c r="G613" s="1"/>
      <c r="H613" s="1"/>
      <c r="I613" s="1"/>
      <c r="J613" s="1"/>
      <c r="K613" s="1"/>
      <c r="L613" s="1"/>
    </row>
    <row r="614" spans="3:12" x14ac:dyDescent="0.25">
      <c r="C614" t="s">
        <v>90</v>
      </c>
      <c r="G614" s="1"/>
      <c r="H614" s="1"/>
      <c r="I614" s="1"/>
      <c r="J614" s="1"/>
      <c r="K614" s="1"/>
      <c r="L614" s="1"/>
    </row>
    <row r="615" spans="3:12" x14ac:dyDescent="0.25">
      <c r="C615" t="s">
        <v>92</v>
      </c>
      <c r="G615" s="1"/>
      <c r="H615" s="1"/>
      <c r="I615" s="1"/>
      <c r="J615" s="1"/>
      <c r="K615" s="1"/>
      <c r="L615" s="1"/>
    </row>
    <row r="616" spans="3:12" x14ac:dyDescent="0.25">
      <c r="D616" t="s">
        <v>294</v>
      </c>
      <c r="E616">
        <v>1500</v>
      </c>
      <c r="F616">
        <v>2025</v>
      </c>
      <c r="G616" s="1">
        <v>0</v>
      </c>
      <c r="H616" s="1">
        <v>0</v>
      </c>
      <c r="I616" s="1">
        <v>704.25</v>
      </c>
      <c r="J616" s="1">
        <v>1147.7104686339435</v>
      </c>
      <c r="K616" s="1">
        <v>1297.7290800175967</v>
      </c>
      <c r="L616" s="1">
        <v>1390.465708754346</v>
      </c>
    </row>
    <row r="617" spans="3:12" x14ac:dyDescent="0.25">
      <c r="C617" t="s">
        <v>118</v>
      </c>
      <c r="G617" s="1"/>
      <c r="H617" s="1"/>
      <c r="I617" s="1"/>
      <c r="J617" s="1"/>
      <c r="K617" s="1"/>
      <c r="L617" s="1"/>
    </row>
    <row r="618" spans="3:12" x14ac:dyDescent="0.25">
      <c r="C618" t="s">
        <v>127</v>
      </c>
      <c r="G618" s="1"/>
      <c r="H618" s="1"/>
      <c r="I618" s="1"/>
      <c r="J618" s="1"/>
      <c r="K618" s="1"/>
      <c r="L618" s="1"/>
    </row>
    <row r="619" spans="3:12" x14ac:dyDescent="0.25">
      <c r="C619" t="s">
        <v>129</v>
      </c>
      <c r="G619" s="1"/>
      <c r="H619" s="1"/>
      <c r="I619" s="1"/>
      <c r="J619" s="1"/>
      <c r="K619" s="1"/>
      <c r="L619" s="1"/>
    </row>
    <row r="620" spans="3:12" x14ac:dyDescent="0.25">
      <c r="C620" t="s">
        <v>139</v>
      </c>
      <c r="G620" s="1"/>
      <c r="H620" s="1"/>
      <c r="I620" s="1"/>
      <c r="J620" s="1"/>
      <c r="K620" s="1"/>
      <c r="L620" s="1"/>
    </row>
    <row r="621" spans="3:12" x14ac:dyDescent="0.25">
      <c r="C621" t="s">
        <v>141</v>
      </c>
      <c r="G621" s="1"/>
      <c r="H621" s="1"/>
      <c r="I621" s="1"/>
      <c r="J621" s="1"/>
      <c r="K621" s="1"/>
      <c r="L621" s="1"/>
    </row>
    <row r="622" spans="3:12" x14ac:dyDescent="0.25">
      <c r="D622" t="s">
        <v>295</v>
      </c>
      <c r="E622">
        <v>2000</v>
      </c>
      <c r="F622">
        <v>2020</v>
      </c>
      <c r="G622" s="1">
        <v>0</v>
      </c>
      <c r="H622" s="1">
        <v>939</v>
      </c>
      <c r="I622" s="1">
        <v>1530.280624845258</v>
      </c>
      <c r="J622" s="1">
        <v>1730.3054400234623</v>
      </c>
      <c r="K622" s="1">
        <v>1853.9542783391278</v>
      </c>
      <c r="L622" s="1">
        <v>1943.6924044487296</v>
      </c>
    </row>
    <row r="623" spans="3:12" x14ac:dyDescent="0.25">
      <c r="D623" t="s">
        <v>296</v>
      </c>
      <c r="E623">
        <v>1900</v>
      </c>
      <c r="F623">
        <v>2020</v>
      </c>
      <c r="G623" s="1">
        <v>0</v>
      </c>
      <c r="H623" s="1">
        <v>892.05</v>
      </c>
      <c r="I623" s="1">
        <v>1453.7665936029953</v>
      </c>
      <c r="J623" s="1">
        <v>1643.7901680222892</v>
      </c>
      <c r="K623" s="1">
        <v>1761.2565644221716</v>
      </c>
      <c r="L623" s="1">
        <v>1846.5077842262931</v>
      </c>
    </row>
    <row r="624" spans="3:12" x14ac:dyDescent="0.25">
      <c r="D624" t="s">
        <v>297</v>
      </c>
      <c r="E624">
        <v>4100</v>
      </c>
      <c r="F624">
        <v>2020</v>
      </c>
      <c r="G624" s="1">
        <v>0</v>
      </c>
      <c r="H624" s="1">
        <v>1924.9499999999998</v>
      </c>
      <c r="I624" s="1">
        <v>3137.0752809327792</v>
      </c>
      <c r="J624" s="1">
        <v>3547.1261520480975</v>
      </c>
      <c r="K624" s="1">
        <v>3800.6062705952122</v>
      </c>
      <c r="L624" s="1">
        <v>3984.5694291198956</v>
      </c>
    </row>
    <row r="625" spans="1:12" x14ac:dyDescent="0.25">
      <c r="G625" s="1"/>
      <c r="H625" s="1"/>
      <c r="I625" s="1"/>
      <c r="J625" s="1"/>
      <c r="K625" s="1"/>
      <c r="L625" s="1"/>
    </row>
    <row r="626" spans="1:12" x14ac:dyDescent="0.25">
      <c r="G626" s="1"/>
      <c r="H626" s="1"/>
      <c r="I626" s="1"/>
      <c r="J626" s="1"/>
      <c r="K626" s="1"/>
      <c r="L626" s="1"/>
    </row>
    <row r="627" spans="1:12" x14ac:dyDescent="0.25">
      <c r="A627" t="s">
        <v>298</v>
      </c>
      <c r="G627" s="1"/>
      <c r="H627" s="1"/>
      <c r="I627" s="1"/>
      <c r="J627" s="1"/>
      <c r="K627" s="1"/>
      <c r="L627" s="1"/>
    </row>
    <row r="628" spans="1:12" x14ac:dyDescent="0.25">
      <c r="B628" t="s">
        <v>1</v>
      </c>
      <c r="G628" s="1"/>
      <c r="H628" s="1"/>
      <c r="I628" s="1"/>
      <c r="J628" s="1"/>
      <c r="K628" s="1"/>
      <c r="L628" s="1"/>
    </row>
    <row r="629" spans="1:12" x14ac:dyDescent="0.25">
      <c r="C629" t="s">
        <v>4</v>
      </c>
      <c r="G629" s="1"/>
      <c r="H629" s="1"/>
      <c r="I629" s="1"/>
      <c r="J629" s="1"/>
      <c r="K629" s="1"/>
      <c r="L629" s="1"/>
    </row>
    <row r="630" spans="1:12" x14ac:dyDescent="0.25">
      <c r="C630" t="s">
        <v>8</v>
      </c>
      <c r="G630" s="1"/>
      <c r="H630" s="1"/>
      <c r="I630" s="1"/>
      <c r="J630" s="1"/>
      <c r="K630" s="1"/>
      <c r="L630" s="1"/>
    </row>
    <row r="631" spans="1:12" x14ac:dyDescent="0.25">
      <c r="C631" t="s">
        <v>9</v>
      </c>
      <c r="G631" s="1"/>
      <c r="H631" s="1"/>
      <c r="I631" s="1"/>
      <c r="J631" s="1"/>
      <c r="K631" s="1"/>
      <c r="L631" s="1"/>
    </row>
    <row r="632" spans="1:12" x14ac:dyDescent="0.25">
      <c r="C632" t="s">
        <v>13</v>
      </c>
      <c r="G632" s="1"/>
      <c r="H632" s="1"/>
      <c r="I632" s="1"/>
      <c r="J632" s="1"/>
      <c r="K632" s="1"/>
      <c r="L632" s="1"/>
    </row>
    <row r="633" spans="1:12" x14ac:dyDescent="0.25">
      <c r="C633" t="s">
        <v>19</v>
      </c>
      <c r="G633" s="1"/>
      <c r="H633" s="1"/>
      <c r="I633" s="1"/>
      <c r="J633" s="1"/>
      <c r="K633" s="1"/>
      <c r="L633" s="1"/>
    </row>
    <row r="634" spans="1:12" x14ac:dyDescent="0.25">
      <c r="C634" t="s">
        <v>23</v>
      </c>
      <c r="G634" s="1"/>
      <c r="H634" s="1"/>
      <c r="I634" s="1"/>
      <c r="J634" s="1"/>
      <c r="K634" s="1"/>
      <c r="L634" s="1"/>
    </row>
    <row r="635" spans="1:12" x14ac:dyDescent="0.25">
      <c r="C635" t="s">
        <v>24</v>
      </c>
      <c r="G635" s="1"/>
      <c r="H635" s="1"/>
      <c r="I635" s="1"/>
      <c r="J635" s="1"/>
      <c r="K635" s="1"/>
      <c r="L635" s="1"/>
    </row>
    <row r="636" spans="1:12" x14ac:dyDescent="0.25">
      <c r="C636" t="s">
        <v>32</v>
      </c>
      <c r="G636" s="1"/>
      <c r="H636" s="1"/>
      <c r="I636" s="1"/>
      <c r="J636" s="1"/>
      <c r="K636" s="1"/>
      <c r="L636" s="1"/>
    </row>
    <row r="637" spans="1:12" x14ac:dyDescent="0.25">
      <c r="C637" t="s">
        <v>34</v>
      </c>
      <c r="G637" s="1"/>
      <c r="H637" s="1"/>
      <c r="I637" s="1"/>
      <c r="J637" s="1"/>
      <c r="K637" s="1"/>
      <c r="L637" s="1"/>
    </row>
    <row r="638" spans="1:12" x14ac:dyDescent="0.25">
      <c r="C638" t="s">
        <v>35</v>
      </c>
      <c r="G638" s="1"/>
      <c r="H638" s="1"/>
      <c r="I638" s="1"/>
      <c r="J638" s="1"/>
      <c r="K638" s="1"/>
      <c r="L638" s="1"/>
    </row>
    <row r="639" spans="1:12" x14ac:dyDescent="0.25">
      <c r="C639" t="s">
        <v>39</v>
      </c>
      <c r="G639" s="1"/>
      <c r="H639" s="1"/>
      <c r="I639" s="1"/>
      <c r="J639" s="1"/>
      <c r="K639" s="1"/>
      <c r="L639" s="1"/>
    </row>
    <row r="640" spans="1:12" x14ac:dyDescent="0.25">
      <c r="C640" t="s">
        <v>43</v>
      </c>
      <c r="G640" s="1"/>
      <c r="H640" s="1"/>
      <c r="I640" s="1"/>
      <c r="J640" s="1"/>
      <c r="K640" s="1"/>
      <c r="L640" s="1"/>
    </row>
    <row r="641" spans="2:12" x14ac:dyDescent="0.25">
      <c r="C641" t="s">
        <v>46</v>
      </c>
      <c r="G641" s="1"/>
      <c r="H641" s="1"/>
      <c r="I641" s="1"/>
      <c r="J641" s="1"/>
      <c r="K641" s="1"/>
      <c r="L641" s="1"/>
    </row>
    <row r="642" spans="2:12" x14ac:dyDescent="0.25">
      <c r="C642" t="s">
        <v>52</v>
      </c>
      <c r="G642" s="1"/>
      <c r="H642" s="1"/>
      <c r="I642" s="1"/>
      <c r="J642" s="1"/>
      <c r="K642" s="1"/>
      <c r="L642" s="1"/>
    </row>
    <row r="643" spans="2:12" x14ac:dyDescent="0.25">
      <c r="C643" t="s">
        <v>61</v>
      </c>
      <c r="G643" s="1"/>
      <c r="H643" s="1"/>
      <c r="I643" s="1"/>
      <c r="J643" s="1"/>
      <c r="K643" s="1"/>
      <c r="L643" s="1"/>
    </row>
    <row r="644" spans="2:12" x14ac:dyDescent="0.25">
      <c r="C644" t="s">
        <v>85</v>
      </c>
      <c r="G644" s="1"/>
      <c r="H644" s="1"/>
      <c r="I644" s="1"/>
      <c r="J644" s="1"/>
      <c r="K644" s="1"/>
      <c r="L644" s="1"/>
    </row>
    <row r="645" spans="2:12" x14ac:dyDescent="0.25">
      <c r="C645" t="s">
        <v>86</v>
      </c>
      <c r="G645" s="1"/>
      <c r="H645" s="1"/>
      <c r="I645" s="1"/>
      <c r="J645" s="1"/>
      <c r="K645" s="1"/>
      <c r="L645" s="1"/>
    </row>
    <row r="646" spans="2:12" x14ac:dyDescent="0.25">
      <c r="C646" t="s">
        <v>87</v>
      </c>
      <c r="G646" s="1"/>
      <c r="H646" s="1"/>
      <c r="I646" s="1"/>
      <c r="J646" s="1"/>
      <c r="K646" s="1"/>
      <c r="L646" s="1"/>
    </row>
    <row r="647" spans="2:12" x14ac:dyDescent="0.25">
      <c r="C647" t="s">
        <v>88</v>
      </c>
      <c r="G647" s="1"/>
      <c r="H647" s="1"/>
      <c r="I647" s="1"/>
      <c r="J647" s="1"/>
      <c r="K647" s="1"/>
      <c r="L647" s="1"/>
    </row>
    <row r="648" spans="2:12" x14ac:dyDescent="0.25">
      <c r="C648" t="s">
        <v>90</v>
      </c>
      <c r="G648" s="1"/>
      <c r="H648" s="1"/>
      <c r="I648" s="1"/>
      <c r="J648" s="1"/>
      <c r="K648" s="1"/>
      <c r="L648" s="1"/>
    </row>
    <row r="649" spans="2:12" x14ac:dyDescent="0.25">
      <c r="C649" t="s">
        <v>92</v>
      </c>
      <c r="G649" s="1"/>
      <c r="H649" s="1"/>
      <c r="I649" s="1"/>
      <c r="J649" s="1"/>
      <c r="K649" s="1"/>
      <c r="L649" s="1"/>
    </row>
    <row r="650" spans="2:12" x14ac:dyDescent="0.25">
      <c r="C650" t="s">
        <v>118</v>
      </c>
      <c r="G650" s="1"/>
      <c r="H650" s="1"/>
      <c r="I650" s="1"/>
      <c r="J650" s="1"/>
      <c r="K650" s="1"/>
      <c r="L650" s="1"/>
    </row>
    <row r="651" spans="2:12" x14ac:dyDescent="0.25">
      <c r="C651" t="s">
        <v>127</v>
      </c>
      <c r="G651" s="1"/>
      <c r="H651" s="1"/>
      <c r="I651" s="1"/>
      <c r="J651" s="1"/>
      <c r="K651" s="1"/>
      <c r="L651" s="1"/>
    </row>
    <row r="652" spans="2:12" x14ac:dyDescent="0.25">
      <c r="C652" t="s">
        <v>129</v>
      </c>
      <c r="G652" s="1"/>
      <c r="H652" s="1"/>
      <c r="I652" s="1"/>
      <c r="J652" s="1"/>
      <c r="K652" s="1"/>
      <c r="L652" s="1"/>
    </row>
    <row r="653" spans="2:12" x14ac:dyDescent="0.25">
      <c r="C653" t="s">
        <v>139</v>
      </c>
      <c r="G653" s="1"/>
      <c r="H653" s="1"/>
      <c r="I653" s="1"/>
      <c r="J653" s="1"/>
      <c r="K653" s="1"/>
      <c r="L653" s="1"/>
    </row>
    <row r="654" spans="2:12" x14ac:dyDescent="0.25">
      <c r="C654" t="s">
        <v>141</v>
      </c>
      <c r="G654" s="1"/>
      <c r="H654" s="1"/>
      <c r="I654" s="1"/>
      <c r="J654" s="1"/>
      <c r="K654" s="1"/>
      <c r="L654" s="1"/>
    </row>
    <row r="655" spans="2:12" x14ac:dyDescent="0.25">
      <c r="G655" s="1"/>
      <c r="H655" s="1"/>
      <c r="I655" s="1"/>
      <c r="J655" s="1"/>
      <c r="K655" s="1"/>
      <c r="L655" s="1"/>
    </row>
    <row r="656" spans="2:12" x14ac:dyDescent="0.25">
      <c r="B656" t="s">
        <v>147</v>
      </c>
      <c r="G656" s="1"/>
      <c r="H656" s="1"/>
      <c r="I656" s="1"/>
      <c r="J656" s="1"/>
      <c r="K656" s="1"/>
      <c r="L656" s="1"/>
    </row>
    <row r="657" spans="3:12" x14ac:dyDescent="0.25">
      <c r="C657" t="s">
        <v>4</v>
      </c>
      <c r="G657" s="1"/>
      <c r="H657" s="1"/>
      <c r="I657" s="1"/>
      <c r="J657" s="1"/>
      <c r="K657" s="1"/>
      <c r="L657" s="1"/>
    </row>
    <row r="658" spans="3:12" x14ac:dyDescent="0.25">
      <c r="C658" t="s">
        <v>8</v>
      </c>
      <c r="G658" s="1"/>
      <c r="H658" s="1"/>
      <c r="I658" s="1"/>
      <c r="J658" s="1"/>
      <c r="K658" s="1"/>
      <c r="L658" s="1"/>
    </row>
    <row r="659" spans="3:12" x14ac:dyDescent="0.25">
      <c r="C659" t="s">
        <v>9</v>
      </c>
      <c r="G659" s="1"/>
      <c r="H659" s="1"/>
      <c r="I659" s="1"/>
      <c r="J659" s="1"/>
      <c r="K659" s="1"/>
      <c r="L659" s="1"/>
    </row>
    <row r="660" spans="3:12" x14ac:dyDescent="0.25">
      <c r="C660" t="s">
        <v>13</v>
      </c>
      <c r="G660" s="1"/>
      <c r="H660" s="1"/>
      <c r="I660" s="1"/>
      <c r="J660" s="1"/>
      <c r="K660" s="1"/>
      <c r="L660" s="1"/>
    </row>
    <row r="661" spans="3:12" x14ac:dyDescent="0.25">
      <c r="C661" t="s">
        <v>19</v>
      </c>
      <c r="G661" s="1"/>
      <c r="H661" s="1"/>
      <c r="I661" s="1"/>
      <c r="J661" s="1"/>
      <c r="K661" s="1"/>
      <c r="L661" s="1"/>
    </row>
    <row r="662" spans="3:12" x14ac:dyDescent="0.25">
      <c r="C662" t="s">
        <v>23</v>
      </c>
      <c r="G662" s="1"/>
      <c r="H662" s="1"/>
      <c r="I662" s="1"/>
      <c r="J662" s="1"/>
      <c r="K662" s="1"/>
      <c r="L662" s="1"/>
    </row>
    <row r="663" spans="3:12" x14ac:dyDescent="0.25">
      <c r="C663" t="s">
        <v>24</v>
      </c>
      <c r="G663" s="1"/>
      <c r="H663" s="1"/>
      <c r="I663" s="1"/>
      <c r="J663" s="1"/>
      <c r="K663" s="1"/>
      <c r="L663" s="1"/>
    </row>
    <row r="664" spans="3:12" x14ac:dyDescent="0.25">
      <c r="C664" t="s">
        <v>32</v>
      </c>
      <c r="G664" s="1"/>
      <c r="H664" s="1"/>
      <c r="I664" s="1"/>
      <c r="J664" s="1"/>
      <c r="K664" s="1"/>
      <c r="L664" s="1"/>
    </row>
    <row r="665" spans="3:12" x14ac:dyDescent="0.25">
      <c r="C665" t="s">
        <v>34</v>
      </c>
      <c r="G665" s="1"/>
      <c r="H665" s="1"/>
      <c r="I665" s="1"/>
      <c r="J665" s="1"/>
      <c r="K665" s="1"/>
      <c r="L665" s="1"/>
    </row>
    <row r="666" spans="3:12" x14ac:dyDescent="0.25">
      <c r="C666" t="s">
        <v>35</v>
      </c>
      <c r="G666" s="1"/>
      <c r="H666" s="1"/>
      <c r="I666" s="1"/>
      <c r="J666" s="1"/>
      <c r="K666" s="1"/>
      <c r="L666" s="1"/>
    </row>
    <row r="667" spans="3:12" x14ac:dyDescent="0.25">
      <c r="C667" t="s">
        <v>39</v>
      </c>
      <c r="G667" s="1"/>
      <c r="H667" s="1"/>
      <c r="I667" s="1"/>
      <c r="J667" s="1"/>
      <c r="K667" s="1"/>
      <c r="L667" s="1"/>
    </row>
    <row r="668" spans="3:12" x14ac:dyDescent="0.25">
      <c r="C668" t="s">
        <v>43</v>
      </c>
      <c r="G668" s="1"/>
      <c r="H668" s="1"/>
      <c r="I668" s="1"/>
      <c r="J668" s="1"/>
      <c r="K668" s="1"/>
      <c r="L668" s="1"/>
    </row>
    <row r="669" spans="3:12" x14ac:dyDescent="0.25">
      <c r="C669" t="s">
        <v>46</v>
      </c>
      <c r="G669" s="1"/>
      <c r="H669" s="1"/>
      <c r="I669" s="1"/>
      <c r="J669" s="1"/>
      <c r="K669" s="1"/>
      <c r="L669" s="1"/>
    </row>
    <row r="670" spans="3:12" x14ac:dyDescent="0.25">
      <c r="C670" t="s">
        <v>52</v>
      </c>
      <c r="G670" s="1"/>
      <c r="H670" s="1"/>
      <c r="I670" s="1"/>
      <c r="J670" s="1"/>
      <c r="K670" s="1"/>
      <c r="L670" s="1"/>
    </row>
    <row r="671" spans="3:12" x14ac:dyDescent="0.25">
      <c r="C671" t="s">
        <v>61</v>
      </c>
      <c r="G671" s="1"/>
      <c r="H671" s="1"/>
      <c r="I671" s="1"/>
      <c r="J671" s="1"/>
      <c r="K671" s="1"/>
      <c r="L671" s="1"/>
    </row>
    <row r="672" spans="3:12" x14ac:dyDescent="0.25">
      <c r="C672" t="s">
        <v>85</v>
      </c>
      <c r="G672" s="1"/>
      <c r="H672" s="1"/>
      <c r="I672" s="1"/>
      <c r="J672" s="1"/>
      <c r="K672" s="1"/>
      <c r="L672" s="1"/>
    </row>
    <row r="673" spans="2:12" x14ac:dyDescent="0.25">
      <c r="C673" t="s">
        <v>86</v>
      </c>
      <c r="G673" s="1"/>
      <c r="H673" s="1"/>
      <c r="I673" s="1"/>
      <c r="J673" s="1"/>
      <c r="K673" s="1"/>
      <c r="L673" s="1"/>
    </row>
    <row r="674" spans="2:12" x14ac:dyDescent="0.25">
      <c r="C674" t="s">
        <v>87</v>
      </c>
      <c r="G674" s="1"/>
      <c r="H674" s="1"/>
      <c r="I674" s="1"/>
      <c r="J674" s="1"/>
      <c r="K674" s="1"/>
      <c r="L674" s="1"/>
    </row>
    <row r="675" spans="2:12" x14ac:dyDescent="0.25">
      <c r="C675" t="s">
        <v>88</v>
      </c>
      <c r="G675" s="1"/>
      <c r="H675" s="1"/>
      <c r="I675" s="1"/>
      <c r="J675" s="1"/>
      <c r="K675" s="1"/>
      <c r="L675" s="1"/>
    </row>
    <row r="676" spans="2:12" x14ac:dyDescent="0.25">
      <c r="C676" t="s">
        <v>90</v>
      </c>
      <c r="G676" s="1"/>
      <c r="H676" s="1"/>
      <c r="I676" s="1"/>
      <c r="J676" s="1"/>
      <c r="K676" s="1"/>
      <c r="L676" s="1"/>
    </row>
    <row r="677" spans="2:12" x14ac:dyDescent="0.25">
      <c r="C677" t="s">
        <v>92</v>
      </c>
      <c r="G677" s="1"/>
      <c r="H677" s="1"/>
      <c r="I677" s="1"/>
      <c r="J677" s="1"/>
      <c r="K677" s="1"/>
      <c r="L677" s="1"/>
    </row>
    <row r="678" spans="2:12" x14ac:dyDescent="0.25">
      <c r="D678" t="s">
        <v>299</v>
      </c>
      <c r="E678">
        <v>56000</v>
      </c>
      <c r="F678">
        <v>2015</v>
      </c>
      <c r="G678" s="1">
        <v>52000</v>
      </c>
      <c r="H678" s="1">
        <v>52000</v>
      </c>
      <c r="I678" s="1">
        <v>52000</v>
      </c>
      <c r="J678" s="1">
        <v>52000</v>
      </c>
      <c r="K678" s="1">
        <v>52000</v>
      </c>
      <c r="L678" s="1">
        <v>52000</v>
      </c>
    </row>
    <row r="679" spans="2:12" x14ac:dyDescent="0.25">
      <c r="C679" t="s">
        <v>118</v>
      </c>
      <c r="G679" s="1"/>
      <c r="H679" s="1"/>
      <c r="I679" s="1"/>
      <c r="J679" s="1"/>
      <c r="K679" s="1"/>
      <c r="L679" s="1"/>
    </row>
    <row r="680" spans="2:12" x14ac:dyDescent="0.25">
      <c r="C680" t="s">
        <v>127</v>
      </c>
      <c r="G680" s="1"/>
      <c r="H680" s="1"/>
      <c r="I680" s="1"/>
      <c r="J680" s="1"/>
      <c r="K680" s="1"/>
      <c r="L680" s="1"/>
    </row>
    <row r="681" spans="2:12" x14ac:dyDescent="0.25">
      <c r="C681" t="s">
        <v>129</v>
      </c>
      <c r="G681" s="1"/>
      <c r="H681" s="1"/>
      <c r="I681" s="1"/>
      <c r="J681" s="1"/>
      <c r="K681" s="1"/>
      <c r="L681" s="1"/>
    </row>
    <row r="682" spans="2:12" x14ac:dyDescent="0.25">
      <c r="C682" t="s">
        <v>139</v>
      </c>
      <c r="G682" s="1"/>
      <c r="H682" s="1"/>
      <c r="I682" s="1"/>
      <c r="J682" s="1"/>
      <c r="K682" s="1"/>
      <c r="L682" s="1"/>
    </row>
    <row r="683" spans="2:12" x14ac:dyDescent="0.25">
      <c r="C683" t="s">
        <v>141</v>
      </c>
      <c r="G683" s="1"/>
      <c r="H683" s="1"/>
      <c r="I683" s="1"/>
      <c r="J683" s="1"/>
      <c r="K683" s="1"/>
      <c r="L683" s="1"/>
    </row>
    <row r="684" spans="2:12" x14ac:dyDescent="0.25">
      <c r="G684" s="1"/>
      <c r="H684" s="1"/>
      <c r="I684" s="1"/>
      <c r="J684" s="1"/>
      <c r="K684" s="1"/>
      <c r="L684" s="1"/>
    </row>
    <row r="685" spans="2:12" x14ac:dyDescent="0.25">
      <c r="B685" t="s">
        <v>157</v>
      </c>
      <c r="G685" s="1"/>
      <c r="H685" s="1"/>
      <c r="I685" s="1"/>
      <c r="J685" s="1"/>
      <c r="K685" s="1"/>
      <c r="L685" s="1"/>
    </row>
    <row r="686" spans="2:12" x14ac:dyDescent="0.25">
      <c r="C686" t="s">
        <v>4</v>
      </c>
      <c r="G686" s="1"/>
      <c r="H686" s="1"/>
      <c r="I686" s="1"/>
      <c r="J686" s="1"/>
      <c r="K686" s="1"/>
      <c r="L686" s="1"/>
    </row>
    <row r="687" spans="2:12" x14ac:dyDescent="0.25">
      <c r="C687" t="s">
        <v>8</v>
      </c>
      <c r="G687" s="1"/>
      <c r="H687" s="1"/>
      <c r="I687" s="1"/>
      <c r="J687" s="1"/>
      <c r="K687" s="1"/>
      <c r="L687" s="1"/>
    </row>
    <row r="688" spans="2:12" x14ac:dyDescent="0.25">
      <c r="C688" t="s">
        <v>9</v>
      </c>
      <c r="G688" s="1"/>
      <c r="H688" s="1"/>
      <c r="I688" s="1"/>
      <c r="J688" s="1"/>
      <c r="K688" s="1"/>
      <c r="L688" s="1"/>
    </row>
    <row r="689" spans="3:12" x14ac:dyDescent="0.25">
      <c r="C689" t="s">
        <v>13</v>
      </c>
      <c r="G689" s="1"/>
      <c r="H689" s="1"/>
      <c r="I689" s="1"/>
      <c r="J689" s="1"/>
      <c r="K689" s="1"/>
      <c r="L689" s="1"/>
    </row>
    <row r="690" spans="3:12" x14ac:dyDescent="0.25">
      <c r="C690" t="s">
        <v>19</v>
      </c>
      <c r="G690" s="1"/>
      <c r="H690" s="1"/>
      <c r="I690" s="1"/>
      <c r="J690" s="1"/>
      <c r="K690" s="1"/>
      <c r="L690" s="1"/>
    </row>
    <row r="691" spans="3:12" x14ac:dyDescent="0.25">
      <c r="C691" t="s">
        <v>23</v>
      </c>
      <c r="G691" s="1"/>
      <c r="H691" s="1"/>
      <c r="I691" s="1"/>
      <c r="J691" s="1"/>
      <c r="K691" s="1"/>
      <c r="L691" s="1"/>
    </row>
    <row r="692" spans="3:12" x14ac:dyDescent="0.25">
      <c r="C692" t="s">
        <v>24</v>
      </c>
      <c r="G692" s="1"/>
      <c r="H692" s="1"/>
      <c r="I692" s="1"/>
      <c r="J692" s="1"/>
      <c r="K692" s="1"/>
      <c r="L692" s="1"/>
    </row>
    <row r="693" spans="3:12" x14ac:dyDescent="0.25">
      <c r="C693" t="s">
        <v>32</v>
      </c>
      <c r="G693" s="1"/>
      <c r="H693" s="1"/>
      <c r="I693" s="1"/>
      <c r="J693" s="1"/>
      <c r="K693" s="1"/>
      <c r="L693" s="1"/>
    </row>
    <row r="694" spans="3:12" x14ac:dyDescent="0.25">
      <c r="C694" t="s">
        <v>34</v>
      </c>
      <c r="G694" s="1"/>
      <c r="H694" s="1"/>
      <c r="I694" s="1"/>
      <c r="J694" s="1"/>
      <c r="K694" s="1"/>
      <c r="L694" s="1"/>
    </row>
    <row r="695" spans="3:12" x14ac:dyDescent="0.25">
      <c r="C695" t="s">
        <v>35</v>
      </c>
      <c r="G695" s="1"/>
      <c r="H695" s="1"/>
      <c r="I695" s="1"/>
      <c r="J695" s="1"/>
      <c r="K695" s="1"/>
      <c r="L695" s="1"/>
    </row>
    <row r="696" spans="3:12" x14ac:dyDescent="0.25">
      <c r="C696" t="s">
        <v>39</v>
      </c>
      <c r="G696" s="1"/>
      <c r="H696" s="1"/>
      <c r="I696" s="1"/>
      <c r="J696" s="1"/>
      <c r="K696" s="1"/>
      <c r="L696" s="1"/>
    </row>
    <row r="697" spans="3:12" x14ac:dyDescent="0.25">
      <c r="C697" t="s">
        <v>43</v>
      </c>
      <c r="G697" s="1"/>
      <c r="H697" s="1"/>
      <c r="I697" s="1"/>
      <c r="J697" s="1"/>
      <c r="K697" s="1"/>
      <c r="L697" s="1"/>
    </row>
    <row r="698" spans="3:12" x14ac:dyDescent="0.25">
      <c r="C698" t="s">
        <v>46</v>
      </c>
      <c r="G698" s="1"/>
      <c r="H698" s="1"/>
      <c r="I698" s="1"/>
      <c r="J698" s="1"/>
      <c r="K698" s="1"/>
      <c r="L698" s="1"/>
    </row>
    <row r="699" spans="3:12" x14ac:dyDescent="0.25">
      <c r="C699" t="s">
        <v>52</v>
      </c>
      <c r="G699" s="1"/>
      <c r="H699" s="1"/>
      <c r="I699" s="1"/>
      <c r="J699" s="1"/>
      <c r="K699" s="1"/>
      <c r="L699" s="1"/>
    </row>
    <row r="700" spans="3:12" x14ac:dyDescent="0.25">
      <c r="C700" t="s">
        <v>61</v>
      </c>
      <c r="G700" s="1"/>
      <c r="H700" s="1"/>
      <c r="I700" s="1"/>
      <c r="J700" s="1"/>
      <c r="K700" s="1"/>
      <c r="L700" s="1"/>
    </row>
    <row r="701" spans="3:12" x14ac:dyDescent="0.25">
      <c r="C701" t="s">
        <v>85</v>
      </c>
      <c r="G701" s="1"/>
      <c r="H701" s="1"/>
      <c r="I701" s="1"/>
      <c r="J701" s="1"/>
      <c r="K701" s="1"/>
      <c r="L701" s="1"/>
    </row>
    <row r="702" spans="3:12" x14ac:dyDescent="0.25">
      <c r="C702" t="s">
        <v>86</v>
      </c>
      <c r="G702" s="1"/>
      <c r="H702" s="1"/>
      <c r="I702" s="1"/>
      <c r="J702" s="1"/>
      <c r="K702" s="1"/>
      <c r="L702" s="1"/>
    </row>
    <row r="703" spans="3:12" x14ac:dyDescent="0.25">
      <c r="C703" t="s">
        <v>87</v>
      </c>
      <c r="G703" s="1"/>
      <c r="H703" s="1"/>
      <c r="I703" s="1"/>
      <c r="J703" s="1"/>
      <c r="K703" s="1"/>
      <c r="L703" s="1"/>
    </row>
    <row r="704" spans="3:12" x14ac:dyDescent="0.25">
      <c r="C704" t="s">
        <v>88</v>
      </c>
      <c r="G704" s="1"/>
      <c r="H704" s="1"/>
      <c r="I704" s="1"/>
      <c r="J704" s="1"/>
      <c r="K704" s="1"/>
      <c r="L704" s="1"/>
    </row>
    <row r="705" spans="2:12" x14ac:dyDescent="0.25">
      <c r="C705" t="s">
        <v>90</v>
      </c>
      <c r="G705" s="1"/>
      <c r="H705" s="1"/>
      <c r="I705" s="1"/>
      <c r="J705" s="1"/>
      <c r="K705" s="1"/>
      <c r="L705" s="1"/>
    </row>
    <row r="706" spans="2:12" x14ac:dyDescent="0.25">
      <c r="C706" t="s">
        <v>92</v>
      </c>
      <c r="G706" s="1"/>
      <c r="H706" s="1"/>
      <c r="I706" s="1"/>
      <c r="J706" s="1"/>
      <c r="K706" s="1"/>
      <c r="L706" s="1"/>
    </row>
    <row r="707" spans="2:12" x14ac:dyDescent="0.25">
      <c r="C707" t="s">
        <v>118</v>
      </c>
      <c r="G707" s="1"/>
      <c r="H707" s="1"/>
      <c r="I707" s="1"/>
      <c r="J707" s="1"/>
      <c r="K707" s="1"/>
      <c r="L707" s="1"/>
    </row>
    <row r="708" spans="2:12" x14ac:dyDescent="0.25">
      <c r="C708" t="s">
        <v>127</v>
      </c>
      <c r="G708" s="1"/>
      <c r="H708" s="1"/>
      <c r="I708" s="1"/>
      <c r="J708" s="1"/>
      <c r="K708" s="1"/>
      <c r="L708" s="1"/>
    </row>
    <row r="709" spans="2:12" x14ac:dyDescent="0.25">
      <c r="C709" t="s">
        <v>129</v>
      </c>
      <c r="G709" s="1"/>
      <c r="H709" s="1"/>
      <c r="I709" s="1"/>
      <c r="J709" s="1"/>
      <c r="K709" s="1"/>
      <c r="L709" s="1"/>
    </row>
    <row r="710" spans="2:12" x14ac:dyDescent="0.25">
      <c r="C710" t="s">
        <v>139</v>
      </c>
      <c r="G710" s="1"/>
      <c r="H710" s="1"/>
      <c r="I710" s="1"/>
      <c r="J710" s="1"/>
      <c r="K710" s="1"/>
      <c r="L710" s="1"/>
    </row>
    <row r="711" spans="2:12" x14ac:dyDescent="0.25">
      <c r="C711" t="s">
        <v>141</v>
      </c>
      <c r="G711" s="1"/>
      <c r="H711" s="1"/>
      <c r="I711" s="1"/>
      <c r="J711" s="1"/>
      <c r="K711" s="1"/>
      <c r="L711" s="1"/>
    </row>
    <row r="712" spans="2:12" x14ac:dyDescent="0.25">
      <c r="G712" s="1"/>
      <c r="H712" s="1"/>
      <c r="I712" s="1"/>
      <c r="J712" s="1"/>
      <c r="K712" s="1"/>
      <c r="L712" s="1"/>
    </row>
    <row r="713" spans="2:12" x14ac:dyDescent="0.25">
      <c r="B713" t="s">
        <v>166</v>
      </c>
      <c r="G713" s="1"/>
      <c r="H713" s="1"/>
      <c r="I713" s="1"/>
      <c r="J713" s="1"/>
      <c r="K713" s="1"/>
      <c r="L713" s="1"/>
    </row>
    <row r="714" spans="2:12" x14ac:dyDescent="0.25">
      <c r="C714" t="s">
        <v>4</v>
      </c>
      <c r="G714" s="1"/>
      <c r="H714" s="1"/>
      <c r="I714" s="1"/>
      <c r="J714" s="1"/>
      <c r="K714" s="1"/>
      <c r="L714" s="1"/>
    </row>
    <row r="715" spans="2:12" x14ac:dyDescent="0.25">
      <c r="C715" t="s">
        <v>8</v>
      </c>
      <c r="G715" s="1"/>
      <c r="H715" s="1"/>
      <c r="I715" s="1"/>
      <c r="J715" s="1"/>
      <c r="K715" s="1"/>
      <c r="L715" s="1"/>
    </row>
    <row r="716" spans="2:12" x14ac:dyDescent="0.25">
      <c r="C716" t="s">
        <v>9</v>
      </c>
      <c r="G716" s="1"/>
      <c r="H716" s="1"/>
      <c r="I716" s="1"/>
      <c r="J716" s="1"/>
      <c r="K716" s="1"/>
      <c r="L716" s="1"/>
    </row>
    <row r="717" spans="2:12" x14ac:dyDescent="0.25">
      <c r="C717" t="s">
        <v>13</v>
      </c>
      <c r="G717" s="1"/>
      <c r="H717" s="1"/>
      <c r="I717" s="1"/>
      <c r="J717" s="1"/>
      <c r="K717" s="1"/>
      <c r="L717" s="1"/>
    </row>
    <row r="718" spans="2:12" x14ac:dyDescent="0.25">
      <c r="C718" t="s">
        <v>19</v>
      </c>
      <c r="G718" s="1"/>
      <c r="H718" s="1"/>
      <c r="I718" s="1"/>
      <c r="J718" s="1"/>
      <c r="K718" s="1"/>
      <c r="L718" s="1"/>
    </row>
    <row r="719" spans="2:12" x14ac:dyDescent="0.25">
      <c r="C719" t="s">
        <v>23</v>
      </c>
      <c r="G719" s="1"/>
      <c r="H719" s="1"/>
      <c r="I719" s="1"/>
      <c r="J719" s="1"/>
      <c r="K719" s="1"/>
      <c r="L719" s="1"/>
    </row>
    <row r="720" spans="2:12" x14ac:dyDescent="0.25">
      <c r="C720" t="s">
        <v>24</v>
      </c>
      <c r="G720" s="1"/>
      <c r="H720" s="1"/>
      <c r="I720" s="1"/>
      <c r="J720" s="1"/>
      <c r="K720" s="1"/>
      <c r="L720" s="1"/>
    </row>
    <row r="721" spans="3:12" x14ac:dyDescent="0.25">
      <c r="C721" t="s">
        <v>32</v>
      </c>
      <c r="G721" s="1"/>
      <c r="H721" s="1"/>
      <c r="I721" s="1"/>
      <c r="J721" s="1"/>
      <c r="K721" s="1"/>
      <c r="L721" s="1"/>
    </row>
    <row r="722" spans="3:12" x14ac:dyDescent="0.25">
      <c r="C722" t="s">
        <v>34</v>
      </c>
      <c r="G722" s="1"/>
      <c r="H722" s="1"/>
      <c r="I722" s="1"/>
      <c r="J722" s="1"/>
      <c r="K722" s="1"/>
      <c r="L722" s="1"/>
    </row>
    <row r="723" spans="3:12" x14ac:dyDescent="0.25">
      <c r="C723" t="s">
        <v>35</v>
      </c>
      <c r="G723" s="1"/>
      <c r="H723" s="1"/>
      <c r="I723" s="1"/>
      <c r="J723" s="1"/>
      <c r="K723" s="1"/>
      <c r="L723" s="1"/>
    </row>
    <row r="724" spans="3:12" x14ac:dyDescent="0.25">
      <c r="C724" t="s">
        <v>39</v>
      </c>
      <c r="G724" s="1"/>
      <c r="H724" s="1"/>
      <c r="I724" s="1"/>
      <c r="J724" s="1"/>
      <c r="K724" s="1"/>
      <c r="L724" s="1"/>
    </row>
    <row r="725" spans="3:12" x14ac:dyDescent="0.25">
      <c r="C725" t="s">
        <v>43</v>
      </c>
      <c r="G725" s="1"/>
      <c r="H725" s="1"/>
      <c r="I725" s="1"/>
      <c r="J725" s="1"/>
      <c r="K725" s="1"/>
      <c r="L725" s="1"/>
    </row>
    <row r="726" spans="3:12" x14ac:dyDescent="0.25">
      <c r="C726" t="s">
        <v>46</v>
      </c>
      <c r="G726" s="1"/>
      <c r="H726" s="1"/>
      <c r="I726" s="1"/>
      <c r="J726" s="1"/>
      <c r="K726" s="1"/>
      <c r="L726" s="1"/>
    </row>
    <row r="727" spans="3:12" x14ac:dyDescent="0.25">
      <c r="C727" t="s">
        <v>52</v>
      </c>
      <c r="G727" s="1"/>
      <c r="H727" s="1"/>
      <c r="I727" s="1"/>
      <c r="J727" s="1"/>
      <c r="K727" s="1"/>
      <c r="L727" s="1"/>
    </row>
    <row r="728" spans="3:12" x14ac:dyDescent="0.25">
      <c r="C728" t="s">
        <v>61</v>
      </c>
      <c r="G728" s="1"/>
      <c r="H728" s="1"/>
      <c r="I728" s="1"/>
      <c r="J728" s="1"/>
      <c r="K728" s="1"/>
      <c r="L728" s="1"/>
    </row>
    <row r="729" spans="3:12" x14ac:dyDescent="0.25">
      <c r="D729" t="s">
        <v>300</v>
      </c>
      <c r="E729">
        <v>56000</v>
      </c>
      <c r="F729">
        <v>2017</v>
      </c>
      <c r="G729" s="1"/>
      <c r="H729" s="1">
        <v>52000</v>
      </c>
      <c r="I729" s="1">
        <v>52000</v>
      </c>
      <c r="J729" s="1">
        <v>52000</v>
      </c>
      <c r="K729" s="1">
        <v>52000</v>
      </c>
      <c r="L729" s="1">
        <v>52000</v>
      </c>
    </row>
    <row r="730" spans="3:12" x14ac:dyDescent="0.25">
      <c r="C730" t="s">
        <v>85</v>
      </c>
      <c r="G730" s="1"/>
      <c r="H730" s="1"/>
      <c r="I730" s="1"/>
      <c r="J730" s="1"/>
      <c r="K730" s="1"/>
      <c r="L730" s="1"/>
    </row>
    <row r="731" spans="3:12" x14ac:dyDescent="0.25">
      <c r="C731" t="s">
        <v>86</v>
      </c>
      <c r="G731" s="1"/>
      <c r="H731" s="1"/>
      <c r="I731" s="1"/>
      <c r="J731" s="1"/>
      <c r="K731" s="1"/>
      <c r="L731" s="1"/>
    </row>
    <row r="732" spans="3:12" x14ac:dyDescent="0.25">
      <c r="C732" t="s">
        <v>87</v>
      </c>
      <c r="G732" s="1"/>
      <c r="H732" s="1"/>
      <c r="I732" s="1"/>
      <c r="J732" s="1"/>
      <c r="K732" s="1"/>
      <c r="L732" s="1"/>
    </row>
    <row r="733" spans="3:12" x14ac:dyDescent="0.25">
      <c r="C733" t="s">
        <v>88</v>
      </c>
      <c r="G733" s="1"/>
      <c r="H733" s="1"/>
      <c r="I733" s="1"/>
      <c r="J733" s="1"/>
      <c r="K733" s="1"/>
      <c r="L733" s="1"/>
    </row>
    <row r="734" spans="3:12" x14ac:dyDescent="0.25">
      <c r="C734" t="s">
        <v>90</v>
      </c>
      <c r="G734" s="1"/>
      <c r="H734" s="1"/>
      <c r="I734" s="1"/>
      <c r="J734" s="1"/>
      <c r="K734" s="1"/>
      <c r="L734" s="1"/>
    </row>
    <row r="735" spans="3:12" x14ac:dyDescent="0.25">
      <c r="C735" t="s">
        <v>92</v>
      </c>
      <c r="G735" s="1"/>
      <c r="H735" s="1"/>
      <c r="I735" s="1"/>
      <c r="J735" s="1"/>
      <c r="K735" s="1"/>
      <c r="L735" s="1"/>
    </row>
    <row r="736" spans="3:12" x14ac:dyDescent="0.25">
      <c r="C736" t="s">
        <v>118</v>
      </c>
      <c r="G736" s="1"/>
      <c r="H736" s="1"/>
      <c r="I736" s="1"/>
      <c r="J736" s="1"/>
      <c r="K736" s="1"/>
      <c r="L736" s="1"/>
    </row>
    <row r="737" spans="2:12" x14ac:dyDescent="0.25">
      <c r="C737" t="s">
        <v>127</v>
      </c>
      <c r="G737" s="1"/>
      <c r="H737" s="1"/>
      <c r="I737" s="1"/>
      <c r="J737" s="1"/>
      <c r="K737" s="1"/>
      <c r="L737" s="1"/>
    </row>
    <row r="738" spans="2:12" x14ac:dyDescent="0.25">
      <c r="C738" t="s">
        <v>129</v>
      </c>
      <c r="G738" s="1"/>
      <c r="H738" s="1"/>
      <c r="I738" s="1"/>
      <c r="J738" s="1"/>
      <c r="K738" s="1"/>
      <c r="L738" s="1"/>
    </row>
    <row r="739" spans="2:12" x14ac:dyDescent="0.25">
      <c r="C739" t="s">
        <v>139</v>
      </c>
      <c r="G739" s="1"/>
      <c r="H739" s="1"/>
      <c r="I739" s="1"/>
      <c r="J739" s="1"/>
      <c r="K739" s="1"/>
      <c r="L739" s="1"/>
    </row>
    <row r="740" spans="2:12" x14ac:dyDescent="0.25">
      <c r="C740" t="s">
        <v>141</v>
      </c>
      <c r="G740" s="1"/>
      <c r="H740" s="1"/>
      <c r="I740" s="1"/>
      <c r="J740" s="1"/>
      <c r="K740" s="1"/>
      <c r="L740" s="1"/>
    </row>
    <row r="741" spans="2:12" x14ac:dyDescent="0.25">
      <c r="G741" s="1"/>
      <c r="H741" s="1"/>
      <c r="I741" s="1"/>
      <c r="J741" s="1"/>
      <c r="K741" s="1"/>
      <c r="L741" s="1"/>
    </row>
    <row r="742" spans="2:12" x14ac:dyDescent="0.25">
      <c r="B742" t="s">
        <v>181</v>
      </c>
      <c r="G742" s="1"/>
      <c r="H742" s="1"/>
      <c r="I742" s="1"/>
      <c r="J742" s="1"/>
      <c r="K742" s="1"/>
      <c r="L742" s="1"/>
    </row>
    <row r="743" spans="2:12" x14ac:dyDescent="0.25">
      <c r="C743" t="s">
        <v>4</v>
      </c>
      <c r="G743" s="1"/>
      <c r="H743" s="1"/>
      <c r="I743" s="1"/>
      <c r="J743" s="1"/>
      <c r="K743" s="1"/>
      <c r="L743" s="1"/>
    </row>
    <row r="744" spans="2:12" x14ac:dyDescent="0.25">
      <c r="C744" t="s">
        <v>8</v>
      </c>
      <c r="G744" s="1"/>
      <c r="H744" s="1"/>
      <c r="I744" s="1"/>
      <c r="J744" s="1"/>
      <c r="K744" s="1"/>
      <c r="L744" s="1"/>
    </row>
    <row r="745" spans="2:12" x14ac:dyDescent="0.25">
      <c r="C745" t="s">
        <v>9</v>
      </c>
      <c r="G745" s="1"/>
      <c r="H745" s="1"/>
      <c r="I745" s="1"/>
      <c r="J745" s="1"/>
      <c r="K745" s="1"/>
      <c r="L745" s="1"/>
    </row>
    <row r="746" spans="2:12" x14ac:dyDescent="0.25">
      <c r="C746" t="s">
        <v>13</v>
      </c>
      <c r="G746" s="1"/>
      <c r="H746" s="1"/>
      <c r="I746" s="1"/>
      <c r="J746" s="1"/>
      <c r="K746" s="1"/>
      <c r="L746" s="1"/>
    </row>
    <row r="747" spans="2:12" x14ac:dyDescent="0.25">
      <c r="C747" t="s">
        <v>19</v>
      </c>
      <c r="G747" s="1"/>
      <c r="H747" s="1"/>
      <c r="I747" s="1"/>
      <c r="J747" s="1"/>
      <c r="K747" s="1"/>
      <c r="L747" s="1"/>
    </row>
    <row r="748" spans="2:12" x14ac:dyDescent="0.25">
      <c r="C748" t="s">
        <v>23</v>
      </c>
      <c r="G748" s="1"/>
      <c r="H748" s="1"/>
      <c r="I748" s="1"/>
      <c r="J748" s="1"/>
      <c r="K748" s="1"/>
      <c r="L748" s="1"/>
    </row>
    <row r="749" spans="2:12" x14ac:dyDescent="0.25">
      <c r="C749" t="s">
        <v>24</v>
      </c>
      <c r="G749" s="1"/>
      <c r="H749" s="1"/>
      <c r="I749" s="1"/>
      <c r="J749" s="1"/>
      <c r="K749" s="1"/>
      <c r="L749" s="1"/>
    </row>
    <row r="750" spans="2:12" x14ac:dyDescent="0.25">
      <c r="C750" t="s">
        <v>32</v>
      </c>
      <c r="G750" s="1"/>
      <c r="H750" s="1"/>
      <c r="I750" s="1"/>
      <c r="J750" s="1"/>
      <c r="K750" s="1"/>
      <c r="L750" s="1"/>
    </row>
    <row r="751" spans="2:12" x14ac:dyDescent="0.25">
      <c r="C751" t="s">
        <v>34</v>
      </c>
      <c r="G751" s="1"/>
      <c r="H751" s="1"/>
      <c r="I751" s="1"/>
      <c r="J751" s="1"/>
      <c r="K751" s="1"/>
      <c r="L751" s="1"/>
    </row>
    <row r="752" spans="2:12" x14ac:dyDescent="0.25">
      <c r="C752" t="s">
        <v>35</v>
      </c>
      <c r="G752" s="1"/>
      <c r="H752" s="1"/>
      <c r="I752" s="1"/>
      <c r="J752" s="1"/>
      <c r="K752" s="1"/>
      <c r="L752" s="1"/>
    </row>
    <row r="753" spans="3:12" x14ac:dyDescent="0.25">
      <c r="C753" t="s">
        <v>39</v>
      </c>
      <c r="G753" s="1"/>
      <c r="H753" s="1"/>
      <c r="I753" s="1"/>
      <c r="J753" s="1"/>
      <c r="K753" s="1"/>
      <c r="L753" s="1"/>
    </row>
    <row r="754" spans="3:12" x14ac:dyDescent="0.25">
      <c r="C754" t="s">
        <v>43</v>
      </c>
      <c r="G754" s="1"/>
      <c r="H754" s="1"/>
      <c r="I754" s="1"/>
      <c r="J754" s="1"/>
      <c r="K754" s="1"/>
      <c r="L754" s="1"/>
    </row>
    <row r="755" spans="3:12" x14ac:dyDescent="0.25">
      <c r="C755" t="s">
        <v>46</v>
      </c>
      <c r="G755" s="1"/>
      <c r="H755" s="1"/>
      <c r="I755" s="1"/>
      <c r="J755" s="1"/>
      <c r="K755" s="1"/>
      <c r="L755" s="1"/>
    </row>
    <row r="756" spans="3:12" x14ac:dyDescent="0.25">
      <c r="C756" t="s">
        <v>52</v>
      </c>
      <c r="G756" s="1"/>
      <c r="H756" s="1"/>
      <c r="I756" s="1"/>
      <c r="J756" s="1"/>
      <c r="K756" s="1"/>
      <c r="L756" s="1"/>
    </row>
    <row r="757" spans="3:12" x14ac:dyDescent="0.25">
      <c r="C757" t="s">
        <v>61</v>
      </c>
      <c r="G757" s="1"/>
      <c r="H757" s="1"/>
      <c r="I757" s="1"/>
      <c r="J757" s="1"/>
      <c r="K757" s="1"/>
      <c r="L757" s="1"/>
    </row>
    <row r="758" spans="3:12" x14ac:dyDescent="0.25">
      <c r="C758" t="s">
        <v>85</v>
      </c>
      <c r="G758" s="1"/>
      <c r="H758" s="1"/>
      <c r="I758" s="1"/>
      <c r="J758" s="1"/>
      <c r="K758" s="1"/>
      <c r="L758" s="1"/>
    </row>
    <row r="759" spans="3:12" x14ac:dyDescent="0.25">
      <c r="C759" t="s">
        <v>86</v>
      </c>
      <c r="G759" s="1"/>
      <c r="H759" s="1"/>
      <c r="I759" s="1"/>
      <c r="J759" s="1"/>
      <c r="K759" s="1"/>
      <c r="L759" s="1"/>
    </row>
    <row r="760" spans="3:12" x14ac:dyDescent="0.25">
      <c r="C760" t="s">
        <v>87</v>
      </c>
      <c r="G760" s="1"/>
      <c r="H760" s="1"/>
      <c r="I760" s="1"/>
      <c r="J760" s="1"/>
      <c r="K760" s="1"/>
      <c r="L760" s="1"/>
    </row>
    <row r="761" spans="3:12" x14ac:dyDescent="0.25">
      <c r="C761" t="s">
        <v>88</v>
      </c>
      <c r="G761" s="1"/>
      <c r="H761" s="1"/>
      <c r="I761" s="1"/>
      <c r="J761" s="1"/>
      <c r="K761" s="1"/>
      <c r="L761" s="1"/>
    </row>
    <row r="762" spans="3:12" x14ac:dyDescent="0.25">
      <c r="C762" t="s">
        <v>90</v>
      </c>
      <c r="G762" s="1"/>
      <c r="H762" s="1"/>
      <c r="I762" s="1"/>
      <c r="J762" s="1"/>
      <c r="K762" s="1"/>
      <c r="L762" s="1"/>
    </row>
    <row r="763" spans="3:12" x14ac:dyDescent="0.25">
      <c r="C763" t="s">
        <v>92</v>
      </c>
      <c r="G763" s="1"/>
      <c r="H763" s="1"/>
      <c r="I763" s="1"/>
      <c r="J763" s="1"/>
      <c r="K763" s="1"/>
      <c r="L763" s="1"/>
    </row>
    <row r="764" spans="3:12" x14ac:dyDescent="0.25">
      <c r="D764" t="s">
        <v>301</v>
      </c>
      <c r="E764">
        <v>28000</v>
      </c>
      <c r="F764">
        <v>2025</v>
      </c>
      <c r="G764" s="1"/>
      <c r="H764" s="1"/>
      <c r="I764" s="1">
        <v>26000</v>
      </c>
      <c r="J764" s="1">
        <v>26000</v>
      </c>
      <c r="K764" s="1">
        <v>26000</v>
      </c>
      <c r="L764" s="1">
        <v>26000</v>
      </c>
    </row>
    <row r="765" spans="3:12" x14ac:dyDescent="0.25">
      <c r="C765" t="s">
        <v>118</v>
      </c>
      <c r="G765" s="1"/>
      <c r="H765" s="1"/>
      <c r="I765" s="1"/>
      <c r="J765" s="1"/>
      <c r="K765" s="1"/>
      <c r="L765" s="1"/>
    </row>
    <row r="766" spans="3:12" x14ac:dyDescent="0.25">
      <c r="C766" t="s">
        <v>127</v>
      </c>
      <c r="G766" s="1"/>
      <c r="H766" s="1"/>
      <c r="I766" s="1"/>
      <c r="J766" s="1"/>
      <c r="K766" s="1"/>
      <c r="L766" s="1"/>
    </row>
    <row r="767" spans="3:12" x14ac:dyDescent="0.25">
      <c r="C767" t="s">
        <v>129</v>
      </c>
      <c r="G767" s="1"/>
      <c r="H767" s="1"/>
      <c r="I767" s="1"/>
      <c r="J767" s="1"/>
      <c r="K767" s="1"/>
      <c r="L767" s="1"/>
    </row>
    <row r="768" spans="3:12" x14ac:dyDescent="0.25">
      <c r="C768" t="s">
        <v>139</v>
      </c>
      <c r="G768" s="1"/>
      <c r="H768" s="1"/>
      <c r="I768" s="1"/>
      <c r="J768" s="1"/>
      <c r="K768" s="1"/>
      <c r="L768" s="1"/>
    </row>
    <row r="769" spans="2:12" x14ac:dyDescent="0.25">
      <c r="D769" t="s">
        <v>302</v>
      </c>
      <c r="E769">
        <v>22400</v>
      </c>
      <c r="F769">
        <v>2022</v>
      </c>
      <c r="G769" s="1"/>
      <c r="H769" s="1"/>
      <c r="I769" s="1">
        <v>20800</v>
      </c>
      <c r="J769" s="1">
        <v>20800</v>
      </c>
      <c r="K769" s="1">
        <v>20800</v>
      </c>
      <c r="L769" s="1">
        <v>20800</v>
      </c>
    </row>
    <row r="770" spans="2:12" x14ac:dyDescent="0.25">
      <c r="C770" t="s">
        <v>141</v>
      </c>
      <c r="G770" s="1"/>
      <c r="H770" s="1"/>
      <c r="I770" s="1"/>
      <c r="J770" s="1"/>
      <c r="K770" s="1"/>
      <c r="L770" s="1"/>
    </row>
    <row r="771" spans="2:12" x14ac:dyDescent="0.25">
      <c r="G771" s="1"/>
      <c r="H771" s="1"/>
      <c r="I771" s="1"/>
      <c r="J771" s="1"/>
      <c r="K771" s="1"/>
      <c r="L771" s="1"/>
    </row>
    <row r="772" spans="2:12" x14ac:dyDescent="0.25">
      <c r="B772" t="s">
        <v>208</v>
      </c>
      <c r="G772" s="1"/>
      <c r="H772" s="1"/>
      <c r="I772" s="1"/>
      <c r="J772" s="1"/>
      <c r="K772" s="1"/>
      <c r="L772" s="1"/>
    </row>
    <row r="773" spans="2:12" x14ac:dyDescent="0.25">
      <c r="C773" t="s">
        <v>4</v>
      </c>
      <c r="G773" s="1"/>
      <c r="H773" s="1"/>
      <c r="I773" s="1"/>
      <c r="J773" s="1"/>
      <c r="K773" s="1"/>
      <c r="L773" s="1"/>
    </row>
    <row r="774" spans="2:12" x14ac:dyDescent="0.25">
      <c r="C774" t="s">
        <v>8</v>
      </c>
      <c r="G774" s="1"/>
      <c r="H774" s="1"/>
      <c r="I774" s="1"/>
      <c r="J774" s="1"/>
      <c r="K774" s="1"/>
      <c r="L774" s="1"/>
    </row>
    <row r="775" spans="2:12" x14ac:dyDescent="0.25">
      <c r="C775" t="s">
        <v>9</v>
      </c>
      <c r="G775" s="1"/>
      <c r="H775" s="1"/>
      <c r="I775" s="1"/>
      <c r="J775" s="1"/>
      <c r="K775" s="1"/>
      <c r="L775" s="1"/>
    </row>
    <row r="776" spans="2:12" x14ac:dyDescent="0.25">
      <c r="C776" t="s">
        <v>13</v>
      </c>
      <c r="G776" s="1"/>
      <c r="H776" s="1"/>
      <c r="I776" s="1"/>
      <c r="J776" s="1"/>
      <c r="K776" s="1"/>
      <c r="L776" s="1"/>
    </row>
    <row r="777" spans="2:12" x14ac:dyDescent="0.25">
      <c r="C777" t="s">
        <v>19</v>
      </c>
      <c r="G777" s="1"/>
      <c r="H777" s="1"/>
      <c r="I777" s="1"/>
      <c r="J777" s="1"/>
      <c r="K777" s="1"/>
      <c r="L777" s="1"/>
    </row>
    <row r="778" spans="2:12" x14ac:dyDescent="0.25">
      <c r="C778" t="s">
        <v>23</v>
      </c>
      <c r="G778" s="1"/>
      <c r="H778" s="1"/>
      <c r="I778" s="1"/>
      <c r="J778" s="1"/>
      <c r="K778" s="1"/>
      <c r="L778" s="1"/>
    </row>
    <row r="779" spans="2:12" x14ac:dyDescent="0.25">
      <c r="C779" t="s">
        <v>24</v>
      </c>
      <c r="G779" s="1"/>
      <c r="H779" s="1"/>
      <c r="I779" s="1"/>
      <c r="J779" s="1"/>
      <c r="K779" s="1"/>
      <c r="L779" s="1"/>
    </row>
    <row r="780" spans="2:12" x14ac:dyDescent="0.25">
      <c r="C780" t="s">
        <v>32</v>
      </c>
      <c r="G780" s="1"/>
      <c r="H780" s="1"/>
      <c r="I780" s="1"/>
      <c r="J780" s="1"/>
      <c r="K780" s="1"/>
      <c r="L780" s="1"/>
    </row>
    <row r="781" spans="2:12" x14ac:dyDescent="0.25">
      <c r="C781" t="s">
        <v>34</v>
      </c>
      <c r="G781" s="1"/>
      <c r="H781" s="1"/>
      <c r="I781" s="1"/>
      <c r="J781" s="1"/>
      <c r="K781" s="1"/>
      <c r="L781" s="1"/>
    </row>
    <row r="782" spans="2:12" x14ac:dyDescent="0.25">
      <c r="C782" t="s">
        <v>35</v>
      </c>
      <c r="G782" s="1"/>
      <c r="H782" s="1"/>
      <c r="I782" s="1"/>
      <c r="J782" s="1"/>
      <c r="K782" s="1"/>
      <c r="L782" s="1"/>
    </row>
    <row r="783" spans="2:12" x14ac:dyDescent="0.25">
      <c r="C783" t="s">
        <v>39</v>
      </c>
      <c r="G783" s="1"/>
      <c r="H783" s="1"/>
      <c r="I783" s="1"/>
      <c r="J783" s="1"/>
      <c r="K783" s="1"/>
      <c r="L783" s="1"/>
    </row>
    <row r="784" spans="2:12" x14ac:dyDescent="0.25">
      <c r="C784" t="s">
        <v>43</v>
      </c>
      <c r="G784" s="1"/>
      <c r="H784" s="1"/>
      <c r="I784" s="1"/>
      <c r="J784" s="1"/>
      <c r="K784" s="1"/>
      <c r="L784" s="1"/>
    </row>
    <row r="785" spans="3:12" x14ac:dyDescent="0.25">
      <c r="C785" t="s">
        <v>46</v>
      </c>
      <c r="G785" s="1"/>
      <c r="H785" s="1"/>
      <c r="I785" s="1"/>
      <c r="J785" s="1"/>
      <c r="K785" s="1"/>
      <c r="L785" s="1"/>
    </row>
    <row r="786" spans="3:12" x14ac:dyDescent="0.25">
      <c r="C786" t="s">
        <v>52</v>
      </c>
      <c r="G786" s="1"/>
      <c r="H786" s="1"/>
      <c r="I786" s="1"/>
      <c r="J786" s="1"/>
      <c r="K786" s="1"/>
      <c r="L786" s="1"/>
    </row>
    <row r="787" spans="3:12" x14ac:dyDescent="0.25">
      <c r="C787" t="s">
        <v>61</v>
      </c>
      <c r="G787" s="1"/>
      <c r="H787" s="1"/>
      <c r="I787" s="1"/>
      <c r="J787" s="1"/>
      <c r="K787" s="1"/>
      <c r="L787" s="1"/>
    </row>
    <row r="788" spans="3:12" x14ac:dyDescent="0.25">
      <c r="D788" t="s">
        <v>303</v>
      </c>
      <c r="E788">
        <v>16800</v>
      </c>
      <c r="F788">
        <v>2020</v>
      </c>
      <c r="G788" s="1"/>
      <c r="H788" s="1">
        <v>15600</v>
      </c>
      <c r="I788" s="1">
        <v>15600</v>
      </c>
      <c r="J788" s="1">
        <v>15600</v>
      </c>
      <c r="K788" s="1">
        <v>15600</v>
      </c>
      <c r="L788" s="1">
        <v>15600</v>
      </c>
    </row>
    <row r="789" spans="3:12" x14ac:dyDescent="0.25">
      <c r="C789" t="s">
        <v>85</v>
      </c>
      <c r="G789" s="1"/>
      <c r="H789" s="1"/>
      <c r="I789" s="1"/>
      <c r="J789" s="1"/>
      <c r="K789" s="1"/>
      <c r="L789" s="1"/>
    </row>
    <row r="790" spans="3:12" x14ac:dyDescent="0.25">
      <c r="C790" t="s">
        <v>86</v>
      </c>
      <c r="G790" s="1"/>
      <c r="H790" s="1"/>
      <c r="I790" s="1"/>
      <c r="J790" s="1"/>
      <c r="K790" s="1"/>
      <c r="L790" s="1"/>
    </row>
    <row r="791" spans="3:12" x14ac:dyDescent="0.25">
      <c r="C791" t="s">
        <v>87</v>
      </c>
      <c r="G791" s="1"/>
      <c r="H791" s="1"/>
      <c r="I791" s="1"/>
      <c r="J791" s="1"/>
      <c r="K791" s="1"/>
      <c r="L791" s="1"/>
    </row>
    <row r="792" spans="3:12" x14ac:dyDescent="0.25">
      <c r="C792" t="s">
        <v>88</v>
      </c>
      <c r="G792" s="1"/>
      <c r="H792" s="1"/>
      <c r="I792" s="1"/>
      <c r="J792" s="1"/>
      <c r="K792" s="1"/>
      <c r="L792" s="1"/>
    </row>
    <row r="793" spans="3:12" x14ac:dyDescent="0.25">
      <c r="C793" t="s">
        <v>90</v>
      </c>
      <c r="G793" s="1"/>
      <c r="H793" s="1"/>
      <c r="I793" s="1"/>
      <c r="J793" s="1"/>
      <c r="K793" s="1"/>
      <c r="L793" s="1"/>
    </row>
    <row r="794" spans="3:12" x14ac:dyDescent="0.25">
      <c r="C794" t="s">
        <v>92</v>
      </c>
      <c r="G794" s="1"/>
      <c r="H794" s="1"/>
      <c r="I794" s="1"/>
      <c r="J794" s="1"/>
      <c r="K794" s="1"/>
      <c r="L794" s="1"/>
    </row>
    <row r="795" spans="3:12" x14ac:dyDescent="0.25">
      <c r="D795" t="s">
        <v>304</v>
      </c>
      <c r="E795">
        <v>56000</v>
      </c>
      <c r="F795">
        <v>2035</v>
      </c>
      <c r="G795" s="1"/>
      <c r="H795" s="1"/>
      <c r="I795" s="1"/>
      <c r="J795" s="1"/>
      <c r="K795" s="1">
        <v>52000</v>
      </c>
      <c r="L795" s="1">
        <v>52000</v>
      </c>
    </row>
    <row r="796" spans="3:12" x14ac:dyDescent="0.25">
      <c r="C796" t="s">
        <v>118</v>
      </c>
      <c r="G796" s="1"/>
      <c r="H796" s="1"/>
      <c r="I796" s="1"/>
      <c r="J796" s="1"/>
      <c r="K796" s="1"/>
      <c r="L796" s="1"/>
    </row>
    <row r="797" spans="3:12" x14ac:dyDescent="0.25">
      <c r="C797" t="s">
        <v>127</v>
      </c>
      <c r="G797" s="1"/>
      <c r="H797" s="1"/>
      <c r="I797" s="1"/>
      <c r="J797" s="1"/>
      <c r="K797" s="1"/>
      <c r="L797" s="1"/>
    </row>
    <row r="798" spans="3:12" x14ac:dyDescent="0.25">
      <c r="C798" t="s">
        <v>129</v>
      </c>
      <c r="G798" s="1"/>
      <c r="H798" s="1"/>
      <c r="I798" s="1"/>
      <c r="J798" s="1"/>
      <c r="K798" s="1"/>
      <c r="L798" s="1"/>
    </row>
    <row r="799" spans="3:12" x14ac:dyDescent="0.25">
      <c r="C799" t="s">
        <v>139</v>
      </c>
      <c r="G799" s="1"/>
      <c r="H799" s="1"/>
      <c r="I799" s="1"/>
      <c r="J799" s="1"/>
      <c r="K799" s="1"/>
      <c r="L799" s="1"/>
    </row>
    <row r="800" spans="3:12" x14ac:dyDescent="0.25">
      <c r="C800" t="s">
        <v>141</v>
      </c>
      <c r="G800" s="1"/>
      <c r="H800" s="1"/>
      <c r="I800" s="1"/>
      <c r="J800" s="1"/>
      <c r="K800" s="1"/>
      <c r="L800" s="1"/>
    </row>
    <row r="801" spans="7:12" x14ac:dyDescent="0.25">
      <c r="G801" s="1"/>
      <c r="H801" s="1"/>
      <c r="I801" s="1"/>
      <c r="J801" s="1"/>
      <c r="K801" s="1"/>
      <c r="L801" s="1"/>
    </row>
    <row r="802" spans="7:12" x14ac:dyDescent="0.25">
      <c r="G802" s="1"/>
      <c r="H802" s="1"/>
      <c r="I802" s="1"/>
      <c r="J802" s="1"/>
      <c r="K802" s="1"/>
      <c r="L802" s="1"/>
    </row>
    <row r="803" spans="7:12" x14ac:dyDescent="0.25">
      <c r="G803" s="1"/>
      <c r="H803" s="1"/>
      <c r="I803" s="1"/>
      <c r="J803" s="1"/>
      <c r="K803" s="1"/>
      <c r="L803" s="1"/>
    </row>
    <row r="804" spans="7:12" x14ac:dyDescent="0.25">
      <c r="G804" s="1"/>
      <c r="H804" s="1"/>
      <c r="I804" s="1"/>
      <c r="J804" s="1"/>
      <c r="K804" s="1"/>
      <c r="L804" s="1"/>
    </row>
    <row r="805" spans="7:12" x14ac:dyDescent="0.25">
      <c r="G805" s="1"/>
      <c r="H805" s="1"/>
      <c r="I805" s="1"/>
      <c r="J805" s="1"/>
      <c r="K805" s="1"/>
      <c r="L805" s="1"/>
    </row>
    <row r="806" spans="7:12" x14ac:dyDescent="0.25">
      <c r="G806" s="1"/>
      <c r="H806" s="1"/>
      <c r="I806" s="1"/>
      <c r="J806" s="1"/>
      <c r="K806" s="1"/>
      <c r="L806" s="1"/>
    </row>
    <row r="807" spans="7:12" x14ac:dyDescent="0.25">
      <c r="G807" s="1"/>
      <c r="H807" s="1"/>
      <c r="I807" s="1"/>
      <c r="J807" s="1"/>
      <c r="K807" s="1"/>
      <c r="L807" s="1"/>
    </row>
    <row r="808" spans="7:12" x14ac:dyDescent="0.25">
      <c r="G808" s="1"/>
      <c r="H808" s="1"/>
      <c r="I808" s="1"/>
      <c r="J808" s="1"/>
      <c r="K808" s="1"/>
      <c r="L808" s="1"/>
    </row>
    <row r="809" spans="7:12" x14ac:dyDescent="0.25">
      <c r="G809" s="1"/>
      <c r="H809" s="1"/>
      <c r="I809" s="1"/>
      <c r="J809" s="1"/>
      <c r="K809" s="1"/>
      <c r="L809" s="1"/>
    </row>
    <row r="810" spans="7:12" x14ac:dyDescent="0.25">
      <c r="G810" s="1"/>
      <c r="H810" s="1"/>
      <c r="I810" s="1"/>
      <c r="J810" s="1"/>
      <c r="K810" s="1"/>
      <c r="L810" s="1"/>
    </row>
    <row r="811" spans="7:12" x14ac:dyDescent="0.25">
      <c r="G811" s="1"/>
      <c r="H811" s="1"/>
      <c r="I811" s="1"/>
      <c r="J811" s="1"/>
      <c r="K811" s="1"/>
      <c r="L811" s="1"/>
    </row>
    <row r="812" spans="7:12" x14ac:dyDescent="0.25">
      <c r="G812" s="1"/>
      <c r="H812" s="1"/>
      <c r="I812" s="1"/>
      <c r="J812" s="1"/>
      <c r="K812" s="1"/>
      <c r="L812" s="1"/>
    </row>
    <row r="813" spans="7:12" x14ac:dyDescent="0.25">
      <c r="G813" s="1"/>
      <c r="H813" s="1"/>
      <c r="I813" s="1"/>
      <c r="J813" s="1"/>
      <c r="K813" s="1"/>
      <c r="L813" s="1"/>
    </row>
    <row r="814" spans="7:12" x14ac:dyDescent="0.25">
      <c r="G814" s="1"/>
      <c r="H814" s="1"/>
      <c r="I814" s="1"/>
      <c r="J814" s="1"/>
      <c r="K814" s="1"/>
      <c r="L814" s="1"/>
    </row>
    <row r="815" spans="7:12" x14ac:dyDescent="0.25">
      <c r="G815" s="1"/>
      <c r="H815" s="1"/>
      <c r="I815" s="1"/>
      <c r="J815" s="1"/>
      <c r="K815" s="1"/>
      <c r="L815" s="1"/>
    </row>
    <row r="816" spans="7:12" x14ac:dyDescent="0.25">
      <c r="G816" s="1"/>
      <c r="H816" s="1"/>
      <c r="I816" s="1"/>
      <c r="J816" s="1"/>
      <c r="K816" s="1"/>
      <c r="L816" s="1"/>
    </row>
    <row r="817" spans="7:12" x14ac:dyDescent="0.25">
      <c r="G817" s="1"/>
      <c r="H817" s="1"/>
      <c r="I817" s="1"/>
      <c r="J817" s="1"/>
      <c r="K817" s="1"/>
      <c r="L817" s="1"/>
    </row>
    <row r="818" spans="7:12" x14ac:dyDescent="0.25">
      <c r="G818" s="1"/>
      <c r="H818" s="1"/>
      <c r="I818" s="1"/>
      <c r="J818" s="1"/>
      <c r="K818" s="1"/>
      <c r="L818" s="1"/>
    </row>
    <row r="819" spans="7:12" x14ac:dyDescent="0.25">
      <c r="G819" s="1"/>
      <c r="H819" s="1"/>
      <c r="I819" s="1"/>
      <c r="J819" s="1"/>
      <c r="K819" s="1"/>
      <c r="L819" s="1"/>
    </row>
    <row r="820" spans="7:12" x14ac:dyDescent="0.25">
      <c r="G820" s="1"/>
      <c r="H820" s="1"/>
      <c r="I820" s="1"/>
      <c r="J820" s="1"/>
      <c r="K820" s="1"/>
      <c r="L820" s="1"/>
    </row>
    <row r="821" spans="7:12" x14ac:dyDescent="0.25">
      <c r="G821" s="1"/>
      <c r="H821" s="1"/>
      <c r="I821" s="1"/>
      <c r="J821" s="1"/>
      <c r="K821" s="1"/>
      <c r="L821" s="1"/>
    </row>
    <row r="822" spans="7:12" x14ac:dyDescent="0.25">
      <c r="G822" s="1"/>
      <c r="H822" s="1"/>
      <c r="I822" s="1"/>
      <c r="J822" s="1"/>
      <c r="K822" s="1"/>
      <c r="L822" s="1"/>
    </row>
    <row r="823" spans="7:12" x14ac:dyDescent="0.25">
      <c r="G823" s="1"/>
      <c r="H823" s="1"/>
      <c r="I823" s="1"/>
      <c r="J823" s="1"/>
      <c r="K823" s="1"/>
      <c r="L823" s="1"/>
    </row>
    <row r="824" spans="7:12" x14ac:dyDescent="0.25">
      <c r="G824" s="1"/>
      <c r="H824" s="1"/>
      <c r="I824" s="1"/>
      <c r="J824" s="1"/>
      <c r="K824" s="1"/>
      <c r="L824" s="1"/>
    </row>
    <row r="825" spans="7:12" x14ac:dyDescent="0.25">
      <c r="G825" s="1"/>
      <c r="H825" s="1"/>
      <c r="I825" s="1"/>
      <c r="J825" s="1"/>
      <c r="K825" s="1"/>
      <c r="L825" s="1"/>
    </row>
    <row r="826" spans="7:12" x14ac:dyDescent="0.25">
      <c r="G826" s="1"/>
      <c r="H826" s="1"/>
      <c r="I826" s="1"/>
      <c r="J826" s="1"/>
      <c r="K826" s="1"/>
      <c r="L826" s="1"/>
    </row>
    <row r="827" spans="7:12" x14ac:dyDescent="0.25">
      <c r="G827" s="1"/>
      <c r="H827" s="1"/>
      <c r="I827" s="1"/>
      <c r="J827" s="1"/>
      <c r="K827" s="1"/>
      <c r="L827" s="1"/>
    </row>
    <row r="828" spans="7:12" x14ac:dyDescent="0.25">
      <c r="G828" s="1"/>
      <c r="H828" s="1"/>
      <c r="I828" s="1"/>
      <c r="J828" s="1"/>
      <c r="K828" s="1"/>
      <c r="L828" s="1"/>
    </row>
    <row r="829" spans="7:12" x14ac:dyDescent="0.25">
      <c r="G829" s="1"/>
      <c r="H829" s="1"/>
      <c r="I829" s="1"/>
      <c r="J829" s="1"/>
      <c r="K829" s="1"/>
      <c r="L829" s="1"/>
    </row>
    <row r="830" spans="7:12" x14ac:dyDescent="0.25">
      <c r="G830" s="1"/>
      <c r="H830" s="1"/>
      <c r="I830" s="1"/>
      <c r="J830" s="1"/>
      <c r="K830" s="1"/>
      <c r="L830" s="1"/>
    </row>
    <row r="831" spans="7:12" x14ac:dyDescent="0.25">
      <c r="G831" s="1"/>
      <c r="H831" s="1"/>
      <c r="I831" s="1"/>
      <c r="J831" s="1"/>
      <c r="K831" s="1"/>
      <c r="L831" s="1"/>
    </row>
    <row r="832" spans="7:12" x14ac:dyDescent="0.25">
      <c r="G832" s="1"/>
      <c r="H832" s="1"/>
      <c r="I832" s="1"/>
      <c r="J832" s="1"/>
      <c r="K832" s="1"/>
      <c r="L832" s="1"/>
    </row>
    <row r="833" spans="7:12" x14ac:dyDescent="0.25">
      <c r="G833" s="1"/>
      <c r="H833" s="1"/>
      <c r="I833" s="1"/>
      <c r="J833" s="1"/>
      <c r="K833" s="1"/>
      <c r="L833" s="1"/>
    </row>
    <row r="834" spans="7:12" x14ac:dyDescent="0.25">
      <c r="G834" s="1"/>
      <c r="H834" s="1"/>
      <c r="I834" s="1"/>
      <c r="J834" s="1"/>
      <c r="K834" s="1"/>
      <c r="L834" s="1"/>
    </row>
    <row r="835" spans="7:12" x14ac:dyDescent="0.25">
      <c r="G835" s="1"/>
      <c r="H835" s="1"/>
      <c r="I835" s="1"/>
      <c r="J835" s="1"/>
      <c r="K835" s="1"/>
      <c r="L835" s="1"/>
    </row>
    <row r="836" spans="7:12" x14ac:dyDescent="0.25">
      <c r="G836" s="1"/>
      <c r="H836" s="1"/>
      <c r="I836" s="1"/>
      <c r="J836" s="1"/>
      <c r="K836" s="1"/>
      <c r="L836" s="1"/>
    </row>
    <row r="837" spans="7:12" x14ac:dyDescent="0.25">
      <c r="G837" s="1"/>
      <c r="H837" s="1"/>
      <c r="I837" s="1"/>
      <c r="J837" s="1"/>
      <c r="K837" s="1"/>
      <c r="L837" s="1"/>
    </row>
    <row r="838" spans="7:12" x14ac:dyDescent="0.25">
      <c r="G838" s="1"/>
      <c r="H838" s="1"/>
      <c r="I838" s="1"/>
      <c r="J838" s="1"/>
      <c r="K838" s="1"/>
      <c r="L838" s="1"/>
    </row>
    <row r="839" spans="7:12" x14ac:dyDescent="0.25">
      <c r="G839" s="1"/>
      <c r="H839" s="1"/>
      <c r="I839" s="1"/>
      <c r="J839" s="1"/>
      <c r="K839" s="1"/>
      <c r="L839" s="1"/>
    </row>
    <row r="840" spans="7:12" x14ac:dyDescent="0.25">
      <c r="G840" s="1"/>
      <c r="H840" s="1"/>
      <c r="I840" s="1"/>
      <c r="J840" s="1"/>
      <c r="K840" s="1"/>
      <c r="L840" s="1"/>
    </row>
    <row r="841" spans="7:12" x14ac:dyDescent="0.25">
      <c r="G841" s="1"/>
      <c r="H841" s="1"/>
      <c r="I841" s="1"/>
      <c r="J841" s="1"/>
      <c r="K841" s="1"/>
      <c r="L841" s="1"/>
    </row>
    <row r="842" spans="7:12" x14ac:dyDescent="0.25">
      <c r="G842" s="1"/>
      <c r="H842" s="1"/>
      <c r="I842" s="1"/>
      <c r="J842" s="1"/>
      <c r="K842" s="1"/>
      <c r="L842" s="1"/>
    </row>
    <row r="843" spans="7:12" x14ac:dyDescent="0.25">
      <c r="G843" s="1"/>
      <c r="H843" s="1"/>
      <c r="I843" s="1"/>
      <c r="J843" s="1"/>
      <c r="K843" s="1"/>
      <c r="L843" s="1"/>
    </row>
    <row r="844" spans="7:12" x14ac:dyDescent="0.25">
      <c r="G844" s="1"/>
      <c r="H844" s="1"/>
      <c r="I844" s="1"/>
      <c r="J844" s="1"/>
      <c r="K844" s="1"/>
      <c r="L844" s="1"/>
    </row>
    <row r="845" spans="7:12" x14ac:dyDescent="0.25">
      <c r="G845" s="1"/>
      <c r="H845" s="1"/>
      <c r="I845" s="1"/>
      <c r="J845" s="1"/>
      <c r="K845" s="1"/>
      <c r="L845" s="1"/>
    </row>
    <row r="846" spans="7:12" x14ac:dyDescent="0.25">
      <c r="G846" s="1"/>
      <c r="H846" s="1"/>
      <c r="I846" s="1"/>
      <c r="J846" s="1"/>
      <c r="K846" s="1"/>
      <c r="L846" s="1"/>
    </row>
    <row r="847" spans="7:12" x14ac:dyDescent="0.25">
      <c r="G847" s="1"/>
      <c r="H847" s="1"/>
      <c r="I847" s="1"/>
      <c r="J847" s="1"/>
      <c r="K847" s="1"/>
      <c r="L847" s="1"/>
    </row>
    <row r="848" spans="7:12" x14ac:dyDescent="0.25">
      <c r="G848" s="1"/>
      <c r="H848" s="1"/>
      <c r="I848" s="1"/>
      <c r="J848" s="1"/>
      <c r="K848" s="1"/>
      <c r="L848" s="1"/>
    </row>
    <row r="849" spans="7:12" x14ac:dyDescent="0.25">
      <c r="G849" s="1"/>
      <c r="H849" s="1"/>
      <c r="I849" s="1"/>
      <c r="J849" s="1"/>
      <c r="K849" s="1"/>
      <c r="L849" s="1"/>
    </row>
    <row r="850" spans="7:12" x14ac:dyDescent="0.25">
      <c r="G850" s="1"/>
      <c r="H850" s="1"/>
      <c r="I850" s="1"/>
      <c r="J850" s="1"/>
      <c r="K850" s="1"/>
      <c r="L850" s="1"/>
    </row>
    <row r="851" spans="7:12" x14ac:dyDescent="0.25">
      <c r="G851" s="1"/>
      <c r="H851" s="1"/>
      <c r="I851" s="1"/>
      <c r="J851" s="1"/>
      <c r="K851" s="1"/>
      <c r="L851" s="1"/>
    </row>
    <row r="852" spans="7:12" x14ac:dyDescent="0.25">
      <c r="G852" s="1"/>
      <c r="H852" s="1"/>
      <c r="I852" s="1"/>
      <c r="J852" s="1"/>
      <c r="K852" s="1"/>
      <c r="L852" s="1"/>
    </row>
    <row r="853" spans="7:12" x14ac:dyDescent="0.25">
      <c r="G853" s="1"/>
      <c r="H853" s="1"/>
      <c r="I853" s="1"/>
      <c r="J853" s="1"/>
      <c r="K853" s="1"/>
      <c r="L853" s="1"/>
    </row>
    <row r="854" spans="7:12" x14ac:dyDescent="0.25">
      <c r="G854" s="1"/>
      <c r="H854" s="1"/>
      <c r="I854" s="1"/>
      <c r="J854" s="1"/>
      <c r="K854" s="1"/>
      <c r="L854" s="1"/>
    </row>
    <row r="855" spans="7:12" x14ac:dyDescent="0.25">
      <c r="G855" s="1"/>
      <c r="H855" s="1"/>
      <c r="I855" s="1"/>
      <c r="J855" s="1"/>
      <c r="K855" s="1"/>
      <c r="L855" s="1"/>
    </row>
    <row r="856" spans="7:12" x14ac:dyDescent="0.25">
      <c r="G856" s="1"/>
      <c r="H856" s="1"/>
      <c r="I856" s="1"/>
      <c r="J856" s="1"/>
      <c r="K856" s="1"/>
      <c r="L856" s="1"/>
    </row>
    <row r="857" spans="7:12" x14ac:dyDescent="0.25">
      <c r="G857" s="1"/>
      <c r="H857" s="1"/>
      <c r="I857" s="1"/>
      <c r="J857" s="1"/>
      <c r="K857" s="1"/>
      <c r="L857" s="1"/>
    </row>
    <row r="858" spans="7:12" x14ac:dyDescent="0.25">
      <c r="G858" s="1"/>
      <c r="H858" s="1"/>
      <c r="I858" s="1"/>
      <c r="J858" s="1"/>
      <c r="K858" s="1"/>
      <c r="L858" s="1"/>
    </row>
    <row r="859" spans="7:12" x14ac:dyDescent="0.25">
      <c r="G859" s="1"/>
      <c r="H859" s="1"/>
      <c r="I859" s="1"/>
      <c r="J859" s="1"/>
      <c r="K859" s="1"/>
      <c r="L859" s="1"/>
    </row>
    <row r="860" spans="7:12" x14ac:dyDescent="0.25">
      <c r="G860" s="1"/>
      <c r="H860" s="1"/>
      <c r="I860" s="1"/>
      <c r="J860" s="1"/>
      <c r="K860" s="1"/>
      <c r="L860" s="1"/>
    </row>
    <row r="861" spans="7:12" x14ac:dyDescent="0.25">
      <c r="G861" s="1"/>
      <c r="H861" s="1"/>
      <c r="I861" s="1"/>
      <c r="J861" s="1"/>
      <c r="K861" s="1"/>
      <c r="L861" s="1"/>
    </row>
    <row r="862" spans="7:12" x14ac:dyDescent="0.25">
      <c r="G862" s="1"/>
      <c r="H862" s="1"/>
      <c r="I862" s="1"/>
      <c r="J862" s="1"/>
      <c r="K862" s="1"/>
      <c r="L862" s="1"/>
    </row>
    <row r="863" spans="7:12" x14ac:dyDescent="0.25">
      <c r="G863" s="1"/>
      <c r="H863" s="1"/>
      <c r="I863" s="1"/>
      <c r="J863" s="1"/>
      <c r="K863" s="1"/>
      <c r="L863" s="1"/>
    </row>
    <row r="864" spans="7:12" x14ac:dyDescent="0.25">
      <c r="G864" s="1"/>
      <c r="H864" s="1"/>
      <c r="I864" s="1"/>
      <c r="J864" s="1"/>
      <c r="K864" s="1"/>
      <c r="L864" s="1"/>
    </row>
    <row r="865" spans="7:12" x14ac:dyDescent="0.25">
      <c r="G865" s="1"/>
      <c r="H865" s="1"/>
      <c r="I865" s="1"/>
      <c r="J865" s="1"/>
      <c r="K865" s="1"/>
      <c r="L865" s="1"/>
    </row>
    <row r="866" spans="7:12" x14ac:dyDescent="0.25">
      <c r="G866" s="1"/>
      <c r="H866" s="1"/>
      <c r="I866" s="1"/>
      <c r="J866" s="1"/>
      <c r="K866" s="1"/>
      <c r="L866" s="1"/>
    </row>
    <row r="867" spans="7:12" x14ac:dyDescent="0.25">
      <c r="G867" s="1"/>
      <c r="H867" s="1"/>
      <c r="I867" s="1"/>
      <c r="J867" s="1"/>
      <c r="K867" s="1"/>
      <c r="L867" s="1"/>
    </row>
    <row r="868" spans="7:12" x14ac:dyDescent="0.25">
      <c r="G868" s="1"/>
      <c r="H868" s="1"/>
      <c r="I868" s="1"/>
      <c r="J868" s="1"/>
      <c r="K868" s="1"/>
      <c r="L868" s="1"/>
    </row>
    <row r="869" spans="7:12" x14ac:dyDescent="0.25">
      <c r="G869" s="1"/>
      <c r="H869" s="1"/>
      <c r="I869" s="1"/>
      <c r="J869" s="1"/>
      <c r="K869" s="1"/>
      <c r="L869" s="1"/>
    </row>
    <row r="870" spans="7:12" x14ac:dyDescent="0.25">
      <c r="G870" s="1"/>
      <c r="H870" s="1"/>
      <c r="I870" s="1"/>
      <c r="J870" s="1"/>
      <c r="K870" s="1"/>
      <c r="L870" s="1"/>
    </row>
    <row r="871" spans="7:12" x14ac:dyDescent="0.25">
      <c r="G871" s="1"/>
      <c r="H871" s="1"/>
      <c r="I871" s="1"/>
      <c r="J871" s="1"/>
      <c r="K871" s="1"/>
      <c r="L871" s="1"/>
    </row>
    <row r="872" spans="7:12" x14ac:dyDescent="0.25">
      <c r="G872" s="1"/>
      <c r="H872" s="1"/>
      <c r="I872" s="1"/>
      <c r="J872" s="1"/>
      <c r="K872" s="1"/>
      <c r="L872" s="1"/>
    </row>
    <row r="873" spans="7:12" x14ac:dyDescent="0.25">
      <c r="G873" s="1"/>
      <c r="H873" s="1"/>
      <c r="I873" s="1"/>
      <c r="J873" s="1"/>
      <c r="K873" s="1"/>
      <c r="L873" s="1"/>
    </row>
    <row r="874" spans="7:12" x14ac:dyDescent="0.25">
      <c r="G874" s="1"/>
      <c r="H874" s="1"/>
      <c r="I874" s="1"/>
      <c r="J874" s="1"/>
      <c r="K874" s="1"/>
      <c r="L874" s="1"/>
    </row>
    <row r="875" spans="7:12" x14ac:dyDescent="0.25">
      <c r="G875" s="1"/>
      <c r="H875" s="1"/>
      <c r="I875" s="1"/>
      <c r="J875" s="1"/>
      <c r="K875" s="1"/>
      <c r="L875" s="1"/>
    </row>
    <row r="876" spans="7:12" x14ac:dyDescent="0.25">
      <c r="G876" s="1"/>
      <c r="H876" s="1"/>
      <c r="I876" s="1"/>
      <c r="J876" s="1"/>
      <c r="K876" s="1"/>
      <c r="L876" s="1"/>
    </row>
    <row r="877" spans="7:12" x14ac:dyDescent="0.25">
      <c r="G877" s="1"/>
      <c r="H877" s="1"/>
      <c r="I877" s="1"/>
      <c r="J877" s="1"/>
      <c r="K877" s="1"/>
      <c r="L877" s="1"/>
    </row>
    <row r="878" spans="7:12" x14ac:dyDescent="0.25">
      <c r="G878" s="1"/>
      <c r="H878" s="1"/>
      <c r="I878" s="1"/>
      <c r="J878" s="1"/>
      <c r="K878" s="1"/>
      <c r="L878" s="1"/>
    </row>
    <row r="879" spans="7:12" x14ac:dyDescent="0.25">
      <c r="G879" s="1"/>
      <c r="H879" s="1"/>
      <c r="I879" s="1"/>
      <c r="J879" s="1"/>
      <c r="K879" s="1"/>
      <c r="L879" s="1"/>
    </row>
    <row r="880" spans="7:12" x14ac:dyDescent="0.25">
      <c r="G880" s="1"/>
      <c r="H880" s="1"/>
      <c r="I880" s="1"/>
      <c r="J880" s="1"/>
      <c r="K880" s="1"/>
      <c r="L880" s="1"/>
    </row>
    <row r="881" spans="7:12" x14ac:dyDescent="0.25">
      <c r="G881" s="1"/>
      <c r="H881" s="1"/>
      <c r="I881" s="1"/>
      <c r="J881" s="1"/>
      <c r="K881" s="1"/>
      <c r="L881" s="1"/>
    </row>
    <row r="882" spans="7:12" x14ac:dyDescent="0.25">
      <c r="G882" s="1"/>
      <c r="H882" s="1"/>
      <c r="I882" s="1"/>
      <c r="J882" s="1"/>
      <c r="K882" s="1"/>
      <c r="L882" s="1"/>
    </row>
    <row r="883" spans="7:12" x14ac:dyDescent="0.25">
      <c r="G883" s="1"/>
      <c r="H883" s="1"/>
      <c r="I883" s="1"/>
      <c r="J883" s="1"/>
      <c r="K883" s="1"/>
      <c r="L883" s="1"/>
    </row>
    <row r="884" spans="7:12" x14ac:dyDescent="0.25">
      <c r="G884" s="1"/>
      <c r="H884" s="1"/>
      <c r="I884" s="1"/>
      <c r="J884" s="1"/>
      <c r="K884" s="1"/>
      <c r="L884" s="1"/>
    </row>
    <row r="885" spans="7:12" x14ac:dyDescent="0.25">
      <c r="G885" s="1"/>
      <c r="H885" s="1"/>
      <c r="I885" s="1"/>
      <c r="J885" s="1"/>
      <c r="K885" s="1"/>
      <c r="L885" s="1"/>
    </row>
    <row r="886" spans="7:12" x14ac:dyDescent="0.25">
      <c r="G886" s="1"/>
      <c r="H886" s="1"/>
      <c r="I886" s="1"/>
      <c r="J886" s="1"/>
      <c r="K886" s="1"/>
      <c r="L886" s="1"/>
    </row>
    <row r="887" spans="7:12" x14ac:dyDescent="0.25">
      <c r="G887" s="1"/>
      <c r="H887" s="1"/>
      <c r="I887" s="1"/>
      <c r="J887" s="1"/>
      <c r="K887" s="1"/>
      <c r="L887" s="1"/>
    </row>
    <row r="888" spans="7:12" x14ac:dyDescent="0.25">
      <c r="G888" s="1"/>
      <c r="H888" s="1"/>
      <c r="I888" s="1"/>
      <c r="J888" s="1"/>
      <c r="K888" s="1"/>
      <c r="L888" s="1"/>
    </row>
    <row r="889" spans="7:12" x14ac:dyDescent="0.25">
      <c r="G889" s="1"/>
      <c r="H889" s="1"/>
      <c r="I889" s="1"/>
      <c r="J889" s="1"/>
      <c r="K889" s="1"/>
      <c r="L889" s="1"/>
    </row>
    <row r="890" spans="7:12" x14ac:dyDescent="0.25">
      <c r="G890" s="1"/>
      <c r="H890" s="1"/>
      <c r="I890" s="1"/>
      <c r="J890" s="1"/>
      <c r="K890" s="1"/>
      <c r="L890" s="1"/>
    </row>
    <row r="891" spans="7:12" x14ac:dyDescent="0.25">
      <c r="G891" s="1"/>
      <c r="H891" s="1"/>
      <c r="I891" s="1"/>
      <c r="J891" s="1"/>
      <c r="K891" s="1"/>
      <c r="L891" s="1"/>
    </row>
    <row r="892" spans="7:12" x14ac:dyDescent="0.25">
      <c r="G892" s="1"/>
      <c r="H892" s="1"/>
      <c r="I892" s="1"/>
      <c r="J892" s="1"/>
      <c r="K892" s="1"/>
      <c r="L892" s="1"/>
    </row>
    <row r="893" spans="7:12" x14ac:dyDescent="0.25">
      <c r="G893" s="1"/>
      <c r="H893" s="1"/>
      <c r="I893" s="1"/>
      <c r="J893" s="1"/>
      <c r="K893" s="1"/>
      <c r="L893" s="1"/>
    </row>
    <row r="894" spans="7:12" x14ac:dyDescent="0.25">
      <c r="G894" s="1"/>
      <c r="H894" s="1"/>
      <c r="I894" s="1"/>
      <c r="J894" s="1"/>
      <c r="K894" s="1"/>
      <c r="L894" s="1"/>
    </row>
    <row r="895" spans="7:12" x14ac:dyDescent="0.25">
      <c r="G895" s="1"/>
      <c r="H895" s="1"/>
      <c r="I895" s="1"/>
      <c r="J895" s="1"/>
      <c r="K895" s="1"/>
      <c r="L895" s="1"/>
    </row>
    <row r="896" spans="7:12" x14ac:dyDescent="0.25">
      <c r="G896" s="1"/>
      <c r="H896" s="1"/>
      <c r="I896" s="1"/>
      <c r="J896" s="1"/>
      <c r="K896" s="1"/>
      <c r="L896" s="1"/>
    </row>
    <row r="897" spans="7:12" x14ac:dyDescent="0.25">
      <c r="G897" s="1"/>
      <c r="H897" s="1"/>
      <c r="I897" s="1"/>
      <c r="J897" s="1"/>
      <c r="K897" s="1"/>
      <c r="L897" s="1"/>
    </row>
    <row r="898" spans="7:12" x14ac:dyDescent="0.25">
      <c r="G898" s="1"/>
      <c r="H898" s="1"/>
      <c r="I898" s="1"/>
      <c r="J898" s="1"/>
      <c r="K898" s="1"/>
      <c r="L898" s="1"/>
    </row>
    <row r="899" spans="7:12" x14ac:dyDescent="0.25">
      <c r="G899" s="1"/>
      <c r="H899" s="1"/>
      <c r="I899" s="1"/>
      <c r="J899" s="1"/>
      <c r="K899" s="1"/>
      <c r="L899" s="1"/>
    </row>
    <row r="900" spans="7:12" x14ac:dyDescent="0.25">
      <c r="G900" s="1"/>
      <c r="H900" s="1"/>
      <c r="I900" s="1"/>
      <c r="J900" s="1"/>
      <c r="K900" s="1"/>
      <c r="L900" s="1"/>
    </row>
    <row r="901" spans="7:12" x14ac:dyDescent="0.25">
      <c r="G901" s="1"/>
      <c r="H901" s="1"/>
      <c r="I901" s="1"/>
      <c r="J901" s="1"/>
      <c r="K901" s="1"/>
      <c r="L901" s="1"/>
    </row>
    <row r="902" spans="7:12" x14ac:dyDescent="0.25">
      <c r="G902" s="1"/>
      <c r="H902" s="1"/>
      <c r="I902" s="1"/>
      <c r="J902" s="1"/>
      <c r="K902" s="1"/>
      <c r="L902" s="1"/>
    </row>
    <row r="903" spans="7:12" x14ac:dyDescent="0.25">
      <c r="G903" s="1"/>
      <c r="H903" s="1"/>
      <c r="I903" s="1"/>
      <c r="J903" s="1"/>
      <c r="K903" s="1"/>
      <c r="L903" s="1"/>
    </row>
    <row r="904" spans="7:12" x14ac:dyDescent="0.25">
      <c r="G904" s="1"/>
      <c r="H904" s="1"/>
      <c r="I904" s="1"/>
      <c r="J904" s="1"/>
      <c r="K904" s="1"/>
      <c r="L904" s="1"/>
    </row>
    <row r="905" spans="7:12" x14ac:dyDescent="0.25">
      <c r="G905" s="1"/>
      <c r="H905" s="1"/>
      <c r="I905" s="1"/>
      <c r="J905" s="1"/>
      <c r="K905" s="1"/>
      <c r="L905" s="1"/>
    </row>
    <row r="906" spans="7:12" x14ac:dyDescent="0.25">
      <c r="G906" s="1"/>
      <c r="H906" s="1"/>
      <c r="I906" s="1"/>
      <c r="J906" s="1"/>
      <c r="K906" s="1"/>
      <c r="L906" s="1"/>
    </row>
    <row r="907" spans="7:12" x14ac:dyDescent="0.25">
      <c r="G907" s="1"/>
      <c r="H907" s="1"/>
      <c r="I907" s="1"/>
      <c r="J907" s="1"/>
      <c r="K907" s="1"/>
      <c r="L907" s="1"/>
    </row>
    <row r="908" spans="7:12" x14ac:dyDescent="0.25">
      <c r="G908" s="1"/>
      <c r="H908" s="1"/>
      <c r="I908" s="1"/>
      <c r="J908" s="1"/>
      <c r="K908" s="1"/>
      <c r="L908" s="1"/>
    </row>
    <row r="909" spans="7:12" x14ac:dyDescent="0.25">
      <c r="G909" s="1"/>
      <c r="H909" s="1"/>
      <c r="I909" s="1"/>
      <c r="J909" s="1"/>
      <c r="K909" s="1"/>
      <c r="L909" s="1"/>
    </row>
    <row r="910" spans="7:12" x14ac:dyDescent="0.25">
      <c r="G910" s="1"/>
      <c r="H910" s="1"/>
      <c r="I910" s="1"/>
      <c r="J910" s="1"/>
      <c r="K910" s="1"/>
      <c r="L910" s="1"/>
    </row>
    <row r="911" spans="7:12" x14ac:dyDescent="0.25">
      <c r="G911" s="1"/>
      <c r="H911" s="1"/>
      <c r="I911" s="1"/>
      <c r="J911" s="1"/>
      <c r="K911" s="1"/>
      <c r="L911" s="1"/>
    </row>
    <row r="912" spans="7:12" x14ac:dyDescent="0.25">
      <c r="G912" s="1"/>
      <c r="H912" s="1"/>
      <c r="I912" s="1"/>
      <c r="J912" s="1"/>
      <c r="K912" s="1"/>
      <c r="L912" s="1"/>
    </row>
    <row r="913" spans="7:12" x14ac:dyDescent="0.25">
      <c r="G913" s="1"/>
      <c r="H913" s="1"/>
      <c r="I913" s="1"/>
      <c r="J913" s="1"/>
      <c r="K913" s="1"/>
      <c r="L913" s="1"/>
    </row>
    <row r="914" spans="7:12" x14ac:dyDescent="0.25">
      <c r="G914" s="1"/>
      <c r="H914" s="1"/>
      <c r="I914" s="1"/>
      <c r="J914" s="1"/>
      <c r="K914" s="1"/>
      <c r="L914" s="1"/>
    </row>
    <row r="915" spans="7:12" x14ac:dyDescent="0.25">
      <c r="G915" s="1"/>
      <c r="H915" s="1"/>
      <c r="I915" s="1"/>
      <c r="J915" s="1"/>
      <c r="K915" s="1"/>
      <c r="L915" s="1"/>
    </row>
    <row r="916" spans="7:12" x14ac:dyDescent="0.25">
      <c r="G916" s="1"/>
      <c r="H916" s="1"/>
      <c r="I916" s="1"/>
      <c r="J916" s="1"/>
      <c r="K916" s="1"/>
      <c r="L916" s="1"/>
    </row>
    <row r="917" spans="7:12" x14ac:dyDescent="0.25">
      <c r="G917" s="1"/>
      <c r="H917" s="1"/>
      <c r="I917" s="1"/>
      <c r="J917" s="1"/>
      <c r="K917" s="1"/>
      <c r="L917" s="1"/>
    </row>
    <row r="918" spans="7:12" x14ac:dyDescent="0.25">
      <c r="G918" s="1"/>
      <c r="H918" s="1"/>
      <c r="I918" s="1"/>
      <c r="J918" s="1"/>
      <c r="K918" s="1"/>
      <c r="L918" s="1"/>
    </row>
    <row r="919" spans="7:12" x14ac:dyDescent="0.25">
      <c r="G919" s="1"/>
      <c r="H919" s="1"/>
      <c r="I919" s="1"/>
      <c r="J919" s="1"/>
      <c r="K919" s="1"/>
      <c r="L919" s="1"/>
    </row>
    <row r="920" spans="7:12" x14ac:dyDescent="0.25">
      <c r="G920" s="1"/>
      <c r="H920" s="1"/>
      <c r="I920" s="1"/>
      <c r="J920" s="1"/>
      <c r="K920" s="1"/>
      <c r="L920" s="1"/>
    </row>
    <row r="921" spans="7:12" x14ac:dyDescent="0.25">
      <c r="G921" s="1"/>
      <c r="H921" s="1"/>
      <c r="I921" s="1"/>
      <c r="J921" s="1"/>
      <c r="K921" s="1"/>
      <c r="L921" s="1"/>
    </row>
    <row r="922" spans="7:12" x14ac:dyDescent="0.25">
      <c r="G922" s="1"/>
      <c r="H922" s="1"/>
      <c r="I922" s="1"/>
      <c r="J922" s="1"/>
      <c r="K922" s="1"/>
      <c r="L922" s="1"/>
    </row>
    <row r="923" spans="7:12" x14ac:dyDescent="0.25">
      <c r="G923" s="1"/>
      <c r="H923" s="1"/>
      <c r="I923" s="1"/>
      <c r="J923" s="1"/>
      <c r="K923" s="1"/>
      <c r="L923" s="1"/>
    </row>
    <row r="924" spans="7:12" x14ac:dyDescent="0.25">
      <c r="G924" s="1"/>
      <c r="H924" s="1"/>
      <c r="I924" s="1"/>
      <c r="J924" s="1"/>
      <c r="K924" s="1"/>
      <c r="L924" s="1"/>
    </row>
    <row r="925" spans="7:12" x14ac:dyDescent="0.25">
      <c r="G925" s="1"/>
      <c r="H925" s="1"/>
      <c r="I925" s="1"/>
      <c r="J925" s="1"/>
      <c r="K925" s="1"/>
      <c r="L925" s="1"/>
    </row>
    <row r="926" spans="7:12" x14ac:dyDescent="0.25">
      <c r="G926" s="1"/>
      <c r="H926" s="1"/>
      <c r="I926" s="1"/>
      <c r="J926" s="1"/>
      <c r="K926" s="1"/>
      <c r="L926" s="1"/>
    </row>
    <row r="927" spans="7:12" x14ac:dyDescent="0.25">
      <c r="G927" s="1"/>
      <c r="H927" s="1"/>
      <c r="I927" s="1"/>
      <c r="J927" s="1"/>
      <c r="K927" s="1"/>
      <c r="L927" s="1"/>
    </row>
    <row r="928" spans="7:12" x14ac:dyDescent="0.25">
      <c r="G928" s="1"/>
      <c r="H928" s="1"/>
      <c r="I928" s="1"/>
      <c r="J928" s="1"/>
      <c r="K928" s="1"/>
      <c r="L928" s="1"/>
    </row>
    <row r="929" spans="7:12" x14ac:dyDescent="0.25">
      <c r="G929" s="1"/>
      <c r="H929" s="1"/>
      <c r="I929" s="1"/>
      <c r="J929" s="1"/>
      <c r="K929" s="1"/>
      <c r="L929" s="1"/>
    </row>
    <row r="930" spans="7:12" x14ac:dyDescent="0.25">
      <c r="G930" s="1"/>
      <c r="H930" s="1"/>
      <c r="I930" s="1"/>
      <c r="J930" s="1"/>
      <c r="K930" s="1"/>
      <c r="L930" s="1"/>
    </row>
    <row r="931" spans="7:12" x14ac:dyDescent="0.25">
      <c r="G931" s="1"/>
      <c r="H931" s="1"/>
      <c r="I931" s="1"/>
      <c r="J931" s="1"/>
      <c r="K931" s="1"/>
      <c r="L931" s="1"/>
    </row>
    <row r="932" spans="7:12" x14ac:dyDescent="0.25">
      <c r="G932" s="1"/>
      <c r="H932" s="1"/>
      <c r="I932" s="1"/>
      <c r="J932" s="1"/>
      <c r="K932" s="1"/>
      <c r="L932" s="1"/>
    </row>
    <row r="933" spans="7:12" x14ac:dyDescent="0.25">
      <c r="G933" s="1"/>
      <c r="H933" s="1"/>
      <c r="I933" s="1"/>
      <c r="J933" s="1"/>
      <c r="K933" s="1"/>
      <c r="L933" s="1"/>
    </row>
    <row r="934" spans="7:12" x14ac:dyDescent="0.25">
      <c r="G934" s="1"/>
      <c r="H934" s="1"/>
      <c r="I934" s="1"/>
      <c r="J934" s="1"/>
      <c r="K934" s="1"/>
      <c r="L934" s="1"/>
    </row>
    <row r="935" spans="7:12" x14ac:dyDescent="0.25">
      <c r="G935" s="1"/>
      <c r="H935" s="1"/>
      <c r="I935" s="1"/>
      <c r="J935" s="1"/>
      <c r="K935" s="1"/>
      <c r="L935" s="1"/>
    </row>
    <row r="936" spans="7:12" x14ac:dyDescent="0.25">
      <c r="G936" s="1"/>
      <c r="H936" s="1"/>
      <c r="I936" s="1"/>
      <c r="J936" s="1"/>
      <c r="K936" s="1"/>
      <c r="L936" s="1"/>
    </row>
    <row r="937" spans="7:12" x14ac:dyDescent="0.25">
      <c r="G937" s="1"/>
      <c r="H937" s="1"/>
      <c r="I937" s="1"/>
      <c r="J937" s="1"/>
      <c r="K937" s="1"/>
      <c r="L937" s="1"/>
    </row>
    <row r="938" spans="7:12" x14ac:dyDescent="0.25">
      <c r="G938" s="1"/>
      <c r="H938" s="1"/>
      <c r="I938" s="1"/>
      <c r="J938" s="1"/>
      <c r="K938" s="1"/>
      <c r="L938" s="1"/>
    </row>
    <row r="939" spans="7:12" x14ac:dyDescent="0.25">
      <c r="G939" s="1"/>
      <c r="H939" s="1"/>
      <c r="I939" s="1"/>
      <c r="J939" s="1"/>
      <c r="K939" s="1"/>
      <c r="L939" s="1"/>
    </row>
    <row r="940" spans="7:12" x14ac:dyDescent="0.25">
      <c r="G940" s="1"/>
      <c r="H940" s="1"/>
      <c r="I940" s="1"/>
      <c r="J940" s="1"/>
      <c r="K940" s="1"/>
      <c r="L940" s="1"/>
    </row>
    <row r="941" spans="7:12" x14ac:dyDescent="0.25">
      <c r="G941" s="1"/>
      <c r="H941" s="1"/>
      <c r="I941" s="1"/>
      <c r="J941" s="1"/>
      <c r="K941" s="1"/>
      <c r="L941" s="1"/>
    </row>
    <row r="942" spans="7:12" x14ac:dyDescent="0.25">
      <c r="G942" s="1"/>
      <c r="H942" s="1"/>
      <c r="I942" s="1"/>
      <c r="J942" s="1"/>
      <c r="K942" s="1"/>
      <c r="L942" s="1"/>
    </row>
    <row r="943" spans="7:12" x14ac:dyDescent="0.25">
      <c r="G943" s="1"/>
      <c r="H943" s="1"/>
      <c r="I943" s="1"/>
      <c r="J943" s="1"/>
      <c r="K943" s="1"/>
      <c r="L943" s="1"/>
    </row>
    <row r="944" spans="7:12" x14ac:dyDescent="0.25">
      <c r="G944" s="1"/>
      <c r="H944" s="1"/>
      <c r="I944" s="1"/>
      <c r="J944" s="1"/>
      <c r="K944" s="1"/>
      <c r="L944" s="1"/>
    </row>
    <row r="945" spans="7:12" x14ac:dyDescent="0.25">
      <c r="G945" s="1"/>
      <c r="H945" s="1"/>
      <c r="I945" s="1"/>
      <c r="J945" s="1"/>
      <c r="K945" s="1"/>
      <c r="L945" s="1"/>
    </row>
    <row r="946" spans="7:12" x14ac:dyDescent="0.25">
      <c r="G946" s="1"/>
      <c r="H946" s="1"/>
      <c r="I946" s="1"/>
      <c r="J946" s="1"/>
      <c r="K946" s="1"/>
      <c r="L946" s="1"/>
    </row>
    <row r="947" spans="7:12" x14ac:dyDescent="0.25">
      <c r="G947" s="1"/>
      <c r="H947" s="1"/>
      <c r="I947" s="1"/>
      <c r="J947" s="1"/>
      <c r="K947" s="1"/>
      <c r="L947" s="1"/>
    </row>
    <row r="948" spans="7:12" x14ac:dyDescent="0.25">
      <c r="G948" s="1"/>
      <c r="H948" s="1"/>
      <c r="I948" s="1"/>
      <c r="J948" s="1"/>
      <c r="K948" s="1"/>
      <c r="L948" s="1"/>
    </row>
    <row r="949" spans="7:12" x14ac:dyDescent="0.25">
      <c r="G949" s="1"/>
      <c r="H949" s="1"/>
      <c r="I949" s="1"/>
      <c r="J949" s="1"/>
      <c r="K949" s="1"/>
      <c r="L949" s="1"/>
    </row>
    <row r="950" spans="7:12" x14ac:dyDescent="0.25">
      <c r="G950" s="1"/>
      <c r="H950" s="1"/>
      <c r="I950" s="1"/>
      <c r="J950" s="1"/>
      <c r="K950" s="1"/>
      <c r="L950" s="1"/>
    </row>
    <row r="951" spans="7:12" x14ac:dyDescent="0.25">
      <c r="G951" s="1"/>
      <c r="H951" s="1"/>
      <c r="I951" s="1"/>
      <c r="J951" s="1"/>
      <c r="K951" s="1"/>
      <c r="L951" s="1"/>
    </row>
    <row r="952" spans="7:12" x14ac:dyDescent="0.25">
      <c r="G952" s="1"/>
      <c r="H952" s="1"/>
      <c r="I952" s="1"/>
      <c r="J952" s="1"/>
      <c r="K952" s="1"/>
      <c r="L952" s="1"/>
    </row>
    <row r="953" spans="7:12" x14ac:dyDescent="0.25">
      <c r="G953" s="1"/>
      <c r="H953" s="1"/>
      <c r="I953" s="1"/>
      <c r="J953" s="1"/>
      <c r="K953" s="1"/>
      <c r="L953" s="1"/>
    </row>
    <row r="954" spans="7:12" x14ac:dyDescent="0.25">
      <c r="G954" s="1"/>
      <c r="H954" s="1"/>
      <c r="I954" s="1"/>
      <c r="J954" s="1"/>
      <c r="K954" s="1"/>
      <c r="L954" s="1"/>
    </row>
    <row r="955" spans="7:12" x14ac:dyDescent="0.25">
      <c r="G955" s="1"/>
      <c r="H955" s="1"/>
      <c r="I955" s="1"/>
      <c r="J955" s="1"/>
      <c r="K955" s="1"/>
      <c r="L955" s="1"/>
    </row>
    <row r="956" spans="7:12" x14ac:dyDescent="0.25">
      <c r="G956" s="1"/>
      <c r="H956" s="1"/>
      <c r="I956" s="1"/>
      <c r="J956" s="1"/>
      <c r="K956" s="1"/>
      <c r="L956" s="1"/>
    </row>
    <row r="957" spans="7:12" x14ac:dyDescent="0.25">
      <c r="G957" s="1"/>
      <c r="H957" s="1"/>
      <c r="I957" s="1"/>
      <c r="J957" s="1"/>
      <c r="K957" s="1"/>
      <c r="L957" s="1"/>
    </row>
    <row r="958" spans="7:12" x14ac:dyDescent="0.25">
      <c r="G958" s="1"/>
      <c r="H958" s="1"/>
      <c r="I958" s="1"/>
      <c r="J958" s="1"/>
      <c r="K958" s="1"/>
      <c r="L958" s="1"/>
    </row>
    <row r="959" spans="7:12" x14ac:dyDescent="0.25">
      <c r="G959" s="1"/>
      <c r="H959" s="1"/>
      <c r="I959" s="1"/>
      <c r="J959" s="1"/>
      <c r="K959" s="1"/>
      <c r="L959" s="1"/>
    </row>
    <row r="960" spans="7:12" x14ac:dyDescent="0.25">
      <c r="G960" s="1"/>
      <c r="H960" s="1"/>
      <c r="I960" s="1"/>
      <c r="J960" s="1"/>
      <c r="K960" s="1"/>
      <c r="L960" s="1"/>
    </row>
    <row r="961" spans="7:12" x14ac:dyDescent="0.25">
      <c r="G961" s="1"/>
      <c r="H961" s="1"/>
      <c r="I961" s="1"/>
      <c r="J961" s="1"/>
      <c r="K961" s="1"/>
      <c r="L961" s="1"/>
    </row>
    <row r="962" spans="7:12" x14ac:dyDescent="0.25">
      <c r="G962" s="1"/>
      <c r="H962" s="1"/>
      <c r="I962" s="1"/>
      <c r="J962" s="1"/>
      <c r="K962" s="1"/>
      <c r="L962" s="1"/>
    </row>
    <row r="963" spans="7:12" x14ac:dyDescent="0.25">
      <c r="G963" s="1"/>
      <c r="H963" s="1"/>
      <c r="I963" s="1"/>
      <c r="J963" s="1"/>
      <c r="K963" s="1"/>
      <c r="L963" s="1"/>
    </row>
    <row r="964" spans="7:12" x14ac:dyDescent="0.25">
      <c r="G964" s="1"/>
      <c r="H964" s="1"/>
      <c r="I964" s="1"/>
      <c r="J964" s="1"/>
      <c r="K964" s="1"/>
      <c r="L964" s="1"/>
    </row>
    <row r="965" spans="7:12" x14ac:dyDescent="0.25">
      <c r="G965" s="1"/>
      <c r="H965" s="1"/>
      <c r="I965" s="1"/>
      <c r="J965" s="1"/>
      <c r="K965" s="1"/>
      <c r="L965" s="1"/>
    </row>
    <row r="966" spans="7:12" x14ac:dyDescent="0.25">
      <c r="G966" s="1"/>
      <c r="H966" s="1"/>
      <c r="I966" s="1"/>
      <c r="J966" s="1"/>
      <c r="K966" s="1"/>
      <c r="L966" s="1"/>
    </row>
    <row r="967" spans="7:12" x14ac:dyDescent="0.25">
      <c r="G967" s="1"/>
      <c r="H967" s="1"/>
      <c r="I967" s="1"/>
      <c r="J967" s="1"/>
      <c r="K967" s="1"/>
      <c r="L967" s="1"/>
    </row>
    <row r="968" spans="7:12" x14ac:dyDescent="0.25">
      <c r="G968" s="1"/>
      <c r="H968" s="1"/>
      <c r="I968" s="1"/>
      <c r="J968" s="1"/>
      <c r="K968" s="1"/>
      <c r="L968" s="1"/>
    </row>
    <row r="969" spans="7:12" x14ac:dyDescent="0.25">
      <c r="G969" s="1"/>
      <c r="H969" s="1"/>
      <c r="I969" s="1"/>
      <c r="J969" s="1"/>
      <c r="K969" s="1"/>
      <c r="L969" s="1"/>
    </row>
    <row r="970" spans="7:12" x14ac:dyDescent="0.25">
      <c r="G970" s="1"/>
      <c r="H970" s="1"/>
      <c r="I970" s="1"/>
      <c r="J970" s="1"/>
      <c r="K970" s="1"/>
      <c r="L970" s="1"/>
    </row>
    <row r="971" spans="7:12" x14ac:dyDescent="0.25">
      <c r="G971" s="1"/>
      <c r="H971" s="1"/>
      <c r="I971" s="1"/>
      <c r="J971" s="1"/>
      <c r="K971" s="1"/>
      <c r="L971" s="1"/>
    </row>
    <row r="972" spans="7:12" x14ac:dyDescent="0.25">
      <c r="G972" s="1"/>
      <c r="H972" s="1"/>
      <c r="I972" s="1"/>
      <c r="J972" s="1"/>
      <c r="K972" s="1"/>
      <c r="L972" s="1"/>
    </row>
    <row r="973" spans="7:12" x14ac:dyDescent="0.25">
      <c r="G973" s="1"/>
      <c r="H973" s="1"/>
      <c r="I973" s="1"/>
      <c r="J973" s="1"/>
      <c r="K973" s="1"/>
      <c r="L973" s="1"/>
    </row>
    <row r="974" spans="7:12" x14ac:dyDescent="0.25">
      <c r="G974" s="1"/>
      <c r="H974" s="1"/>
      <c r="I974" s="1"/>
      <c r="J974" s="1"/>
      <c r="K974" s="1"/>
      <c r="L974" s="1"/>
    </row>
    <row r="975" spans="7:12" x14ac:dyDescent="0.25">
      <c r="G975" s="1"/>
      <c r="H975" s="1"/>
      <c r="I975" s="1"/>
      <c r="J975" s="1"/>
      <c r="K975" s="1"/>
      <c r="L975" s="1"/>
    </row>
    <row r="976" spans="7:12" x14ac:dyDescent="0.25">
      <c r="G976" s="1"/>
      <c r="H976" s="1"/>
      <c r="I976" s="1"/>
      <c r="J976" s="1"/>
      <c r="K976" s="1"/>
      <c r="L976" s="1"/>
    </row>
    <row r="977" spans="7:12" x14ac:dyDescent="0.25">
      <c r="G977" s="1"/>
      <c r="H977" s="1"/>
      <c r="I977" s="1"/>
      <c r="J977" s="1"/>
      <c r="K977" s="1"/>
      <c r="L977" s="1"/>
    </row>
    <row r="978" spans="7:12" x14ac:dyDescent="0.25">
      <c r="G978" s="1"/>
      <c r="H978" s="1"/>
      <c r="I978" s="1"/>
      <c r="J978" s="1"/>
      <c r="K978" s="1"/>
      <c r="L978" s="1"/>
    </row>
    <row r="979" spans="7:12" x14ac:dyDescent="0.25">
      <c r="G979" s="1"/>
      <c r="H979" s="1"/>
      <c r="I979" s="1"/>
      <c r="J979" s="1"/>
      <c r="K979" s="1"/>
      <c r="L979" s="1"/>
    </row>
    <row r="980" spans="7:12" x14ac:dyDescent="0.25">
      <c r="G980" s="1"/>
      <c r="H980" s="1"/>
      <c r="I980" s="1"/>
      <c r="J980" s="1"/>
      <c r="K980" s="1"/>
      <c r="L980" s="1"/>
    </row>
    <row r="981" spans="7:12" x14ac:dyDescent="0.25">
      <c r="G981" s="1"/>
      <c r="H981" s="1"/>
      <c r="I981" s="1"/>
      <c r="J981" s="1"/>
      <c r="K981" s="1"/>
      <c r="L981" s="1"/>
    </row>
    <row r="982" spans="7:12" x14ac:dyDescent="0.25">
      <c r="G982" s="1"/>
      <c r="H982" s="1"/>
      <c r="I982" s="1"/>
      <c r="J982" s="1"/>
      <c r="K982" s="1"/>
      <c r="L982" s="1"/>
    </row>
    <row r="983" spans="7:12" x14ac:dyDescent="0.25">
      <c r="G983" s="1"/>
      <c r="H983" s="1"/>
      <c r="I983" s="1"/>
      <c r="J983" s="1"/>
      <c r="K983" s="1"/>
      <c r="L983" s="1"/>
    </row>
    <row r="984" spans="7:12" x14ac:dyDescent="0.25">
      <c r="G984" s="1"/>
      <c r="H984" s="1"/>
      <c r="I984" s="1"/>
      <c r="J984" s="1"/>
      <c r="K984" s="1"/>
      <c r="L984" s="1"/>
    </row>
    <row r="985" spans="7:12" x14ac:dyDescent="0.25">
      <c r="G985" s="1"/>
      <c r="H985" s="1"/>
      <c r="I985" s="1"/>
      <c r="J985" s="1"/>
      <c r="K985" s="1"/>
      <c r="L985" s="1"/>
    </row>
    <row r="986" spans="7:12" x14ac:dyDescent="0.25">
      <c r="G986" s="1"/>
      <c r="H986" s="1"/>
      <c r="I986" s="1"/>
      <c r="J986" s="1"/>
      <c r="K986" s="1"/>
      <c r="L986" s="1"/>
    </row>
    <row r="987" spans="7:12" x14ac:dyDescent="0.25">
      <c r="G987" s="1"/>
      <c r="H987" s="1"/>
      <c r="I987" s="1"/>
      <c r="J987" s="1"/>
      <c r="K987" s="1"/>
      <c r="L987" s="1"/>
    </row>
    <row r="988" spans="7:12" x14ac:dyDescent="0.25">
      <c r="G988" s="1"/>
      <c r="H988" s="1"/>
      <c r="I988" s="1"/>
      <c r="J988" s="1"/>
      <c r="K988" s="1"/>
      <c r="L988" s="1"/>
    </row>
    <row r="989" spans="7:12" x14ac:dyDescent="0.25">
      <c r="G989" s="1"/>
      <c r="H989" s="1"/>
      <c r="I989" s="1"/>
      <c r="J989" s="1"/>
      <c r="K989" s="1"/>
      <c r="L989" s="1"/>
    </row>
    <row r="990" spans="7:12" x14ac:dyDescent="0.25">
      <c r="G990" s="1"/>
      <c r="H990" s="1"/>
      <c r="I990" s="1"/>
      <c r="J990" s="1"/>
      <c r="K990" s="1"/>
      <c r="L990" s="1"/>
    </row>
    <row r="991" spans="7:12" x14ac:dyDescent="0.25">
      <c r="G991" s="1"/>
      <c r="H991" s="1"/>
      <c r="I991" s="1"/>
      <c r="J991" s="1"/>
      <c r="K991" s="1"/>
      <c r="L991" s="1"/>
    </row>
    <row r="992" spans="7:12" x14ac:dyDescent="0.25">
      <c r="G992" s="1"/>
      <c r="H992" s="1"/>
      <c r="I992" s="1"/>
      <c r="J992" s="1"/>
      <c r="K992" s="1"/>
      <c r="L992" s="1"/>
    </row>
    <row r="993" spans="7:12" x14ac:dyDescent="0.25">
      <c r="G993" s="1"/>
      <c r="H993" s="1"/>
      <c r="I993" s="1"/>
      <c r="J993" s="1"/>
      <c r="K993" s="1"/>
      <c r="L993" s="1"/>
    </row>
    <row r="994" spans="7:12" x14ac:dyDescent="0.25">
      <c r="G994" s="1"/>
      <c r="H994" s="1"/>
      <c r="I994" s="1"/>
      <c r="J994" s="1"/>
      <c r="K994" s="1"/>
      <c r="L994" s="1"/>
    </row>
    <row r="995" spans="7:12" x14ac:dyDescent="0.25">
      <c r="G995" s="1"/>
      <c r="H995" s="1"/>
      <c r="I995" s="1"/>
      <c r="J995" s="1"/>
      <c r="K995" s="1"/>
      <c r="L995" s="1"/>
    </row>
    <row r="996" spans="7:12" x14ac:dyDescent="0.25">
      <c r="G996" s="1"/>
      <c r="H996" s="1"/>
      <c r="I996" s="1"/>
      <c r="J996" s="1"/>
      <c r="K996" s="1"/>
      <c r="L996" s="1"/>
    </row>
    <row r="997" spans="7:12" x14ac:dyDescent="0.25">
      <c r="G997" s="1"/>
      <c r="H997" s="1"/>
      <c r="I997" s="1"/>
      <c r="J997" s="1"/>
      <c r="K997" s="1"/>
      <c r="L997" s="1"/>
    </row>
    <row r="998" spans="7:12" x14ac:dyDescent="0.25">
      <c r="G998" s="1"/>
      <c r="H998" s="1"/>
      <c r="I998" s="1"/>
      <c r="J998" s="1"/>
      <c r="K998" s="1"/>
      <c r="L998" s="1"/>
    </row>
    <row r="999" spans="7:12" x14ac:dyDescent="0.25">
      <c r="G999" s="1"/>
      <c r="H999" s="1"/>
      <c r="I999" s="1"/>
      <c r="J999" s="1"/>
      <c r="K999" s="1"/>
      <c r="L999" s="1"/>
    </row>
    <row r="1000" spans="7:12" x14ac:dyDescent="0.25">
      <c r="G1000" s="1"/>
      <c r="H1000" s="1"/>
      <c r="I1000" s="1"/>
      <c r="J1000" s="1"/>
      <c r="K1000" s="1"/>
      <c r="L1000" s="1"/>
    </row>
    <row r="1001" spans="7:12" x14ac:dyDescent="0.25">
      <c r="G1001" s="1"/>
      <c r="H1001" s="1"/>
      <c r="I1001" s="1"/>
      <c r="J1001" s="1"/>
      <c r="K1001" s="1"/>
      <c r="L1001" s="1"/>
    </row>
    <row r="1002" spans="7:12" x14ac:dyDescent="0.25">
      <c r="G1002" s="1"/>
      <c r="H1002" s="1"/>
      <c r="I1002" s="1"/>
      <c r="J1002" s="1"/>
      <c r="K1002" s="1"/>
      <c r="L1002" s="1"/>
    </row>
    <row r="1003" spans="7:12" x14ac:dyDescent="0.25">
      <c r="G1003" s="1"/>
      <c r="H1003" s="1"/>
      <c r="I1003" s="1"/>
      <c r="J1003" s="1"/>
      <c r="K1003" s="1"/>
      <c r="L1003" s="1"/>
    </row>
    <row r="1004" spans="7:12" x14ac:dyDescent="0.25">
      <c r="G1004" s="1"/>
      <c r="H1004" s="1"/>
      <c r="I1004" s="1"/>
      <c r="J1004" s="1"/>
      <c r="K1004" s="1"/>
      <c r="L1004" s="1"/>
    </row>
    <row r="1005" spans="7:12" x14ac:dyDescent="0.25">
      <c r="G1005" s="1"/>
      <c r="H1005" s="1"/>
      <c r="I1005" s="1"/>
      <c r="J1005" s="1"/>
      <c r="K1005" s="1"/>
      <c r="L1005" s="1"/>
    </row>
    <row r="1006" spans="7:12" x14ac:dyDescent="0.25">
      <c r="G1006" s="1"/>
      <c r="H1006" s="1"/>
      <c r="I1006" s="1"/>
      <c r="J1006" s="1"/>
      <c r="K1006" s="1"/>
      <c r="L1006" s="1"/>
    </row>
    <row r="1007" spans="7:12" x14ac:dyDescent="0.25">
      <c r="G1007" s="1"/>
      <c r="H1007" s="1"/>
      <c r="I1007" s="1"/>
      <c r="J1007" s="1"/>
      <c r="K1007" s="1"/>
      <c r="L1007" s="1"/>
    </row>
    <row r="1008" spans="7:12" x14ac:dyDescent="0.25">
      <c r="G1008" s="1"/>
      <c r="H1008" s="1"/>
      <c r="I1008" s="1"/>
      <c r="J1008" s="1"/>
      <c r="K1008" s="1"/>
      <c r="L1008" s="1"/>
    </row>
    <row r="1009" spans="7:12" x14ac:dyDescent="0.25">
      <c r="G1009" s="1"/>
      <c r="H1009" s="1"/>
      <c r="I1009" s="1"/>
      <c r="J1009" s="1"/>
      <c r="K1009" s="1"/>
      <c r="L1009" s="1"/>
    </row>
    <row r="1010" spans="7:12" x14ac:dyDescent="0.25">
      <c r="G1010" s="1"/>
      <c r="H1010" s="1"/>
      <c r="I1010" s="1"/>
      <c r="J1010" s="1"/>
      <c r="K1010" s="1"/>
      <c r="L1010" s="1"/>
    </row>
    <row r="1011" spans="7:12" x14ac:dyDescent="0.25">
      <c r="G1011" s="1"/>
      <c r="H1011" s="1"/>
      <c r="I1011" s="1"/>
      <c r="J1011" s="1"/>
      <c r="K1011" s="1"/>
      <c r="L1011" s="1"/>
    </row>
    <row r="1012" spans="7:12" x14ac:dyDescent="0.25">
      <c r="G1012" s="1"/>
      <c r="H1012" s="1"/>
      <c r="I1012" s="1"/>
      <c r="J1012" s="1"/>
      <c r="K1012" s="1"/>
      <c r="L1012" s="1"/>
    </row>
    <row r="1013" spans="7:12" x14ac:dyDescent="0.25">
      <c r="G1013" s="1"/>
      <c r="H1013" s="1"/>
      <c r="I1013" s="1"/>
      <c r="J1013" s="1"/>
      <c r="K1013" s="1"/>
      <c r="L1013" s="1"/>
    </row>
    <row r="1014" spans="7:12" x14ac:dyDescent="0.25">
      <c r="G1014" s="1"/>
      <c r="H1014" s="1"/>
      <c r="I1014" s="1"/>
      <c r="J1014" s="1"/>
      <c r="K1014" s="1"/>
      <c r="L1014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77111117893"/>
  </sheetPr>
  <dimension ref="A1:AY889"/>
  <sheetViews>
    <sheetView tabSelected="1" topLeftCell="A58" workbookViewId="0">
      <selection activeCell="D10" sqref="D10"/>
    </sheetView>
  </sheetViews>
  <sheetFormatPr defaultRowHeight="15" x14ac:dyDescent="0.25"/>
  <cols>
    <col min="1" max="3" width="9.140625" style="9"/>
    <col min="4" max="5" width="18.28515625" style="9" customWidth="1"/>
    <col min="6" max="8" width="9.140625" style="9"/>
    <col min="9" max="9" width="18.28515625" style="9" customWidth="1"/>
    <col min="10" max="16384" width="9.140625" style="9"/>
  </cols>
  <sheetData>
    <row r="1" spans="1:51" customFormat="1" ht="21" x14ac:dyDescent="0.35">
      <c r="A1" s="3" t="s">
        <v>310</v>
      </c>
    </row>
    <row r="2" spans="1:51" customFormat="1" x14ac:dyDescent="0.25"/>
    <row r="3" spans="1:51" customFormat="1" x14ac:dyDescent="0.25"/>
    <row r="4" spans="1:51" customFormat="1" x14ac:dyDescent="0.25"/>
    <row r="5" spans="1:51" customFormat="1" x14ac:dyDescent="0.25">
      <c r="A5" t="s">
        <v>748</v>
      </c>
    </row>
    <row r="6" spans="1:51" customFormat="1" ht="30" x14ac:dyDescent="0.25">
      <c r="A6" s="7" t="s">
        <v>311</v>
      </c>
      <c r="B6" s="7" t="s">
        <v>312</v>
      </c>
      <c r="C6" s="7" t="s">
        <v>313</v>
      </c>
      <c r="D6" s="7" t="s">
        <v>314</v>
      </c>
      <c r="E6" s="7" t="s">
        <v>315</v>
      </c>
      <c r="F6" s="7" t="s">
        <v>316</v>
      </c>
      <c r="G6" s="7" t="s">
        <v>317</v>
      </c>
      <c r="H6" s="7" t="s">
        <v>318</v>
      </c>
      <c r="I6" s="7" t="s">
        <v>319</v>
      </c>
      <c r="J6" s="7" t="s">
        <v>2</v>
      </c>
      <c r="K6" s="8">
        <v>2010</v>
      </c>
      <c r="L6" s="8">
        <v>2011</v>
      </c>
      <c r="M6" s="8">
        <v>2012</v>
      </c>
      <c r="N6" s="8">
        <v>2013</v>
      </c>
      <c r="O6" s="8">
        <v>2014</v>
      </c>
      <c r="P6" s="4">
        <v>2015</v>
      </c>
      <c r="Q6" s="4">
        <v>2016</v>
      </c>
      <c r="R6" s="4">
        <v>2017</v>
      </c>
      <c r="S6" s="4">
        <v>2018</v>
      </c>
      <c r="T6" s="4">
        <v>2019</v>
      </c>
      <c r="U6" s="4">
        <v>2020</v>
      </c>
      <c r="V6" s="4">
        <v>2021</v>
      </c>
      <c r="W6" s="4">
        <v>2022</v>
      </c>
      <c r="X6" s="4">
        <v>2023</v>
      </c>
      <c r="Y6" s="4">
        <v>2024</v>
      </c>
      <c r="Z6" s="4">
        <v>2025</v>
      </c>
      <c r="AA6" s="4">
        <v>2026</v>
      </c>
      <c r="AB6" s="4">
        <v>2027</v>
      </c>
      <c r="AC6" s="4">
        <v>2028</v>
      </c>
      <c r="AD6" s="4">
        <v>2029</v>
      </c>
      <c r="AE6" s="4">
        <v>2030</v>
      </c>
      <c r="AF6" s="4">
        <v>2031</v>
      </c>
      <c r="AG6" s="4">
        <v>2032</v>
      </c>
      <c r="AH6" s="4">
        <v>2033</v>
      </c>
      <c r="AI6" s="4">
        <v>2034</v>
      </c>
      <c r="AJ6" s="4">
        <v>2035</v>
      </c>
      <c r="AK6" s="4">
        <v>2036</v>
      </c>
      <c r="AL6" s="4">
        <v>2037</v>
      </c>
      <c r="AM6" s="4">
        <v>2038</v>
      </c>
      <c r="AN6" s="4">
        <v>2039</v>
      </c>
      <c r="AO6" s="4">
        <v>2040</v>
      </c>
      <c r="AP6" s="4">
        <v>2041</v>
      </c>
      <c r="AQ6" s="4">
        <v>2042</v>
      </c>
      <c r="AR6" s="4">
        <v>2043</v>
      </c>
      <c r="AS6" s="4">
        <v>2044</v>
      </c>
      <c r="AT6" s="4">
        <v>2045</v>
      </c>
      <c r="AU6" s="4">
        <v>2046</v>
      </c>
      <c r="AV6" s="4">
        <v>2047</v>
      </c>
      <c r="AW6" s="4">
        <v>2048</v>
      </c>
      <c r="AX6" s="4">
        <v>2049</v>
      </c>
      <c r="AY6" s="4">
        <v>2050</v>
      </c>
    </row>
    <row r="7" spans="1:51" x14ac:dyDescent="0.25">
      <c r="A7" s="9" t="s">
        <v>4</v>
      </c>
      <c r="B7" s="9" t="s">
        <v>320</v>
      </c>
      <c r="C7" s="9" t="s">
        <v>321</v>
      </c>
      <c r="D7" s="9" t="s">
        <v>5</v>
      </c>
      <c r="E7" s="9" t="s">
        <v>5</v>
      </c>
      <c r="F7" s="9" t="s">
        <v>322</v>
      </c>
      <c r="G7" s="9" t="s">
        <v>323</v>
      </c>
      <c r="H7" s="9">
        <v>2012</v>
      </c>
      <c r="I7" s="9" t="s">
        <v>1</v>
      </c>
      <c r="J7" s="10">
        <v>110</v>
      </c>
      <c r="K7" s="10"/>
      <c r="L7" s="10"/>
      <c r="M7" s="10"/>
      <c r="N7" s="10"/>
      <c r="O7" s="10"/>
      <c r="P7" s="10"/>
      <c r="Q7" s="10"/>
      <c r="R7" s="10">
        <v>8</v>
      </c>
      <c r="S7" s="10">
        <v>12.430866582199808</v>
      </c>
      <c r="T7" s="10">
        <v>76.993184276827563</v>
      </c>
      <c r="U7" s="10">
        <v>78.059474098624804</v>
      </c>
      <c r="V7" s="10">
        <v>79.013302846875092</v>
      </c>
      <c r="W7" s="10">
        <v>79.87614590464365</v>
      </c>
      <c r="X7" s="10">
        <v>80.663859900530767</v>
      </c>
      <c r="Y7" s="10">
        <v>81.388486533099297</v>
      </c>
      <c r="Z7" s="10">
        <v>82.059386005006942</v>
      </c>
      <c r="AA7" s="10">
        <v>82.68397847057831</v>
      </c>
      <c r="AB7" s="10">
        <v>83.268245702436744</v>
      </c>
      <c r="AC7" s="10">
        <v>83.817080403740931</v>
      </c>
      <c r="AD7" s="10">
        <v>84.334535524233985</v>
      </c>
      <c r="AE7" s="10">
        <v>84.824006078393793</v>
      </c>
      <c r="AF7" s="10">
        <v>85.288364272484287</v>
      </c>
      <c r="AG7" s="10">
        <v>85.730061628710146</v>
      </c>
      <c r="AH7" s="10">
        <v>86.151207330252831</v>
      </c>
      <c r="AI7" s="10">
        <v>86.553629136806592</v>
      </c>
      <c r="AJ7" s="10">
        <v>86.938921326139948</v>
      </c>
      <c r="AK7" s="10">
        <v>87.308482842531816</v>
      </c>
      <c r="AL7" s="10">
        <v>87.663547958708477</v>
      </c>
      <c r="AM7" s="10">
        <v>88.005211147937189</v>
      </c>
      <c r="AN7" s="10">
        <v>88.334447430616123</v>
      </c>
      <c r="AO7" s="10">
        <v>88.652129148867559</v>
      </c>
      <c r="AP7" s="10">
        <v>88.959039896187491</v>
      </c>
      <c r="AQ7" s="10">
        <v>89.255886162204035</v>
      </c>
      <c r="AR7" s="10">
        <v>89.543307128045925</v>
      </c>
      <c r="AS7" s="10">
        <v>89.821882953956049</v>
      </c>
      <c r="AT7" s="10">
        <v>90.092141829350112</v>
      </c>
      <c r="AU7" s="10">
        <v>90.354566000663667</v>
      </c>
      <c r="AV7" s="10">
        <v>90.609596949843166</v>
      </c>
      <c r="AW7" s="10">
        <v>90.85763986316816</v>
      </c>
      <c r="AX7" s="10">
        <v>91.099067504002974</v>
      </c>
      <c r="AY7" s="10">
        <v>91.334223582411695</v>
      </c>
    </row>
    <row r="8" spans="1:51" x14ac:dyDescent="0.25">
      <c r="A8" s="9" t="s">
        <v>4</v>
      </c>
      <c r="B8" s="9" t="s">
        <v>324</v>
      </c>
      <c r="C8" s="9" t="s">
        <v>321</v>
      </c>
      <c r="D8" s="9" t="s">
        <v>325</v>
      </c>
      <c r="E8" s="9" t="s">
        <v>6</v>
      </c>
      <c r="F8" s="9" t="s">
        <v>322</v>
      </c>
      <c r="G8" s="9" t="s">
        <v>326</v>
      </c>
      <c r="H8" s="9">
        <v>2011</v>
      </c>
      <c r="I8" s="9" t="s">
        <v>1</v>
      </c>
      <c r="J8" s="10">
        <v>200</v>
      </c>
      <c r="K8" s="10"/>
      <c r="L8" s="10">
        <v>22.260000109672546</v>
      </c>
      <c r="M8" s="10">
        <v>56.860000252723694</v>
      </c>
      <c r="N8" s="10">
        <v>58.860000133514404</v>
      </c>
      <c r="O8" s="10">
        <v>48.800000190734863</v>
      </c>
      <c r="P8" s="10">
        <v>50.340000192324318</v>
      </c>
      <c r="Q8" s="10">
        <v>51.880000193913773</v>
      </c>
      <c r="R8" s="10">
        <v>53.420000195503228</v>
      </c>
      <c r="S8" s="10">
        <v>54.960000197092683</v>
      </c>
      <c r="T8" s="10">
        <v>56.500000198682137</v>
      </c>
      <c r="U8" s="10">
        <v>58.040000200271592</v>
      </c>
      <c r="V8" s="10">
        <v>59.580000201861047</v>
      </c>
      <c r="W8" s="10">
        <v>61.120000203450502</v>
      </c>
      <c r="X8" s="10">
        <v>62.660000205039957</v>
      </c>
      <c r="Y8" s="10">
        <v>64.200000206629412</v>
      </c>
      <c r="Z8" s="10">
        <v>65.740000208218873</v>
      </c>
      <c r="AA8" s="10">
        <v>67.280000209808335</v>
      </c>
      <c r="AB8" s="10">
        <v>68.820000211397797</v>
      </c>
      <c r="AC8" s="10">
        <v>70.360000212987259</v>
      </c>
      <c r="AD8" s="10">
        <v>71.900000214576721</v>
      </c>
      <c r="AE8" s="10">
        <v>73.440000216166183</v>
      </c>
      <c r="AF8" s="10">
        <v>74.980000217755645</v>
      </c>
      <c r="AG8" s="10">
        <v>76.520000219345107</v>
      </c>
      <c r="AH8" s="10">
        <v>78.060000220934569</v>
      </c>
      <c r="AI8" s="10">
        <v>79.600000222524031</v>
      </c>
      <c r="AJ8" s="10">
        <v>81.140000224113493</v>
      </c>
      <c r="AK8" s="10">
        <v>82.680000225702955</v>
      </c>
      <c r="AL8" s="10">
        <v>84.220000227292417</v>
      </c>
      <c r="AM8" s="10">
        <v>85.760000228881879</v>
      </c>
      <c r="AN8" s="10">
        <v>87.300000230471341</v>
      </c>
      <c r="AO8" s="10">
        <v>88.840000232060802</v>
      </c>
      <c r="AP8" s="10">
        <v>90.380000233650264</v>
      </c>
      <c r="AQ8" s="10">
        <v>91.920000235239726</v>
      </c>
      <c r="AR8" s="10">
        <v>93.460000236829188</v>
      </c>
      <c r="AS8" s="10">
        <v>95.00000023841865</v>
      </c>
      <c r="AT8" s="10">
        <v>96.540000240008112</v>
      </c>
      <c r="AU8" s="10">
        <v>98.080000241597574</v>
      </c>
      <c r="AV8" s="10">
        <v>99.620000243187036</v>
      </c>
      <c r="AW8" s="10">
        <v>101.1600002447765</v>
      </c>
      <c r="AX8" s="10">
        <v>102.70000024636596</v>
      </c>
      <c r="AY8" s="10">
        <v>104.24000024795542</v>
      </c>
    </row>
    <row r="9" spans="1:51" x14ac:dyDescent="0.25">
      <c r="A9" s="9" t="s">
        <v>4</v>
      </c>
      <c r="B9" s="9" t="s">
        <v>327</v>
      </c>
      <c r="C9" s="9" t="s">
        <v>321</v>
      </c>
      <c r="D9" s="9" t="s">
        <v>325</v>
      </c>
      <c r="E9" s="9" t="s">
        <v>7</v>
      </c>
      <c r="F9" s="9" t="s">
        <v>322</v>
      </c>
      <c r="G9" s="9" t="s">
        <v>326</v>
      </c>
      <c r="H9" s="9">
        <v>2014</v>
      </c>
      <c r="I9" s="9" t="s">
        <v>1</v>
      </c>
      <c r="J9" s="10">
        <v>10</v>
      </c>
      <c r="K9" s="10"/>
      <c r="L9" s="10"/>
      <c r="M9" s="10"/>
      <c r="N9" s="10"/>
      <c r="O9" s="10"/>
      <c r="P9" s="10">
        <v>6.646198889848451</v>
      </c>
      <c r="Q9" s="10">
        <v>8.0426207221729697</v>
      </c>
      <c r="R9" s="10">
        <v>9.0333977796969034</v>
      </c>
      <c r="S9" s="10">
        <v>9.8019041704230414</v>
      </c>
      <c r="T9" s="10">
        <v>10</v>
      </c>
      <c r="U9" s="10">
        <v>10</v>
      </c>
      <c r="V9" s="10">
        <v>10</v>
      </c>
      <c r="W9" s="10">
        <v>10</v>
      </c>
      <c r="X9" s="10">
        <v>10</v>
      </c>
      <c r="Y9" s="10">
        <v>10</v>
      </c>
      <c r="Z9" s="10">
        <v>10</v>
      </c>
      <c r="AA9" s="10">
        <v>10</v>
      </c>
      <c r="AB9" s="10">
        <v>10</v>
      </c>
      <c r="AC9" s="10">
        <v>10</v>
      </c>
      <c r="AD9" s="10">
        <v>10</v>
      </c>
      <c r="AE9" s="10">
        <v>10</v>
      </c>
      <c r="AF9" s="10">
        <v>10</v>
      </c>
      <c r="AG9" s="10">
        <v>10</v>
      </c>
      <c r="AH9" s="10">
        <v>10</v>
      </c>
      <c r="AI9" s="10">
        <v>10</v>
      </c>
      <c r="AJ9" s="10">
        <v>10</v>
      </c>
      <c r="AK9" s="10">
        <v>10</v>
      </c>
      <c r="AL9" s="10">
        <v>10</v>
      </c>
      <c r="AM9" s="10">
        <v>10</v>
      </c>
      <c r="AN9" s="10">
        <v>10</v>
      </c>
      <c r="AO9" s="10">
        <v>10</v>
      </c>
      <c r="AP9" s="10">
        <v>10</v>
      </c>
      <c r="AQ9" s="10">
        <v>10</v>
      </c>
      <c r="AR9" s="10">
        <v>10</v>
      </c>
      <c r="AS9" s="10">
        <v>10</v>
      </c>
      <c r="AT9" s="10">
        <v>10</v>
      </c>
      <c r="AU9" s="10">
        <v>10</v>
      </c>
      <c r="AV9" s="10">
        <v>10</v>
      </c>
      <c r="AW9" s="10">
        <v>10</v>
      </c>
      <c r="AX9" s="10">
        <v>10</v>
      </c>
      <c r="AY9" s="10">
        <v>10</v>
      </c>
    </row>
    <row r="10" spans="1:51" x14ac:dyDescent="0.25">
      <c r="A10" s="9" t="s">
        <v>4</v>
      </c>
      <c r="B10" s="9" t="s">
        <v>328</v>
      </c>
      <c r="C10" s="9" t="s">
        <v>321</v>
      </c>
      <c r="D10" s="9" t="s">
        <v>325</v>
      </c>
      <c r="E10" s="9" t="s">
        <v>182</v>
      </c>
      <c r="F10" s="9" t="s">
        <v>322</v>
      </c>
      <c r="G10" s="9" t="s">
        <v>326</v>
      </c>
      <c r="H10" s="9">
        <v>2017</v>
      </c>
      <c r="I10" s="9" t="s">
        <v>181</v>
      </c>
      <c r="J10" s="10">
        <v>1100</v>
      </c>
      <c r="K10" s="10"/>
      <c r="L10" s="10"/>
      <c r="M10" s="10"/>
      <c r="N10" s="10"/>
      <c r="O10" s="10"/>
      <c r="P10" s="10">
        <v>0</v>
      </c>
      <c r="Q10" s="10">
        <v>0</v>
      </c>
      <c r="R10" s="10">
        <v>394.02000000000004</v>
      </c>
      <c r="S10" s="10">
        <v>485.05795069474323</v>
      </c>
      <c r="T10" s="10">
        <v>538.31173799366957</v>
      </c>
      <c r="U10" s="10">
        <v>576.09590138948647</v>
      </c>
      <c r="V10" s="10">
        <v>605.40357541909475</v>
      </c>
      <c r="W10" s="10">
        <v>629.3496886884127</v>
      </c>
      <c r="X10" s="10">
        <v>649.59583897692482</v>
      </c>
      <c r="Y10" s="10">
        <v>667.1338520842296</v>
      </c>
      <c r="Z10" s="10">
        <v>682.60347598733904</v>
      </c>
      <c r="AA10" s="10">
        <v>696.44152611383799</v>
      </c>
      <c r="AB10" s="10">
        <v>708.9595651293381</v>
      </c>
      <c r="AC10" s="10">
        <v>720.38763938315594</v>
      </c>
      <c r="AD10" s="10">
        <v>730.90044860899832</v>
      </c>
      <c r="AE10" s="10">
        <v>740.63378967166807</v>
      </c>
      <c r="AF10" s="10">
        <v>749.69531341276434</v>
      </c>
      <c r="AG10" s="10">
        <v>758.17180277897285</v>
      </c>
      <c r="AH10" s="10">
        <v>766.13424060834348</v>
      </c>
      <c r="AI10" s="10">
        <v>773.64142668208228</v>
      </c>
      <c r="AJ10" s="10">
        <v>780.74261552372025</v>
      </c>
      <c r="AK10" s="10">
        <v>787.47947680858124</v>
      </c>
      <c r="AL10" s="10">
        <v>793.88757697059441</v>
      </c>
      <c r="AM10" s="10">
        <v>799.99751582408135</v>
      </c>
      <c r="AN10" s="10">
        <v>805.83581032013456</v>
      </c>
      <c r="AO10" s="10">
        <v>811.42559007789919</v>
      </c>
      <c r="AP10" s="10">
        <v>816.78715083818952</v>
      </c>
      <c r="AQ10" s="10">
        <v>821.93839930374156</v>
      </c>
      <c r="AR10" s="10">
        <v>826.89521398100862</v>
      </c>
      <c r="AS10" s="10">
        <v>831.67174036641131</v>
      </c>
      <c r="AT10" s="10">
        <v>836.28063431042358</v>
      </c>
      <c r="AU10" s="10">
        <v>840.73326410750758</v>
      </c>
      <c r="AV10" s="10">
        <v>845.03987943707921</v>
      </c>
      <c r="AW10" s="10">
        <v>849.20975347371609</v>
      </c>
      <c r="AX10" s="10">
        <v>853.25130312300757</v>
      </c>
      <c r="AY10" s="10">
        <v>857.17219130308672</v>
      </c>
    </row>
    <row r="11" spans="1:51" x14ac:dyDescent="0.25">
      <c r="A11" s="9" t="s">
        <v>8</v>
      </c>
      <c r="B11" s="9" t="s">
        <v>329</v>
      </c>
      <c r="C11" s="9" t="s">
        <v>330</v>
      </c>
      <c r="D11" s="9" t="s">
        <v>234</v>
      </c>
      <c r="E11" s="9" t="s">
        <v>234</v>
      </c>
      <c r="F11" s="9" t="s">
        <v>322</v>
      </c>
      <c r="G11" s="9" t="s">
        <v>331</v>
      </c>
      <c r="H11" s="9">
        <v>2003</v>
      </c>
      <c r="I11" s="9" t="s">
        <v>1</v>
      </c>
      <c r="J11" s="10">
        <v>3120</v>
      </c>
      <c r="K11" s="10">
        <v>1020.2000045776367</v>
      </c>
      <c r="L11" s="10">
        <v>881.30000305175781</v>
      </c>
      <c r="M11" s="10">
        <v>720.8999936580658</v>
      </c>
      <c r="N11" s="10">
        <v>737.80000305175781</v>
      </c>
      <c r="O11" s="10">
        <v>841.9666748046875</v>
      </c>
      <c r="P11" s="10">
        <v>1149.4095701961069</v>
      </c>
      <c r="Q11" s="10">
        <v>1416.8085004283835</v>
      </c>
      <c r="R11" s="10">
        <v>700</v>
      </c>
      <c r="S11" s="10">
        <v>700</v>
      </c>
      <c r="T11" s="10">
        <v>1463.2313297086368</v>
      </c>
      <c r="U11" s="10">
        <v>1509.6541589888902</v>
      </c>
      <c r="V11" s="10">
        <v>1556.0769882691436</v>
      </c>
      <c r="W11" s="10">
        <v>1602.499817549397</v>
      </c>
      <c r="X11" s="10">
        <v>1648.9226468296504</v>
      </c>
      <c r="Y11" s="10">
        <v>1695.3454761099038</v>
      </c>
      <c r="Z11" s="10">
        <v>1741.7683053901571</v>
      </c>
      <c r="AA11" s="10">
        <v>1788.1911346704105</v>
      </c>
      <c r="AB11" s="10">
        <v>1834.6139639506639</v>
      </c>
      <c r="AC11" s="10">
        <v>1881.0367932309173</v>
      </c>
      <c r="AD11" s="10">
        <v>1927.4596225111707</v>
      </c>
      <c r="AE11" s="10">
        <v>1973.882451791424</v>
      </c>
      <c r="AF11" s="10">
        <v>2020.3052810716774</v>
      </c>
      <c r="AG11" s="10">
        <v>2066.7281103519308</v>
      </c>
      <c r="AH11" s="10">
        <v>2113.150939632184</v>
      </c>
      <c r="AI11" s="10">
        <v>2159.5737689124371</v>
      </c>
      <c r="AJ11" s="10">
        <v>2205.9965981926903</v>
      </c>
      <c r="AK11" s="10">
        <v>2252.4194274729434</v>
      </c>
      <c r="AL11" s="10">
        <v>2298.8422567531966</v>
      </c>
      <c r="AM11" s="10">
        <v>2345.2650860334497</v>
      </c>
      <c r="AN11" s="10">
        <v>2391.6879153137029</v>
      </c>
      <c r="AO11" s="10">
        <v>2438.110744593956</v>
      </c>
      <c r="AP11" s="10">
        <v>2484.5335738742092</v>
      </c>
      <c r="AQ11" s="10">
        <v>2530.9564031544624</v>
      </c>
      <c r="AR11" s="10">
        <v>2577.3792324347155</v>
      </c>
      <c r="AS11" s="10">
        <v>2623.8020617149687</v>
      </c>
      <c r="AT11" s="10">
        <v>2670.2248909952218</v>
      </c>
      <c r="AU11" s="10">
        <v>2716.647720275475</v>
      </c>
      <c r="AV11" s="10">
        <v>2763.0705495557281</v>
      </c>
      <c r="AW11" s="10">
        <v>2809.4933788359813</v>
      </c>
      <c r="AX11" s="10">
        <v>2855.9162081162344</v>
      </c>
      <c r="AY11" s="10">
        <v>2902.3390373964876</v>
      </c>
    </row>
    <row r="12" spans="1:51" x14ac:dyDescent="0.25">
      <c r="A12" s="9" t="s">
        <v>8</v>
      </c>
      <c r="B12" s="9" t="s">
        <v>332</v>
      </c>
      <c r="C12" s="9" t="s">
        <v>330</v>
      </c>
      <c r="D12" s="9" t="s">
        <v>276</v>
      </c>
      <c r="E12" s="9" t="s">
        <v>276</v>
      </c>
      <c r="F12" s="9" t="s">
        <v>322</v>
      </c>
      <c r="G12" s="9" t="s">
        <v>326</v>
      </c>
      <c r="H12" s="9">
        <v>2023</v>
      </c>
      <c r="I12" s="9" t="s">
        <v>181</v>
      </c>
      <c r="J12" s="10">
        <v>2000</v>
      </c>
      <c r="K12" s="10"/>
      <c r="L12" s="10"/>
      <c r="M12" s="10"/>
      <c r="N12" s="10"/>
      <c r="O12" s="10"/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939</v>
      </c>
      <c r="Y12" s="10">
        <v>1167.738569584782</v>
      </c>
      <c r="Z12" s="10">
        <v>1301.5420552604762</v>
      </c>
      <c r="AA12" s="10">
        <v>1396.4771391695638</v>
      </c>
      <c r="AB12" s="10">
        <v>1470.1145111032529</v>
      </c>
      <c r="AC12" s="10">
        <v>1530.280624845258</v>
      </c>
      <c r="AD12" s="10">
        <v>1581.1503491882534</v>
      </c>
      <c r="AE12" s="10">
        <v>1625.2157087543458</v>
      </c>
      <c r="AF12" s="10">
        <v>1664.0841105209524</v>
      </c>
      <c r="AG12" s="10">
        <v>1698.8530806880351</v>
      </c>
      <c r="AH12" s="10">
        <v>1730.3054400234623</v>
      </c>
      <c r="AI12" s="10">
        <v>1759.0191944300402</v>
      </c>
      <c r="AJ12" s="10">
        <v>1785.4332879623071</v>
      </c>
      <c r="AK12" s="10">
        <v>1809.8889187730354</v>
      </c>
      <c r="AL12" s="10">
        <v>1832.6565663637293</v>
      </c>
      <c r="AM12" s="10">
        <v>1853.9542783391278</v>
      </c>
      <c r="AN12" s="10">
        <v>1873.9604035385514</v>
      </c>
      <c r="AO12" s="10">
        <v>1892.8226801057342</v>
      </c>
      <c r="AP12" s="10">
        <v>1910.6648631249252</v>
      </c>
      <c r="AQ12" s="10">
        <v>1927.5916502728169</v>
      </c>
      <c r="AR12" s="10">
        <v>1943.6924044487296</v>
      </c>
      <c r="AS12" s="10">
        <v>1959.0440096082441</v>
      </c>
      <c r="AT12" s="10">
        <v>1973.7130912566195</v>
      </c>
      <c r="AU12" s="10">
        <v>1987.757764014822</v>
      </c>
      <c r="AV12" s="10">
        <v>2000</v>
      </c>
      <c r="AW12" s="10">
        <v>2000</v>
      </c>
      <c r="AX12" s="10">
        <v>2000</v>
      </c>
      <c r="AY12" s="10">
        <v>2000</v>
      </c>
    </row>
    <row r="13" spans="1:51" x14ac:dyDescent="0.25">
      <c r="A13" s="9" t="s">
        <v>8</v>
      </c>
      <c r="B13" s="9" t="s">
        <v>333</v>
      </c>
      <c r="C13" s="9" t="s">
        <v>330</v>
      </c>
      <c r="D13" s="9" t="s">
        <v>289</v>
      </c>
      <c r="E13" s="9" t="s">
        <v>289</v>
      </c>
      <c r="F13" s="9" t="s">
        <v>322</v>
      </c>
      <c r="G13" s="9" t="s">
        <v>326</v>
      </c>
      <c r="H13" s="9">
        <v>2020</v>
      </c>
      <c r="I13" s="9" t="s">
        <v>208</v>
      </c>
      <c r="J13" s="10">
        <v>500</v>
      </c>
      <c r="K13" s="10"/>
      <c r="L13" s="10"/>
      <c r="M13" s="10"/>
      <c r="N13" s="10"/>
      <c r="O13" s="10"/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234.75</v>
      </c>
      <c r="V13" s="10">
        <v>291.9346423961955</v>
      </c>
      <c r="W13" s="10">
        <v>325.38551381511905</v>
      </c>
      <c r="X13" s="10">
        <v>349.11928479239094</v>
      </c>
      <c r="Y13" s="10">
        <v>367.52862777581322</v>
      </c>
      <c r="Z13" s="10">
        <v>382.5701562113145</v>
      </c>
      <c r="AA13" s="10">
        <v>395.28758729706334</v>
      </c>
      <c r="AB13" s="10">
        <v>406.30392718858644</v>
      </c>
      <c r="AC13" s="10">
        <v>416.02102763023811</v>
      </c>
      <c r="AD13" s="10">
        <v>424.71327017200878</v>
      </c>
      <c r="AE13" s="10">
        <v>432.57636000586558</v>
      </c>
      <c r="AF13" s="10">
        <v>439.75479860751005</v>
      </c>
      <c r="AG13" s="10">
        <v>446.35832199057677</v>
      </c>
      <c r="AH13" s="10">
        <v>452.47222969325884</v>
      </c>
      <c r="AI13" s="10">
        <v>458.16414159093233</v>
      </c>
      <c r="AJ13" s="10">
        <v>463.48856958478194</v>
      </c>
      <c r="AK13" s="10">
        <v>468.49010088463785</v>
      </c>
      <c r="AL13" s="10">
        <v>473.20567002643355</v>
      </c>
      <c r="AM13" s="10">
        <v>477.6662157812313</v>
      </c>
      <c r="AN13" s="10">
        <v>481.89791256820422</v>
      </c>
      <c r="AO13" s="10">
        <v>485.92310111218239</v>
      </c>
      <c r="AP13" s="10">
        <v>489.76100240206102</v>
      </c>
      <c r="AQ13" s="10">
        <v>493.42827281415487</v>
      </c>
      <c r="AR13" s="10">
        <v>496.9394410037055</v>
      </c>
      <c r="AS13" s="10">
        <v>500</v>
      </c>
      <c r="AT13" s="10">
        <v>500</v>
      </c>
      <c r="AU13" s="10">
        <v>500</v>
      </c>
      <c r="AV13" s="10">
        <v>500</v>
      </c>
      <c r="AW13" s="10">
        <v>500</v>
      </c>
      <c r="AX13" s="10">
        <v>500</v>
      </c>
      <c r="AY13" s="10">
        <v>500</v>
      </c>
    </row>
    <row r="14" spans="1:51" x14ac:dyDescent="0.25">
      <c r="A14" s="9" t="s">
        <v>9</v>
      </c>
      <c r="B14" s="9" t="s">
        <v>334</v>
      </c>
      <c r="C14" s="9" t="s">
        <v>321</v>
      </c>
      <c r="D14" s="9" t="s">
        <v>335</v>
      </c>
      <c r="E14" s="9" t="s">
        <v>10</v>
      </c>
      <c r="F14" s="9" t="s">
        <v>322</v>
      </c>
      <c r="G14" s="9" t="s">
        <v>323</v>
      </c>
      <c r="H14" s="9">
        <v>2009</v>
      </c>
      <c r="I14" s="9" t="s">
        <v>1</v>
      </c>
      <c r="J14" s="10">
        <v>960</v>
      </c>
      <c r="K14" s="10">
        <v>24.700000084936619</v>
      </c>
      <c r="L14" s="10">
        <v>58.600000858306885</v>
      </c>
      <c r="M14" s="10">
        <v>153.19999885559082</v>
      </c>
      <c r="N14" s="10">
        <v>314.40000247955322</v>
      </c>
      <c r="O14" s="10">
        <v>312.10000228881836</v>
      </c>
      <c r="P14" s="10">
        <v>114.05737962314305</v>
      </c>
      <c r="Q14" s="10">
        <v>151.77069955537797</v>
      </c>
      <c r="R14" s="10">
        <v>700</v>
      </c>
      <c r="S14" s="10">
        <v>800</v>
      </c>
      <c r="T14" s="10">
        <v>877.09333330268657</v>
      </c>
      <c r="U14" s="10">
        <v>954.18666660537315</v>
      </c>
      <c r="V14" s="10">
        <v>960</v>
      </c>
      <c r="W14" s="10">
        <v>960</v>
      </c>
      <c r="X14" s="10">
        <v>960</v>
      </c>
      <c r="Y14" s="10">
        <v>960</v>
      </c>
      <c r="Z14" s="10">
        <v>960</v>
      </c>
      <c r="AA14" s="10">
        <v>960</v>
      </c>
      <c r="AB14" s="10">
        <v>960</v>
      </c>
      <c r="AC14" s="10">
        <v>960</v>
      </c>
      <c r="AD14" s="10">
        <v>960</v>
      </c>
      <c r="AE14" s="10">
        <v>960</v>
      </c>
      <c r="AF14" s="10">
        <v>960</v>
      </c>
      <c r="AG14" s="10">
        <v>960</v>
      </c>
      <c r="AH14" s="10">
        <v>960</v>
      </c>
      <c r="AI14" s="10">
        <v>960</v>
      </c>
      <c r="AJ14" s="10">
        <v>960</v>
      </c>
      <c r="AK14" s="10">
        <v>960</v>
      </c>
      <c r="AL14" s="10">
        <v>960</v>
      </c>
      <c r="AM14" s="10">
        <v>960</v>
      </c>
      <c r="AN14" s="10">
        <v>960</v>
      </c>
      <c r="AO14" s="10">
        <v>960</v>
      </c>
      <c r="AP14" s="10">
        <v>960</v>
      </c>
      <c r="AQ14" s="10">
        <v>960</v>
      </c>
      <c r="AR14" s="10">
        <v>960</v>
      </c>
      <c r="AS14" s="10">
        <v>960</v>
      </c>
      <c r="AT14" s="10">
        <v>960</v>
      </c>
      <c r="AU14" s="10">
        <v>960</v>
      </c>
      <c r="AV14" s="10">
        <v>960</v>
      </c>
      <c r="AW14" s="10">
        <v>960</v>
      </c>
      <c r="AX14" s="10">
        <v>960</v>
      </c>
      <c r="AY14" s="10">
        <v>960</v>
      </c>
    </row>
    <row r="15" spans="1:51" x14ac:dyDescent="0.25">
      <c r="A15" s="9" t="s">
        <v>9</v>
      </c>
      <c r="B15" s="9" t="s">
        <v>336</v>
      </c>
      <c r="C15" s="9" t="s">
        <v>321</v>
      </c>
      <c r="D15" s="9" t="s">
        <v>335</v>
      </c>
      <c r="E15" s="9" t="s">
        <v>11</v>
      </c>
      <c r="F15" s="9" t="s">
        <v>322</v>
      </c>
      <c r="G15" s="9" t="s">
        <v>323</v>
      </c>
      <c r="H15" s="9">
        <v>1995</v>
      </c>
      <c r="I15" s="9" t="s">
        <v>1</v>
      </c>
      <c r="J15" s="10">
        <v>850</v>
      </c>
      <c r="K15" s="10">
        <v>593.99999666213989</v>
      </c>
      <c r="L15" s="10">
        <v>667.99999809265137</v>
      </c>
      <c r="M15" s="10">
        <v>681.69999980926514</v>
      </c>
      <c r="N15" s="10">
        <v>674.90000343322754</v>
      </c>
      <c r="O15" s="10">
        <v>700.03334617614746</v>
      </c>
      <c r="P15" s="10">
        <v>850</v>
      </c>
      <c r="Q15" s="10">
        <v>850</v>
      </c>
      <c r="R15" s="10">
        <v>850</v>
      </c>
      <c r="S15" s="10">
        <v>850</v>
      </c>
      <c r="T15" s="10">
        <v>850</v>
      </c>
      <c r="U15" s="10">
        <v>850</v>
      </c>
      <c r="V15" s="10">
        <v>850</v>
      </c>
      <c r="W15" s="10">
        <v>850</v>
      </c>
      <c r="X15" s="10">
        <v>850</v>
      </c>
      <c r="Y15" s="10">
        <v>850</v>
      </c>
      <c r="Z15" s="10">
        <v>850</v>
      </c>
      <c r="AA15" s="10">
        <v>850</v>
      </c>
      <c r="AB15" s="10">
        <v>850</v>
      </c>
      <c r="AC15" s="10">
        <v>850</v>
      </c>
      <c r="AD15" s="10">
        <v>850</v>
      </c>
      <c r="AE15" s="10">
        <v>850</v>
      </c>
      <c r="AF15" s="10">
        <v>850</v>
      </c>
      <c r="AG15" s="10">
        <v>850</v>
      </c>
      <c r="AH15" s="10">
        <v>850</v>
      </c>
      <c r="AI15" s="10">
        <v>850</v>
      </c>
      <c r="AJ15" s="10">
        <v>850</v>
      </c>
      <c r="AK15" s="10">
        <v>850</v>
      </c>
      <c r="AL15" s="10">
        <v>850</v>
      </c>
      <c r="AM15" s="10">
        <v>850</v>
      </c>
      <c r="AN15" s="10">
        <v>850</v>
      </c>
      <c r="AO15" s="10">
        <v>850</v>
      </c>
      <c r="AP15" s="10">
        <v>850</v>
      </c>
      <c r="AQ15" s="10">
        <v>850</v>
      </c>
      <c r="AR15" s="10">
        <v>850</v>
      </c>
      <c r="AS15" s="10">
        <v>850</v>
      </c>
      <c r="AT15" s="10">
        <v>850</v>
      </c>
      <c r="AU15" s="10">
        <v>850</v>
      </c>
      <c r="AV15" s="10">
        <v>850</v>
      </c>
      <c r="AW15" s="10">
        <v>850</v>
      </c>
      <c r="AX15" s="10">
        <v>850</v>
      </c>
      <c r="AY15" s="10">
        <v>850</v>
      </c>
    </row>
    <row r="16" spans="1:51" x14ac:dyDescent="0.25">
      <c r="A16" s="9" t="s">
        <v>9</v>
      </c>
      <c r="B16" s="9" t="s">
        <v>337</v>
      </c>
      <c r="C16" s="9" t="s">
        <v>330</v>
      </c>
      <c r="D16" s="9" t="s">
        <v>235</v>
      </c>
      <c r="E16" s="9" t="s">
        <v>235</v>
      </c>
      <c r="F16" s="9" t="s">
        <v>322</v>
      </c>
      <c r="G16" s="9" t="s">
        <v>326</v>
      </c>
      <c r="H16" s="9">
        <v>1996</v>
      </c>
      <c r="I16" s="9" t="s">
        <v>1</v>
      </c>
      <c r="J16" s="10">
        <v>11000</v>
      </c>
      <c r="K16" s="10">
        <v>9917.3001098632812</v>
      </c>
      <c r="L16" s="10">
        <v>10137.999938964844</v>
      </c>
      <c r="M16" s="10">
        <v>10462.089965820312</v>
      </c>
      <c r="N16" s="10">
        <v>11190.730041503906</v>
      </c>
      <c r="O16" s="10">
        <v>10422.196655273437</v>
      </c>
      <c r="P16" s="10">
        <v>10793.443848191646</v>
      </c>
      <c r="Q16" s="10">
        <v>11000</v>
      </c>
      <c r="R16" s="10">
        <v>11000</v>
      </c>
      <c r="S16" s="10">
        <v>11000</v>
      </c>
      <c r="T16" s="10">
        <v>11000</v>
      </c>
      <c r="U16" s="10">
        <v>11000</v>
      </c>
      <c r="V16" s="10">
        <v>11000</v>
      </c>
      <c r="W16" s="10">
        <v>11000</v>
      </c>
      <c r="X16" s="10">
        <v>11000</v>
      </c>
      <c r="Y16" s="10">
        <v>11000</v>
      </c>
      <c r="Z16" s="10">
        <v>11000</v>
      </c>
      <c r="AA16" s="10">
        <v>11000</v>
      </c>
      <c r="AB16" s="10">
        <v>11000</v>
      </c>
      <c r="AC16" s="10">
        <v>11000</v>
      </c>
      <c r="AD16" s="10">
        <v>11000</v>
      </c>
      <c r="AE16" s="10">
        <v>11000</v>
      </c>
      <c r="AF16" s="10">
        <v>11000</v>
      </c>
      <c r="AG16" s="10">
        <v>11000</v>
      </c>
      <c r="AH16" s="10">
        <v>11000</v>
      </c>
      <c r="AI16" s="10">
        <v>11000</v>
      </c>
      <c r="AJ16" s="10">
        <v>11000</v>
      </c>
      <c r="AK16" s="10">
        <v>11000</v>
      </c>
      <c r="AL16" s="10">
        <v>11000</v>
      </c>
      <c r="AM16" s="10">
        <v>11000</v>
      </c>
      <c r="AN16" s="10">
        <v>11000</v>
      </c>
      <c r="AO16" s="10">
        <v>11000</v>
      </c>
      <c r="AP16" s="10">
        <v>11000</v>
      </c>
      <c r="AQ16" s="10">
        <v>11000</v>
      </c>
      <c r="AR16" s="10">
        <v>11000</v>
      </c>
      <c r="AS16" s="10">
        <v>11000</v>
      </c>
      <c r="AT16" s="10">
        <v>11000</v>
      </c>
      <c r="AU16" s="10">
        <v>11000</v>
      </c>
      <c r="AV16" s="10">
        <v>11000</v>
      </c>
      <c r="AW16" s="10">
        <v>11000</v>
      </c>
      <c r="AX16" s="10">
        <v>11000</v>
      </c>
      <c r="AY16" s="10">
        <v>11000</v>
      </c>
    </row>
    <row r="17" spans="1:51" x14ac:dyDescent="0.25">
      <c r="A17" s="9" t="s">
        <v>9</v>
      </c>
      <c r="B17" s="9" t="s">
        <v>338</v>
      </c>
      <c r="C17" s="9" t="s">
        <v>321</v>
      </c>
      <c r="D17" s="9" t="s">
        <v>339</v>
      </c>
      <c r="E17" s="9" t="s">
        <v>12</v>
      </c>
      <c r="F17" s="9" t="s">
        <v>322</v>
      </c>
      <c r="G17" s="9" t="s">
        <v>326</v>
      </c>
      <c r="H17" s="9">
        <v>1985</v>
      </c>
      <c r="I17" s="9" t="s">
        <v>1</v>
      </c>
      <c r="J17" s="10">
        <v>1500</v>
      </c>
      <c r="K17" s="10">
        <v>1387.2799987792969</v>
      </c>
      <c r="L17" s="10">
        <v>840.3709602355957</v>
      </c>
      <c r="M17" s="10">
        <v>1069.4780288338661</v>
      </c>
      <c r="N17" s="10">
        <v>869.16207855939865</v>
      </c>
      <c r="O17" s="10">
        <v>1185.1687774658203</v>
      </c>
      <c r="P17" s="10">
        <v>1222.5316255986691</v>
      </c>
      <c r="Q17" s="10">
        <v>1259.8944737315178</v>
      </c>
      <c r="R17" s="10">
        <v>1297.2573218643665</v>
      </c>
      <c r="S17" s="10">
        <v>1334.6201699972153</v>
      </c>
      <c r="T17" s="10">
        <v>1371.983018130064</v>
      </c>
      <c r="U17" s="10">
        <v>1409.3458662629128</v>
      </c>
      <c r="V17" s="10">
        <v>1446.7087143957615</v>
      </c>
      <c r="W17" s="10">
        <v>1484.0715625286102</v>
      </c>
      <c r="X17" s="10">
        <v>1500</v>
      </c>
      <c r="Y17" s="10">
        <v>1500</v>
      </c>
      <c r="Z17" s="10">
        <v>1500</v>
      </c>
      <c r="AA17" s="10">
        <v>1500</v>
      </c>
      <c r="AB17" s="10">
        <v>1500</v>
      </c>
      <c r="AC17" s="10">
        <v>1500</v>
      </c>
      <c r="AD17" s="10">
        <v>1500</v>
      </c>
      <c r="AE17" s="10">
        <v>1500</v>
      </c>
      <c r="AF17" s="10">
        <v>1500</v>
      </c>
      <c r="AG17" s="10">
        <v>1500</v>
      </c>
      <c r="AH17" s="10">
        <v>1500</v>
      </c>
      <c r="AI17" s="10">
        <v>1500</v>
      </c>
      <c r="AJ17" s="10">
        <v>1500</v>
      </c>
      <c r="AK17" s="10">
        <v>1500</v>
      </c>
      <c r="AL17" s="10">
        <v>1500</v>
      </c>
      <c r="AM17" s="10">
        <v>1500</v>
      </c>
      <c r="AN17" s="10">
        <v>1500</v>
      </c>
      <c r="AO17" s="10">
        <v>1500</v>
      </c>
      <c r="AP17" s="10">
        <v>1500</v>
      </c>
      <c r="AQ17" s="10">
        <v>1500</v>
      </c>
      <c r="AR17" s="10">
        <v>1500</v>
      </c>
      <c r="AS17" s="10">
        <v>1500</v>
      </c>
      <c r="AT17" s="10">
        <v>1500</v>
      </c>
      <c r="AU17" s="10">
        <v>1500</v>
      </c>
      <c r="AV17" s="10">
        <v>1500</v>
      </c>
      <c r="AW17" s="10">
        <v>1500</v>
      </c>
      <c r="AX17" s="10">
        <v>1500</v>
      </c>
      <c r="AY17" s="10">
        <v>1500</v>
      </c>
    </row>
    <row r="18" spans="1:51" x14ac:dyDescent="0.25">
      <c r="A18" s="9" t="s">
        <v>9</v>
      </c>
      <c r="B18" s="9" t="s">
        <v>340</v>
      </c>
      <c r="C18" s="9" t="s">
        <v>321</v>
      </c>
      <c r="D18" s="9" t="s">
        <v>209</v>
      </c>
      <c r="E18" s="9" t="s">
        <v>209</v>
      </c>
      <c r="F18" s="9" t="s">
        <v>322</v>
      </c>
      <c r="G18" s="9" t="s">
        <v>326</v>
      </c>
      <c r="H18" s="9">
        <v>2025</v>
      </c>
      <c r="I18" s="9" t="s">
        <v>208</v>
      </c>
      <c r="J18" s="10">
        <v>4000</v>
      </c>
      <c r="K18" s="10"/>
      <c r="L18" s="10"/>
      <c r="M18" s="10"/>
      <c r="N18" s="10"/>
      <c r="O18" s="10"/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1432.8000000000002</v>
      </c>
      <c r="AA18" s="10">
        <v>1763.84709343543</v>
      </c>
      <c r="AB18" s="10">
        <v>1957.4972290678893</v>
      </c>
      <c r="AC18" s="10">
        <v>2094.8941868708598</v>
      </c>
      <c r="AD18" s="10">
        <v>2201.4675469785266</v>
      </c>
      <c r="AE18" s="10">
        <v>2288.5443225033191</v>
      </c>
      <c r="AF18" s="10">
        <v>2362.1666871888178</v>
      </c>
      <c r="AG18" s="10">
        <v>2425.9412803062896</v>
      </c>
      <c r="AH18" s="10">
        <v>2482.1944581357784</v>
      </c>
      <c r="AI18" s="10">
        <v>2532.5146404139564</v>
      </c>
      <c r="AJ18" s="10">
        <v>2578.0347822885024</v>
      </c>
      <c r="AK18" s="10">
        <v>2619.5914159387489</v>
      </c>
      <c r="AL18" s="10">
        <v>2657.81981312363</v>
      </c>
      <c r="AM18" s="10">
        <v>2693.2137806242476</v>
      </c>
      <c r="AN18" s="10">
        <v>2726.1647760464157</v>
      </c>
      <c r="AO18" s="10">
        <v>2756.9883737417194</v>
      </c>
      <c r="AP18" s="10">
        <v>2785.9426931212492</v>
      </c>
      <c r="AQ18" s="10">
        <v>2813.2415515712082</v>
      </c>
      <c r="AR18" s="10">
        <v>2839.0640564498917</v>
      </c>
      <c r="AS18" s="10">
        <v>2863.5617338493862</v>
      </c>
      <c r="AT18" s="10">
        <v>2886.8639162567069</v>
      </c>
      <c r="AU18" s="10">
        <v>2909.0818757239322</v>
      </c>
      <c r="AV18" s="10">
        <v>2930.3120375277622</v>
      </c>
      <c r="AW18" s="10">
        <v>2950.6385093741787</v>
      </c>
      <c r="AX18" s="10">
        <v>2970.135093957053</v>
      </c>
      <c r="AY18" s="10">
        <v>2988.8669065590602</v>
      </c>
    </row>
    <row r="19" spans="1:51" x14ac:dyDescent="0.25">
      <c r="A19" s="9" t="s">
        <v>9</v>
      </c>
      <c r="B19" s="9" t="s">
        <v>341</v>
      </c>
      <c r="C19" s="9" t="s">
        <v>330</v>
      </c>
      <c r="D19" s="9" t="s">
        <v>342</v>
      </c>
      <c r="E19" s="9" t="s">
        <v>342</v>
      </c>
      <c r="F19" s="9" t="s">
        <v>322</v>
      </c>
      <c r="G19" s="9" t="s">
        <v>331</v>
      </c>
      <c r="H19" s="9">
        <v>1992</v>
      </c>
      <c r="I19" s="9" t="s">
        <v>308</v>
      </c>
      <c r="J19" s="10">
        <v>3300</v>
      </c>
      <c r="K19" s="10">
        <v>0</v>
      </c>
      <c r="L19" s="10">
        <v>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</row>
    <row r="20" spans="1:51" x14ac:dyDescent="0.25">
      <c r="A20" s="9" t="s">
        <v>9</v>
      </c>
      <c r="B20" s="9" t="s">
        <v>343</v>
      </c>
      <c r="C20" s="9" t="s">
        <v>321</v>
      </c>
      <c r="D20" s="9" t="s">
        <v>339</v>
      </c>
      <c r="E20" s="9" t="s">
        <v>344</v>
      </c>
      <c r="F20" s="9" t="s">
        <v>322</v>
      </c>
      <c r="G20" s="9" t="s">
        <v>326</v>
      </c>
      <c r="H20" s="9">
        <v>1988</v>
      </c>
      <c r="I20" s="9" t="s">
        <v>308</v>
      </c>
      <c r="J20" s="10">
        <v>20</v>
      </c>
      <c r="K20" s="10">
        <v>11.999999888241291</v>
      </c>
      <c r="L20" s="10">
        <v>6.3269053660333157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</row>
    <row r="21" spans="1:51" x14ac:dyDescent="0.25">
      <c r="A21" s="9" t="s">
        <v>13</v>
      </c>
      <c r="B21" s="9" t="s">
        <v>345</v>
      </c>
      <c r="C21" s="9" t="s">
        <v>321</v>
      </c>
      <c r="D21" s="9" t="s">
        <v>346</v>
      </c>
      <c r="E21" s="9" t="s">
        <v>346</v>
      </c>
      <c r="F21" s="9" t="s">
        <v>322</v>
      </c>
      <c r="G21" s="9" t="s">
        <v>323</v>
      </c>
      <c r="H21" s="9">
        <v>2003</v>
      </c>
      <c r="I21" s="9" t="s">
        <v>305</v>
      </c>
      <c r="J21" s="10">
        <v>14000</v>
      </c>
      <c r="K21" s="10">
        <v>3192.4999923706055</v>
      </c>
      <c r="L21" s="10">
        <v>2906.7000122070312</v>
      </c>
      <c r="M21" s="10">
        <v>3746.9999694824219</v>
      </c>
      <c r="N21" s="10">
        <v>1892.3671951293945</v>
      </c>
      <c r="O21" s="10">
        <v>1405.0626182556152</v>
      </c>
      <c r="P21" s="10">
        <v>1565.4603176116943</v>
      </c>
      <c r="Q21" s="10">
        <v>1725.8580169677734</v>
      </c>
      <c r="R21" s="10">
        <v>1886.2557163238525</v>
      </c>
      <c r="S21" s="10">
        <v>2046.6534156799316</v>
      </c>
      <c r="T21" s="10">
        <v>2207.0511150360107</v>
      </c>
      <c r="U21" s="10">
        <v>2367.4488143920898</v>
      </c>
      <c r="V21" s="10">
        <v>2527.8465137481689</v>
      </c>
      <c r="W21" s="10">
        <v>2688.244213104248</v>
      </c>
      <c r="X21" s="10">
        <v>2848.6419124603271</v>
      </c>
      <c r="Y21" s="10">
        <v>3009.0396118164062</v>
      </c>
      <c r="Z21" s="10">
        <v>3169.4373111724854</v>
      </c>
      <c r="AA21" s="10">
        <v>3329.8350105285645</v>
      </c>
      <c r="AB21" s="10">
        <v>3490.2327098846436</v>
      </c>
      <c r="AC21" s="10">
        <v>3650.6304092407227</v>
      </c>
      <c r="AD21" s="10">
        <v>3811.0281085968018</v>
      </c>
      <c r="AE21" s="10">
        <v>3971.4258079528809</v>
      </c>
      <c r="AF21" s="10">
        <v>4131.82350730896</v>
      </c>
      <c r="AG21" s="10">
        <v>4292.2212066650391</v>
      </c>
      <c r="AH21" s="10">
        <v>4452.6189060211182</v>
      </c>
      <c r="AI21" s="10">
        <v>4613.0166053771973</v>
      </c>
      <c r="AJ21" s="10">
        <v>4773.4143047332764</v>
      </c>
      <c r="AK21" s="10">
        <v>4933.8120040893555</v>
      </c>
      <c r="AL21" s="10">
        <v>5094.2097034454346</v>
      </c>
      <c r="AM21" s="10">
        <v>5254.6074028015137</v>
      </c>
      <c r="AN21" s="10">
        <v>5415.0051021575928</v>
      </c>
      <c r="AO21" s="10">
        <v>5575.4028015136719</v>
      </c>
      <c r="AP21" s="10">
        <v>5735.800500869751</v>
      </c>
      <c r="AQ21" s="10">
        <v>5896.1982002258301</v>
      </c>
      <c r="AR21" s="10">
        <v>6056.5958995819092</v>
      </c>
      <c r="AS21" s="10">
        <v>6216.9935989379883</v>
      </c>
      <c r="AT21" s="10">
        <v>6377.3912982940674</v>
      </c>
      <c r="AU21" s="10">
        <v>6537.7889976501465</v>
      </c>
      <c r="AV21" s="10">
        <v>6698.1866970062256</v>
      </c>
      <c r="AW21" s="10">
        <v>6858.5843963623047</v>
      </c>
      <c r="AX21" s="10">
        <v>7018.9820957183838</v>
      </c>
      <c r="AY21" s="10">
        <v>7179.3797950744629</v>
      </c>
    </row>
    <row r="22" spans="1:51" x14ac:dyDescent="0.25">
      <c r="A22" s="9" t="s">
        <v>13</v>
      </c>
      <c r="B22" s="9" t="s">
        <v>347</v>
      </c>
      <c r="C22" s="9" t="s">
        <v>321</v>
      </c>
      <c r="D22" s="9" t="s">
        <v>14</v>
      </c>
      <c r="E22" s="9" t="s">
        <v>14</v>
      </c>
      <c r="F22" s="9" t="s">
        <v>322</v>
      </c>
      <c r="G22" s="9" t="s">
        <v>323</v>
      </c>
      <c r="H22" s="9">
        <v>2011</v>
      </c>
      <c r="I22" s="9" t="s">
        <v>1</v>
      </c>
      <c r="J22" s="10">
        <v>2310</v>
      </c>
      <c r="K22" s="10"/>
      <c r="L22" s="10"/>
      <c r="M22" s="10"/>
      <c r="N22" s="10"/>
      <c r="O22" s="10"/>
      <c r="P22" s="10">
        <v>56.229049101944597</v>
      </c>
      <c r="Q22" s="10">
        <v>151.66980624217135</v>
      </c>
      <c r="R22" s="10">
        <v>158.24409911309797</v>
      </c>
      <c r="S22" s="10">
        <v>264.17609879886413</v>
      </c>
      <c r="T22" s="10">
        <v>199.39018481228473</v>
      </c>
      <c r="U22" s="10">
        <v>247.11056338239811</v>
      </c>
      <c r="V22" s="10">
        <v>294.83094195251147</v>
      </c>
      <c r="W22" s="10">
        <v>342.55132052262485</v>
      </c>
      <c r="X22" s="10">
        <v>390.27169909273823</v>
      </c>
      <c r="Y22" s="10">
        <v>437.99207766285161</v>
      </c>
      <c r="Z22" s="10">
        <v>485.712456232965</v>
      </c>
      <c r="AA22" s="10">
        <v>533.43283480307832</v>
      </c>
      <c r="AB22" s="10">
        <v>581.15321337319165</v>
      </c>
      <c r="AC22" s="10">
        <v>628.87359194330497</v>
      </c>
      <c r="AD22" s="10">
        <v>676.5939705134183</v>
      </c>
      <c r="AE22" s="10">
        <v>724.31434908353162</v>
      </c>
      <c r="AF22" s="10">
        <v>772.03472765364495</v>
      </c>
      <c r="AG22" s="10">
        <v>819.75510622375828</v>
      </c>
      <c r="AH22" s="10">
        <v>867.4754847938716</v>
      </c>
      <c r="AI22" s="10">
        <v>915.19586336398493</v>
      </c>
      <c r="AJ22" s="10">
        <v>962.91624193409825</v>
      </c>
      <c r="AK22" s="10">
        <v>1010.6366205042116</v>
      </c>
      <c r="AL22" s="10">
        <v>1058.3569990743249</v>
      </c>
      <c r="AM22" s="10">
        <v>1106.0773776444382</v>
      </c>
      <c r="AN22" s="10">
        <v>1153.7977562145516</v>
      </c>
      <c r="AO22" s="10">
        <v>1249.2385133547782</v>
      </c>
      <c r="AP22" s="10">
        <v>1249.2385133547782</v>
      </c>
      <c r="AQ22" s="10">
        <v>1296.9588919248915</v>
      </c>
      <c r="AR22" s="10">
        <v>1344.6792704950049</v>
      </c>
      <c r="AS22" s="10">
        <v>1392.3996490651182</v>
      </c>
      <c r="AT22" s="10">
        <v>1440.1200276352315</v>
      </c>
      <c r="AU22" s="10">
        <v>1487.8404062053448</v>
      </c>
      <c r="AV22" s="10">
        <v>1535.5607847754582</v>
      </c>
      <c r="AW22" s="10">
        <v>1583.2811633455715</v>
      </c>
      <c r="AX22" s="10">
        <v>1631.0015419156848</v>
      </c>
      <c r="AY22" s="10">
        <v>1678.7219204857981</v>
      </c>
    </row>
    <row r="23" spans="1:51" x14ac:dyDescent="0.25">
      <c r="A23" s="9" t="s">
        <v>13</v>
      </c>
      <c r="B23" s="9" t="s">
        <v>348</v>
      </c>
      <c r="C23" s="9" t="s">
        <v>321</v>
      </c>
      <c r="D23" s="9" t="s">
        <v>349</v>
      </c>
      <c r="E23" s="9" t="s">
        <v>349</v>
      </c>
      <c r="F23" s="9" t="s">
        <v>322</v>
      </c>
      <c r="G23" s="9" t="s">
        <v>323</v>
      </c>
      <c r="H23" s="9">
        <v>1994</v>
      </c>
      <c r="I23" s="9" t="s">
        <v>305</v>
      </c>
      <c r="J23" s="10">
        <v>1300</v>
      </c>
      <c r="K23" s="10">
        <v>1033.2000093460083</v>
      </c>
      <c r="L23" s="10">
        <v>837.89999580383301</v>
      </c>
      <c r="M23" s="10">
        <v>1240.8000020980835</v>
      </c>
      <c r="N23" s="10">
        <v>1433.8999900817871</v>
      </c>
      <c r="O23" s="10">
        <v>1379.5666809082031</v>
      </c>
      <c r="P23" s="10">
        <v>1300</v>
      </c>
      <c r="Q23" s="10">
        <v>1300</v>
      </c>
      <c r="R23" s="10">
        <v>1300</v>
      </c>
      <c r="S23" s="10">
        <v>1300</v>
      </c>
      <c r="T23" s="10">
        <v>1300</v>
      </c>
      <c r="U23" s="10">
        <v>1300</v>
      </c>
      <c r="V23" s="10">
        <v>1300</v>
      </c>
      <c r="W23" s="10">
        <v>1300</v>
      </c>
      <c r="X23" s="10">
        <v>1300</v>
      </c>
      <c r="Y23" s="10">
        <v>1300</v>
      </c>
      <c r="Z23" s="10">
        <v>1300</v>
      </c>
      <c r="AA23" s="10">
        <v>1300</v>
      </c>
      <c r="AB23" s="10">
        <v>1300</v>
      </c>
      <c r="AC23" s="10">
        <v>1300</v>
      </c>
      <c r="AD23" s="10">
        <v>1300</v>
      </c>
      <c r="AE23" s="10">
        <v>1300</v>
      </c>
      <c r="AF23" s="10">
        <v>1300</v>
      </c>
      <c r="AG23" s="10">
        <v>1300</v>
      </c>
      <c r="AH23" s="10">
        <v>1300</v>
      </c>
      <c r="AI23" s="10">
        <v>1300</v>
      </c>
      <c r="AJ23" s="10">
        <v>1300</v>
      </c>
      <c r="AK23" s="10">
        <v>1300</v>
      </c>
      <c r="AL23" s="10">
        <v>1300</v>
      </c>
      <c r="AM23" s="10">
        <v>1300</v>
      </c>
      <c r="AN23" s="10">
        <v>1300</v>
      </c>
      <c r="AO23" s="10">
        <v>1300</v>
      </c>
      <c r="AP23" s="10">
        <v>1300</v>
      </c>
      <c r="AQ23" s="10">
        <v>1300</v>
      </c>
      <c r="AR23" s="10">
        <v>1300</v>
      </c>
      <c r="AS23" s="10">
        <v>1300</v>
      </c>
      <c r="AT23" s="10">
        <v>1300</v>
      </c>
      <c r="AU23" s="10">
        <v>1300</v>
      </c>
      <c r="AV23" s="10">
        <v>1300</v>
      </c>
      <c r="AW23" s="10">
        <v>1300</v>
      </c>
      <c r="AX23" s="10">
        <v>1300</v>
      </c>
      <c r="AY23" s="10">
        <v>1300</v>
      </c>
    </row>
    <row r="24" spans="1:51" x14ac:dyDescent="0.25">
      <c r="A24" s="9" t="s">
        <v>13</v>
      </c>
      <c r="B24" s="9" t="s">
        <v>350</v>
      </c>
      <c r="C24" s="9" t="s">
        <v>321</v>
      </c>
      <c r="D24" s="9" t="s">
        <v>15</v>
      </c>
      <c r="E24" s="9" t="s">
        <v>15</v>
      </c>
      <c r="F24" s="9" t="s">
        <v>322</v>
      </c>
      <c r="G24" s="9" t="s">
        <v>326</v>
      </c>
      <c r="H24" s="9">
        <v>2005</v>
      </c>
      <c r="I24" s="9" t="s">
        <v>1</v>
      </c>
      <c r="J24" s="10">
        <v>1230</v>
      </c>
      <c r="K24" s="10">
        <v>3956.2600555419922</v>
      </c>
      <c r="L24" s="10">
        <v>175.95500636100769</v>
      </c>
      <c r="M24" s="10">
        <v>701.4999942779541</v>
      </c>
      <c r="N24" s="10">
        <v>5140.7735595703125</v>
      </c>
      <c r="O24" s="10">
        <v>1263.1536312103271</v>
      </c>
      <c r="P24" s="10">
        <v>1230</v>
      </c>
      <c r="Q24" s="10">
        <v>1230</v>
      </c>
      <c r="R24" s="10">
        <v>1230</v>
      </c>
      <c r="S24" s="10">
        <v>1230</v>
      </c>
      <c r="T24" s="10">
        <v>1230</v>
      </c>
      <c r="U24" s="10">
        <v>1230</v>
      </c>
      <c r="V24" s="10">
        <v>1230</v>
      </c>
      <c r="W24" s="10">
        <v>1230</v>
      </c>
      <c r="X24" s="10">
        <v>1230</v>
      </c>
      <c r="Y24" s="10">
        <v>1230</v>
      </c>
      <c r="Z24" s="10">
        <v>1230</v>
      </c>
      <c r="AA24" s="10">
        <v>1230</v>
      </c>
      <c r="AB24" s="10">
        <v>1230</v>
      </c>
      <c r="AC24" s="10">
        <v>1230</v>
      </c>
      <c r="AD24" s="10">
        <v>1230</v>
      </c>
      <c r="AE24" s="10">
        <v>1230</v>
      </c>
      <c r="AF24" s="10">
        <v>1230</v>
      </c>
      <c r="AG24" s="10">
        <v>1230</v>
      </c>
      <c r="AH24" s="10">
        <v>1230</v>
      </c>
      <c r="AI24" s="10">
        <v>1230</v>
      </c>
      <c r="AJ24" s="10">
        <v>1230</v>
      </c>
      <c r="AK24" s="10">
        <v>1230</v>
      </c>
      <c r="AL24" s="10">
        <v>1230</v>
      </c>
      <c r="AM24" s="10">
        <v>1230</v>
      </c>
      <c r="AN24" s="10">
        <v>1230</v>
      </c>
      <c r="AO24" s="10">
        <v>1230</v>
      </c>
      <c r="AP24" s="10">
        <v>1230</v>
      </c>
      <c r="AQ24" s="10">
        <v>1230</v>
      </c>
      <c r="AR24" s="10">
        <v>1230</v>
      </c>
      <c r="AS24" s="10">
        <v>1230</v>
      </c>
      <c r="AT24" s="10">
        <v>1230</v>
      </c>
      <c r="AU24" s="10">
        <v>1230</v>
      </c>
      <c r="AV24" s="10">
        <v>1230</v>
      </c>
      <c r="AW24" s="10">
        <v>1230</v>
      </c>
      <c r="AX24" s="10">
        <v>1230</v>
      </c>
      <c r="AY24" s="10">
        <v>1230</v>
      </c>
    </row>
    <row r="25" spans="1:51" x14ac:dyDescent="0.25">
      <c r="A25" s="9" t="s">
        <v>13</v>
      </c>
      <c r="B25" s="9" t="s">
        <v>351</v>
      </c>
      <c r="C25" s="9" t="s">
        <v>321</v>
      </c>
      <c r="D25" s="9" t="s">
        <v>15</v>
      </c>
      <c r="E25" s="9" t="s">
        <v>15</v>
      </c>
      <c r="F25" s="9" t="s">
        <v>352</v>
      </c>
      <c r="G25" s="9" t="s">
        <v>326</v>
      </c>
      <c r="H25" s="9">
        <v>1990</v>
      </c>
      <c r="I25" s="9" t="s">
        <v>1</v>
      </c>
      <c r="J25" s="10">
        <v>450</v>
      </c>
      <c r="K25" s="10">
        <v>1025.1999969482422</v>
      </c>
      <c r="L25" s="10">
        <v>814.05648422241211</v>
      </c>
      <c r="M25" s="10">
        <v>224.29999923706055</v>
      </c>
      <c r="N25" s="10">
        <v>284.29999828338623</v>
      </c>
      <c r="O25" s="10">
        <v>243.70382308959961</v>
      </c>
      <c r="P25" s="10">
        <v>245.79992505391439</v>
      </c>
      <c r="Q25" s="10">
        <v>247.89602701822918</v>
      </c>
      <c r="R25" s="10">
        <v>249.99212898254396</v>
      </c>
      <c r="S25" s="10">
        <v>252.08823094685874</v>
      </c>
      <c r="T25" s="10">
        <v>254.18433291117353</v>
      </c>
      <c r="U25" s="10">
        <v>256.28043487548831</v>
      </c>
      <c r="V25" s="10">
        <v>258.37653683980307</v>
      </c>
      <c r="W25" s="10">
        <v>260.47263880411782</v>
      </c>
      <c r="X25" s="10">
        <v>262.56874076843258</v>
      </c>
      <c r="Y25" s="10">
        <v>264.66484273274733</v>
      </c>
      <c r="Z25" s="10">
        <v>266.76094469706209</v>
      </c>
      <c r="AA25" s="10">
        <v>268.85704666137684</v>
      </c>
      <c r="AB25" s="10">
        <v>270.9531486256916</v>
      </c>
      <c r="AC25" s="10">
        <v>273.04925059000635</v>
      </c>
      <c r="AD25" s="10">
        <v>275.14535255432111</v>
      </c>
      <c r="AE25" s="10">
        <v>277.24145451863586</v>
      </c>
      <c r="AF25" s="10">
        <v>279.33755648295062</v>
      </c>
      <c r="AG25" s="10">
        <v>281.43365844726537</v>
      </c>
      <c r="AH25" s="10">
        <v>283.52976041158013</v>
      </c>
      <c r="AI25" s="10">
        <v>285.62586237589488</v>
      </c>
      <c r="AJ25" s="10">
        <v>287.72196434020964</v>
      </c>
      <c r="AK25" s="10">
        <v>289.81806630452439</v>
      </c>
      <c r="AL25" s="10">
        <v>291.91416826883915</v>
      </c>
      <c r="AM25" s="10">
        <v>294.0102702331539</v>
      </c>
      <c r="AN25" s="10">
        <v>296.10637219746866</v>
      </c>
      <c r="AO25" s="10">
        <v>298.20247416178341</v>
      </c>
      <c r="AP25" s="10">
        <v>300.29857612609817</v>
      </c>
      <c r="AQ25" s="10">
        <v>302.39467809041292</v>
      </c>
      <c r="AR25" s="10">
        <v>304.49078005472768</v>
      </c>
      <c r="AS25" s="10">
        <v>306.58688201904243</v>
      </c>
      <c r="AT25" s="10">
        <v>308.68298398335719</v>
      </c>
      <c r="AU25" s="10">
        <v>310.77908594767194</v>
      </c>
      <c r="AV25" s="10">
        <v>312.8751879119867</v>
      </c>
      <c r="AW25" s="10">
        <v>314.97128987630146</v>
      </c>
      <c r="AX25" s="10">
        <v>317.06739184061621</v>
      </c>
      <c r="AY25" s="10">
        <v>319.16349380493097</v>
      </c>
    </row>
    <row r="26" spans="1:51" x14ac:dyDescent="0.25">
      <c r="A26" s="9" t="s">
        <v>13</v>
      </c>
      <c r="B26" s="9" t="s">
        <v>353</v>
      </c>
      <c r="C26" s="9" t="s">
        <v>321</v>
      </c>
      <c r="D26" s="9" t="s">
        <v>16</v>
      </c>
      <c r="E26" s="9" t="s">
        <v>16</v>
      </c>
      <c r="F26" s="9" t="s">
        <v>322</v>
      </c>
      <c r="G26" s="9" t="s">
        <v>326</v>
      </c>
      <c r="H26" s="9">
        <v>1997</v>
      </c>
      <c r="I26" s="9" t="s">
        <v>1</v>
      </c>
      <c r="J26" s="10">
        <v>400</v>
      </c>
      <c r="K26" s="10">
        <v>305.70000314712524</v>
      </c>
      <c r="L26" s="10">
        <v>333.00000333786011</v>
      </c>
      <c r="M26" s="10">
        <v>392.49999761581421</v>
      </c>
      <c r="N26" s="10">
        <v>483.70000076293945</v>
      </c>
      <c r="O26" s="10">
        <v>480.0333366394043</v>
      </c>
      <c r="P26" s="10">
        <v>400</v>
      </c>
      <c r="Q26" s="10">
        <v>400</v>
      </c>
      <c r="R26" s="10">
        <v>400</v>
      </c>
      <c r="S26" s="10">
        <v>400</v>
      </c>
      <c r="T26" s="10">
        <v>400</v>
      </c>
      <c r="U26" s="10">
        <v>400</v>
      </c>
      <c r="V26" s="10">
        <v>400</v>
      </c>
      <c r="W26" s="10">
        <v>400</v>
      </c>
      <c r="X26" s="10">
        <v>400</v>
      </c>
      <c r="Y26" s="10">
        <v>400</v>
      </c>
      <c r="Z26" s="10">
        <v>400</v>
      </c>
      <c r="AA26" s="10">
        <v>400</v>
      </c>
      <c r="AB26" s="10">
        <v>400</v>
      </c>
      <c r="AC26" s="10">
        <v>400</v>
      </c>
      <c r="AD26" s="10">
        <v>400</v>
      </c>
      <c r="AE26" s="10">
        <v>400</v>
      </c>
      <c r="AF26" s="10">
        <v>400</v>
      </c>
      <c r="AG26" s="10">
        <v>400</v>
      </c>
      <c r="AH26" s="10">
        <v>400</v>
      </c>
      <c r="AI26" s="10">
        <v>400</v>
      </c>
      <c r="AJ26" s="10">
        <v>400</v>
      </c>
      <c r="AK26" s="10">
        <v>400</v>
      </c>
      <c r="AL26" s="10">
        <v>400</v>
      </c>
      <c r="AM26" s="10">
        <v>400</v>
      </c>
      <c r="AN26" s="10">
        <v>400</v>
      </c>
      <c r="AO26" s="10">
        <v>400</v>
      </c>
      <c r="AP26" s="10">
        <v>400</v>
      </c>
      <c r="AQ26" s="10">
        <v>400</v>
      </c>
      <c r="AR26" s="10">
        <v>400</v>
      </c>
      <c r="AS26" s="10">
        <v>400</v>
      </c>
      <c r="AT26" s="10">
        <v>400</v>
      </c>
      <c r="AU26" s="10">
        <v>400</v>
      </c>
      <c r="AV26" s="10">
        <v>400</v>
      </c>
      <c r="AW26" s="10">
        <v>400</v>
      </c>
      <c r="AX26" s="10">
        <v>400</v>
      </c>
      <c r="AY26" s="10">
        <v>400</v>
      </c>
    </row>
    <row r="27" spans="1:51" x14ac:dyDescent="0.25">
      <c r="A27" s="9" t="s">
        <v>13</v>
      </c>
      <c r="B27" s="9" t="s">
        <v>354</v>
      </c>
      <c r="C27" s="9" t="s">
        <v>321</v>
      </c>
      <c r="D27" s="9" t="s">
        <v>17</v>
      </c>
      <c r="E27" s="9" t="s">
        <v>17</v>
      </c>
      <c r="F27" s="9" t="s">
        <v>322</v>
      </c>
      <c r="G27" s="9" t="s">
        <v>326</v>
      </c>
      <c r="H27" s="9">
        <v>2003</v>
      </c>
      <c r="I27" s="9" t="s">
        <v>1</v>
      </c>
      <c r="J27" s="10">
        <v>2200</v>
      </c>
      <c r="K27" s="10">
        <v>329.70000541210175</v>
      </c>
      <c r="L27" s="10">
        <v>419.39999961853027</v>
      </c>
      <c r="M27" s="10">
        <v>349.29751873016357</v>
      </c>
      <c r="N27" s="10">
        <v>454.90000009536743</v>
      </c>
      <c r="O27" s="10">
        <v>495.33223628997803</v>
      </c>
      <c r="P27" s="10">
        <v>513.59751815597212</v>
      </c>
      <c r="Q27" s="10">
        <v>531.86280002196622</v>
      </c>
      <c r="R27" s="10">
        <v>550.12808188796032</v>
      </c>
      <c r="S27" s="10">
        <v>568.39336375395442</v>
      </c>
      <c r="T27" s="10">
        <v>586.65864561994852</v>
      </c>
      <c r="U27" s="10">
        <v>604.92392748594261</v>
      </c>
      <c r="V27" s="10">
        <v>623.18920935193671</v>
      </c>
      <c r="W27" s="10">
        <v>641.45449121793081</v>
      </c>
      <c r="X27" s="10">
        <v>659.71977308392491</v>
      </c>
      <c r="Y27" s="10">
        <v>677.985054949919</v>
      </c>
      <c r="Z27" s="10">
        <v>696.2503368159131</v>
      </c>
      <c r="AA27" s="10">
        <v>714.5156186819072</v>
      </c>
      <c r="AB27" s="10">
        <v>732.7809005479013</v>
      </c>
      <c r="AC27" s="10">
        <v>751.04618241389539</v>
      </c>
      <c r="AD27" s="10">
        <v>769.31146427988949</v>
      </c>
      <c r="AE27" s="10">
        <v>787.57674614588359</v>
      </c>
      <c r="AF27" s="10">
        <v>805.84202801187769</v>
      </c>
      <c r="AG27" s="10">
        <v>824.10730987787178</v>
      </c>
      <c r="AH27" s="10">
        <v>842.37259174386588</v>
      </c>
      <c r="AI27" s="10">
        <v>860.63787360985998</v>
      </c>
      <c r="AJ27" s="10">
        <v>878.90315547585408</v>
      </c>
      <c r="AK27" s="10">
        <v>897.16843734184818</v>
      </c>
      <c r="AL27" s="10">
        <v>915.43371920784227</v>
      </c>
      <c r="AM27" s="10">
        <v>933.69900107383637</v>
      </c>
      <c r="AN27" s="10">
        <v>951.96428293983047</v>
      </c>
      <c r="AO27" s="10">
        <v>970.22956480582457</v>
      </c>
      <c r="AP27" s="10">
        <v>988.49484667181866</v>
      </c>
      <c r="AQ27" s="10">
        <v>1006.7601285378128</v>
      </c>
      <c r="AR27" s="10">
        <v>1025.025410403807</v>
      </c>
      <c r="AS27" s="10">
        <v>1043.2906922698012</v>
      </c>
      <c r="AT27" s="10">
        <v>1061.5559741357954</v>
      </c>
      <c r="AU27" s="10">
        <v>1079.8212560017896</v>
      </c>
      <c r="AV27" s="10">
        <v>1098.0865378677838</v>
      </c>
      <c r="AW27" s="10">
        <v>1116.351819733778</v>
      </c>
      <c r="AX27" s="10">
        <v>1134.6171015997722</v>
      </c>
      <c r="AY27" s="10">
        <v>1152.8823834657665</v>
      </c>
    </row>
    <row r="28" spans="1:51" x14ac:dyDescent="0.25">
      <c r="A28" s="9" t="s">
        <v>13</v>
      </c>
      <c r="B28" s="9" t="s">
        <v>355</v>
      </c>
      <c r="C28" s="9" t="s">
        <v>321</v>
      </c>
      <c r="D28" s="9" t="s">
        <v>18</v>
      </c>
      <c r="E28" s="9" t="s">
        <v>18</v>
      </c>
      <c r="F28" s="9" t="s">
        <v>322</v>
      </c>
      <c r="G28" s="9" t="s">
        <v>326</v>
      </c>
      <c r="H28" s="9">
        <v>2001</v>
      </c>
      <c r="I28" s="9" t="s">
        <v>1</v>
      </c>
      <c r="J28" s="10">
        <v>1100</v>
      </c>
      <c r="K28" s="10">
        <v>53.000000238418579</v>
      </c>
      <c r="L28" s="10">
        <v>59.700000166893005</v>
      </c>
      <c r="M28" s="10">
        <v>62.799999713897705</v>
      </c>
      <c r="N28" s="10">
        <v>56.099999725818634</v>
      </c>
      <c r="O28" s="10">
        <v>76.733333587646484</v>
      </c>
      <c r="P28" s="10">
        <v>80.833333606521293</v>
      </c>
      <c r="Q28" s="10">
        <v>84.933333625396102</v>
      </c>
      <c r="R28" s="10">
        <v>89.033333644270911</v>
      </c>
      <c r="S28" s="10">
        <v>93.13333366314572</v>
      </c>
      <c r="T28" s="10">
        <v>97.233333682020529</v>
      </c>
      <c r="U28" s="10">
        <v>101.33333370089534</v>
      </c>
      <c r="V28" s="10">
        <v>105.43333371977015</v>
      </c>
      <c r="W28" s="10">
        <v>109.53333373864496</v>
      </c>
      <c r="X28" s="10">
        <v>113.63333375751976</v>
      </c>
      <c r="Y28" s="10">
        <v>117.73333377639457</v>
      </c>
      <c r="Z28" s="10">
        <v>121.83333379526938</v>
      </c>
      <c r="AA28" s="10">
        <v>125.93333381414419</v>
      </c>
      <c r="AB28" s="10">
        <v>130.03333383301899</v>
      </c>
      <c r="AC28" s="10">
        <v>134.13333385189378</v>
      </c>
      <c r="AD28" s="10">
        <v>138.23333387076858</v>
      </c>
      <c r="AE28" s="10">
        <v>142.33333388964337</v>
      </c>
      <c r="AF28" s="10">
        <v>146.43333390851816</v>
      </c>
      <c r="AG28" s="10">
        <v>150.53333392739296</v>
      </c>
      <c r="AH28" s="10">
        <v>154.63333394626775</v>
      </c>
      <c r="AI28" s="10">
        <v>158.73333396514255</v>
      </c>
      <c r="AJ28" s="10">
        <v>162.83333398401734</v>
      </c>
      <c r="AK28" s="10">
        <v>166.93333400289214</v>
      </c>
      <c r="AL28" s="10">
        <v>171.03333402176693</v>
      </c>
      <c r="AM28" s="10">
        <v>175.13333404064173</v>
      </c>
      <c r="AN28" s="10">
        <v>179.23333405951652</v>
      </c>
      <c r="AO28" s="10">
        <v>183.33333407839132</v>
      </c>
      <c r="AP28" s="10">
        <v>187.43333409726611</v>
      </c>
      <c r="AQ28" s="10">
        <v>191.53333411614091</v>
      </c>
      <c r="AR28" s="10">
        <v>195.6333341350157</v>
      </c>
      <c r="AS28" s="10">
        <v>199.7333341538905</v>
      </c>
      <c r="AT28" s="10">
        <v>203.83333417276529</v>
      </c>
      <c r="AU28" s="10">
        <v>207.93333419164009</v>
      </c>
      <c r="AV28" s="10">
        <v>212.03333421051488</v>
      </c>
      <c r="AW28" s="10">
        <v>216.13333422938967</v>
      </c>
      <c r="AX28" s="10">
        <v>220.23333424826447</v>
      </c>
      <c r="AY28" s="10">
        <v>224.33333426713926</v>
      </c>
    </row>
    <row r="29" spans="1:51" x14ac:dyDescent="0.25">
      <c r="A29" s="9" t="s">
        <v>13</v>
      </c>
      <c r="B29" s="9" t="s">
        <v>356</v>
      </c>
      <c r="C29" s="9" t="s">
        <v>321</v>
      </c>
      <c r="D29" s="9" t="s">
        <v>18</v>
      </c>
      <c r="E29" s="9" t="s">
        <v>18</v>
      </c>
      <c r="F29" s="9" t="s">
        <v>322</v>
      </c>
      <c r="G29" s="9" t="s">
        <v>326</v>
      </c>
      <c r="H29" s="9">
        <v>2020</v>
      </c>
      <c r="I29" s="9" t="s">
        <v>166</v>
      </c>
      <c r="J29" s="10">
        <v>1250</v>
      </c>
      <c r="K29" s="10"/>
      <c r="L29" s="10"/>
      <c r="M29" s="10"/>
      <c r="N29" s="10"/>
      <c r="O29" s="10"/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447.75</v>
      </c>
      <c r="V29" s="10">
        <v>551.20221669857187</v>
      </c>
      <c r="W29" s="10">
        <v>611.71788408371538</v>
      </c>
      <c r="X29" s="10">
        <v>654.65443339714363</v>
      </c>
      <c r="Y29" s="10">
        <v>687.95860843078958</v>
      </c>
      <c r="Z29" s="10">
        <v>715.17010078228725</v>
      </c>
      <c r="AA29" s="10">
        <v>738.17708974650554</v>
      </c>
      <c r="AB29" s="10">
        <v>758.10665009571551</v>
      </c>
      <c r="AC29" s="10">
        <v>775.68576816743075</v>
      </c>
      <c r="AD29" s="10">
        <v>791.41082512936134</v>
      </c>
      <c r="AE29" s="10">
        <v>805.63586946515693</v>
      </c>
      <c r="AF29" s="10">
        <v>818.62231748085901</v>
      </c>
      <c r="AG29" s="10">
        <v>830.56869160113445</v>
      </c>
      <c r="AH29" s="10">
        <v>841.6293064450773</v>
      </c>
      <c r="AI29" s="10">
        <v>851.92649251450496</v>
      </c>
      <c r="AJ29" s="10">
        <v>861.55886679428738</v>
      </c>
      <c r="AK29" s="10">
        <v>870.60709160039039</v>
      </c>
      <c r="AL29" s="10">
        <v>879.13798486600263</v>
      </c>
      <c r="AM29" s="10">
        <v>887.20751764059116</v>
      </c>
      <c r="AN29" s="10">
        <v>894.86304182793322</v>
      </c>
      <c r="AO29" s="10">
        <v>902.14497383022092</v>
      </c>
      <c r="AP29" s="10">
        <v>909.0880861637288</v>
      </c>
      <c r="AQ29" s="10">
        <v>915.72251172742563</v>
      </c>
      <c r="AR29" s="10">
        <v>922.07453417943088</v>
      </c>
      <c r="AS29" s="10">
        <v>928.16721686157894</v>
      </c>
      <c r="AT29" s="10">
        <v>934.02090829970632</v>
      </c>
      <c r="AU29" s="10">
        <v>939.65365225114613</v>
      </c>
      <c r="AV29" s="10">
        <v>945.08152314364918</v>
      </c>
      <c r="AW29" s="10">
        <v>950.31890262548131</v>
      </c>
      <c r="AX29" s="10">
        <v>955.37870921307683</v>
      </c>
      <c r="AY29" s="10">
        <v>960.27259026940817</v>
      </c>
    </row>
    <row r="30" spans="1:51" x14ac:dyDescent="0.25">
      <c r="A30" s="9" t="s">
        <v>13</v>
      </c>
      <c r="B30" s="9" t="s">
        <v>357</v>
      </c>
      <c r="C30" s="9" t="s">
        <v>321</v>
      </c>
      <c r="D30" s="9" t="s">
        <v>183</v>
      </c>
      <c r="E30" s="9" t="s">
        <v>183</v>
      </c>
      <c r="F30" s="9" t="s">
        <v>322</v>
      </c>
      <c r="G30" s="9" t="s">
        <v>326</v>
      </c>
      <c r="H30" s="9">
        <v>2020</v>
      </c>
      <c r="I30" s="9" t="s">
        <v>181</v>
      </c>
      <c r="J30" s="10">
        <v>5000</v>
      </c>
      <c r="K30" s="10"/>
      <c r="L30" s="10"/>
      <c r="M30" s="10"/>
      <c r="N30" s="10"/>
      <c r="O30" s="10"/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1791</v>
      </c>
      <c r="V30" s="10">
        <v>2204.8088667942875</v>
      </c>
      <c r="W30" s="10">
        <v>2446.8715363348615</v>
      </c>
      <c r="X30" s="10">
        <v>2618.6177335885745</v>
      </c>
      <c r="Y30" s="10">
        <v>2751.8344337231583</v>
      </c>
      <c r="Z30" s="10">
        <v>2860.680403129149</v>
      </c>
      <c r="AA30" s="10">
        <v>2952.7083589860222</v>
      </c>
      <c r="AB30" s="10">
        <v>3032.426600382862</v>
      </c>
      <c r="AC30" s="10">
        <v>3102.743072669723</v>
      </c>
      <c r="AD30" s="10">
        <v>3165.6433005174454</v>
      </c>
      <c r="AE30" s="10">
        <v>3222.5434778606277</v>
      </c>
      <c r="AF30" s="10">
        <v>3274.489269923436</v>
      </c>
      <c r="AG30" s="10">
        <v>3322.2747664045378</v>
      </c>
      <c r="AH30" s="10">
        <v>3366.5172257803092</v>
      </c>
      <c r="AI30" s="10">
        <v>3407.7059700580198</v>
      </c>
      <c r="AJ30" s="10">
        <v>3446.2354671771495</v>
      </c>
      <c r="AK30" s="10">
        <v>3482.4283664015616</v>
      </c>
      <c r="AL30" s="10">
        <v>3516.5519394640105</v>
      </c>
      <c r="AM30" s="10">
        <v>3548.8300705623647</v>
      </c>
      <c r="AN30" s="10">
        <v>3579.4521673117329</v>
      </c>
      <c r="AO30" s="10">
        <v>3608.5798953208837</v>
      </c>
      <c r="AP30" s="10">
        <v>3636.3523446549152</v>
      </c>
      <c r="AQ30" s="10">
        <v>3662.8900469097025</v>
      </c>
      <c r="AR30" s="10">
        <v>3688.2981367177235</v>
      </c>
      <c r="AS30" s="10">
        <v>3712.6688674463157</v>
      </c>
      <c r="AT30" s="10">
        <v>3736.0836331988253</v>
      </c>
      <c r="AU30" s="10">
        <v>3758.6146090045845</v>
      </c>
      <c r="AV30" s="10">
        <v>3780.3260925745967</v>
      </c>
      <c r="AW30" s="10">
        <v>3801.2756105019253</v>
      </c>
      <c r="AX30" s="10">
        <v>3821.5148368523073</v>
      </c>
      <c r="AY30" s="10">
        <v>3841.0903610776327</v>
      </c>
    </row>
    <row r="31" spans="1:51" x14ac:dyDescent="0.25">
      <c r="A31" s="9" t="s">
        <v>13</v>
      </c>
      <c r="B31" s="9" t="s">
        <v>358</v>
      </c>
      <c r="C31" s="9" t="s">
        <v>330</v>
      </c>
      <c r="D31" s="9" t="s">
        <v>236</v>
      </c>
      <c r="E31" s="9" t="s">
        <v>236</v>
      </c>
      <c r="F31" s="9" t="s">
        <v>322</v>
      </c>
      <c r="G31" s="9" t="s">
        <v>331</v>
      </c>
      <c r="H31" s="9">
        <v>2013</v>
      </c>
      <c r="I31" s="9" t="s">
        <v>1</v>
      </c>
      <c r="J31" s="10">
        <v>1000</v>
      </c>
      <c r="K31" s="10"/>
      <c r="L31" s="10"/>
      <c r="M31" s="10"/>
      <c r="N31" s="10">
        <v>7.5999998301267624</v>
      </c>
      <c r="O31" s="10"/>
      <c r="P31" s="10">
        <v>14.409144906590589</v>
      </c>
      <c r="Q31" s="10">
        <v>48.683159395623044</v>
      </c>
      <c r="R31" s="10">
        <v>800</v>
      </c>
      <c r="S31" s="10">
        <v>800</v>
      </c>
      <c r="T31" s="10">
        <v>955.28717972451068</v>
      </c>
      <c r="U31" s="10">
        <v>1000</v>
      </c>
      <c r="V31" s="10">
        <v>1000</v>
      </c>
      <c r="W31" s="10">
        <v>1000</v>
      </c>
      <c r="X31" s="10">
        <v>1000</v>
      </c>
      <c r="Y31" s="10">
        <v>1000</v>
      </c>
      <c r="Z31" s="10">
        <v>1000</v>
      </c>
      <c r="AA31" s="10">
        <v>1000</v>
      </c>
      <c r="AB31" s="10">
        <v>1000</v>
      </c>
      <c r="AC31" s="10">
        <v>1000</v>
      </c>
      <c r="AD31" s="10">
        <v>1000</v>
      </c>
      <c r="AE31" s="10">
        <v>1000</v>
      </c>
      <c r="AF31" s="10">
        <v>1000</v>
      </c>
      <c r="AG31" s="10">
        <v>1000</v>
      </c>
      <c r="AH31" s="10">
        <v>1000</v>
      </c>
      <c r="AI31" s="10">
        <v>1000</v>
      </c>
      <c r="AJ31" s="10">
        <v>1000</v>
      </c>
      <c r="AK31" s="10">
        <v>1000</v>
      </c>
      <c r="AL31" s="10">
        <v>1000</v>
      </c>
      <c r="AM31" s="10">
        <v>1000</v>
      </c>
      <c r="AN31" s="10">
        <v>1000</v>
      </c>
      <c r="AO31" s="10">
        <v>1000</v>
      </c>
      <c r="AP31" s="10">
        <v>1000</v>
      </c>
      <c r="AQ31" s="10">
        <v>1000</v>
      </c>
      <c r="AR31" s="10">
        <v>1000</v>
      </c>
      <c r="AS31" s="10">
        <v>1000</v>
      </c>
      <c r="AT31" s="10">
        <v>1000</v>
      </c>
      <c r="AU31" s="10">
        <v>1000</v>
      </c>
      <c r="AV31" s="10">
        <v>1000</v>
      </c>
      <c r="AW31" s="10">
        <v>1000</v>
      </c>
      <c r="AX31" s="10">
        <v>1000</v>
      </c>
      <c r="AY31" s="10">
        <v>1000</v>
      </c>
    </row>
    <row r="32" spans="1:51" x14ac:dyDescent="0.25">
      <c r="A32" s="9" t="s">
        <v>13</v>
      </c>
      <c r="B32" s="9" t="s">
        <v>359</v>
      </c>
      <c r="C32" s="9" t="s">
        <v>330</v>
      </c>
      <c r="D32" s="9" t="s">
        <v>237</v>
      </c>
      <c r="E32" s="9" t="s">
        <v>237</v>
      </c>
      <c r="F32" s="9" t="s">
        <v>322</v>
      </c>
      <c r="G32" s="9" t="s">
        <v>331</v>
      </c>
      <c r="H32" s="9">
        <v>2010</v>
      </c>
      <c r="I32" s="9" t="s">
        <v>1</v>
      </c>
      <c r="J32" s="10">
        <v>1445</v>
      </c>
      <c r="K32" s="10">
        <v>5.8000001907348633</v>
      </c>
      <c r="L32" s="10">
        <v>0</v>
      </c>
      <c r="M32" s="10">
        <v>51.099999904632568</v>
      </c>
      <c r="N32" s="10">
        <v>129.09999942779541</v>
      </c>
      <c r="O32" s="10">
        <v>60.0666663646698</v>
      </c>
      <c r="P32" s="10">
        <v>233.2729806673286</v>
      </c>
      <c r="Q32" s="10">
        <v>415.59646767763786</v>
      </c>
      <c r="R32" s="10">
        <v>472.257867817521</v>
      </c>
      <c r="S32" s="10">
        <v>528.91926795740414</v>
      </c>
      <c r="T32" s="10">
        <v>585.58066809728734</v>
      </c>
      <c r="U32" s="10">
        <v>642.24206823717054</v>
      </c>
      <c r="V32" s="10">
        <v>698.90346837705374</v>
      </c>
      <c r="W32" s="10">
        <v>755.56486851693694</v>
      </c>
      <c r="X32" s="10">
        <v>812.22626865682014</v>
      </c>
      <c r="Y32" s="10">
        <v>868.88766879670334</v>
      </c>
      <c r="Z32" s="10">
        <v>925.54906893658654</v>
      </c>
      <c r="AA32" s="10">
        <v>982.21046907646974</v>
      </c>
      <c r="AB32" s="10">
        <v>1038.8718692163529</v>
      </c>
      <c r="AC32" s="10">
        <v>1095.5332693562361</v>
      </c>
      <c r="AD32" s="10">
        <v>1152.1946694961193</v>
      </c>
      <c r="AE32" s="10">
        <v>1208.8560696360025</v>
      </c>
      <c r="AF32" s="10">
        <v>1265.5174697758857</v>
      </c>
      <c r="AG32" s="10">
        <v>1322.1788699157689</v>
      </c>
      <c r="AH32" s="10">
        <v>1378.8402700556521</v>
      </c>
      <c r="AI32" s="10">
        <v>1435.5016701955353</v>
      </c>
      <c r="AJ32" s="10">
        <v>1445</v>
      </c>
      <c r="AK32" s="10">
        <v>1445</v>
      </c>
      <c r="AL32" s="10">
        <v>1445</v>
      </c>
      <c r="AM32" s="10">
        <v>1445</v>
      </c>
      <c r="AN32" s="10">
        <v>1445</v>
      </c>
      <c r="AO32" s="10">
        <v>1445</v>
      </c>
      <c r="AP32" s="10">
        <v>1445</v>
      </c>
      <c r="AQ32" s="10">
        <v>1445</v>
      </c>
      <c r="AR32" s="10">
        <v>1445</v>
      </c>
      <c r="AS32" s="10">
        <v>1445</v>
      </c>
      <c r="AT32" s="10">
        <v>1445</v>
      </c>
      <c r="AU32" s="10">
        <v>1445</v>
      </c>
      <c r="AV32" s="10">
        <v>1445</v>
      </c>
      <c r="AW32" s="10">
        <v>1445</v>
      </c>
      <c r="AX32" s="10">
        <v>1445</v>
      </c>
      <c r="AY32" s="10">
        <v>1445</v>
      </c>
    </row>
    <row r="33" spans="1:51" x14ac:dyDescent="0.25">
      <c r="A33" s="9" t="s">
        <v>13</v>
      </c>
      <c r="B33" s="9" t="s">
        <v>360</v>
      </c>
      <c r="C33" s="9" t="s">
        <v>330</v>
      </c>
      <c r="D33" s="9" t="s">
        <v>272</v>
      </c>
      <c r="E33" s="9" t="s">
        <v>272</v>
      </c>
      <c r="F33" s="9" t="s">
        <v>322</v>
      </c>
      <c r="G33" s="9" t="s">
        <v>326</v>
      </c>
      <c r="H33" s="9">
        <v>2020</v>
      </c>
      <c r="I33" s="9" t="s">
        <v>166</v>
      </c>
      <c r="J33" s="10">
        <v>7300</v>
      </c>
      <c r="K33" s="10"/>
      <c r="L33" s="10"/>
      <c r="M33" s="10"/>
      <c r="N33" s="10"/>
      <c r="O33" s="10"/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3427.35</v>
      </c>
      <c r="V33" s="10">
        <v>4262.2457789844539</v>
      </c>
      <c r="W33" s="10">
        <v>4750.6285017007376</v>
      </c>
      <c r="X33" s="10">
        <v>5097.1415579689083</v>
      </c>
      <c r="Y33" s="10">
        <v>5365.9179655268736</v>
      </c>
      <c r="Z33" s="10">
        <v>5585.524280685192</v>
      </c>
      <c r="AA33" s="10">
        <v>5771.1987745371243</v>
      </c>
      <c r="AB33" s="10">
        <v>5932.0373369533618</v>
      </c>
      <c r="AC33" s="10">
        <v>6073.9070034014767</v>
      </c>
      <c r="AD33" s="10">
        <v>6200.813744511328</v>
      </c>
      <c r="AE33" s="10">
        <v>6315.6148560856373</v>
      </c>
      <c r="AF33" s="10">
        <v>6420.4200596696464</v>
      </c>
      <c r="AG33" s="10">
        <v>6516.831501062421</v>
      </c>
      <c r="AH33" s="10">
        <v>6606.0945535215787</v>
      </c>
      <c r="AI33" s="10">
        <v>6689.1964672276117</v>
      </c>
      <c r="AJ33" s="10">
        <v>6766.9331159378171</v>
      </c>
      <c r="AK33" s="10">
        <v>6839.9554729157126</v>
      </c>
      <c r="AL33" s="10">
        <v>6908.8027823859302</v>
      </c>
      <c r="AM33" s="10">
        <v>6973.9267504059771</v>
      </c>
      <c r="AN33" s="10">
        <v>7035.7095234957824</v>
      </c>
      <c r="AO33" s="10">
        <v>7094.4772762378634</v>
      </c>
      <c r="AP33" s="10">
        <v>7150.5106350700917</v>
      </c>
      <c r="AQ33" s="10">
        <v>7204.0527830866613</v>
      </c>
      <c r="AR33" s="10">
        <v>7255.3158386541008</v>
      </c>
      <c r="AS33" s="10">
        <v>7300</v>
      </c>
      <c r="AT33" s="10">
        <v>7300</v>
      </c>
      <c r="AU33" s="10">
        <v>7300</v>
      </c>
      <c r="AV33" s="10">
        <v>7300</v>
      </c>
      <c r="AW33" s="10">
        <v>7300</v>
      </c>
      <c r="AX33" s="10">
        <v>7300</v>
      </c>
      <c r="AY33" s="10">
        <v>7300</v>
      </c>
    </row>
    <row r="34" spans="1:51" x14ac:dyDescent="0.25">
      <c r="A34" s="9" t="s">
        <v>13</v>
      </c>
      <c r="B34" s="9" t="s">
        <v>361</v>
      </c>
      <c r="C34" s="9" t="s">
        <v>330</v>
      </c>
      <c r="D34" s="9" t="s">
        <v>362</v>
      </c>
      <c r="E34" s="9" t="s">
        <v>277</v>
      </c>
      <c r="F34" s="9" t="s">
        <v>322</v>
      </c>
      <c r="G34" s="9" t="s">
        <v>326</v>
      </c>
      <c r="H34" s="9">
        <v>2020</v>
      </c>
      <c r="I34" s="9" t="s">
        <v>181</v>
      </c>
      <c r="J34" s="10">
        <v>5000</v>
      </c>
      <c r="K34" s="10"/>
      <c r="L34" s="10"/>
      <c r="M34" s="10"/>
      <c r="N34" s="10"/>
      <c r="O34" s="10"/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2347.5</v>
      </c>
      <c r="V34" s="10">
        <v>2919.3464239619548</v>
      </c>
      <c r="W34" s="10">
        <v>3253.8551381511902</v>
      </c>
      <c r="X34" s="10">
        <v>3491.1928479239095</v>
      </c>
      <c r="Y34" s="10">
        <v>3675.2862777581327</v>
      </c>
      <c r="Z34" s="10">
        <v>3825.701562113145</v>
      </c>
      <c r="AA34" s="10">
        <v>3952.8758729706333</v>
      </c>
      <c r="AB34" s="10">
        <v>4063.0392718858643</v>
      </c>
      <c r="AC34" s="10">
        <v>4160.2102763023813</v>
      </c>
      <c r="AD34" s="10">
        <v>4247.1327017200874</v>
      </c>
      <c r="AE34" s="10">
        <v>4325.7636000586554</v>
      </c>
      <c r="AF34" s="10">
        <v>4397.5479860751002</v>
      </c>
      <c r="AG34" s="10">
        <v>4463.5832199057677</v>
      </c>
      <c r="AH34" s="10">
        <v>4524.7222969325885</v>
      </c>
      <c r="AI34" s="10">
        <v>4581.6414159093229</v>
      </c>
      <c r="AJ34" s="10">
        <v>4634.88569584782</v>
      </c>
      <c r="AK34" s="10">
        <v>4684.9010088463783</v>
      </c>
      <c r="AL34" s="10">
        <v>4732.0567002643356</v>
      </c>
      <c r="AM34" s="10">
        <v>4776.6621578123131</v>
      </c>
      <c r="AN34" s="10">
        <v>4818.9791256820426</v>
      </c>
      <c r="AO34" s="10">
        <v>4859.2310111218239</v>
      </c>
      <c r="AP34" s="10">
        <v>4897.6100240206106</v>
      </c>
      <c r="AQ34" s="10">
        <v>4934.2827281415484</v>
      </c>
      <c r="AR34" s="10">
        <v>4969.3944100370554</v>
      </c>
      <c r="AS34" s="10">
        <v>5000</v>
      </c>
      <c r="AT34" s="10">
        <v>5000</v>
      </c>
      <c r="AU34" s="10">
        <v>5000</v>
      </c>
      <c r="AV34" s="10">
        <v>5000</v>
      </c>
      <c r="AW34" s="10">
        <v>5000</v>
      </c>
      <c r="AX34" s="10">
        <v>5000</v>
      </c>
      <c r="AY34" s="10">
        <v>5000</v>
      </c>
    </row>
    <row r="35" spans="1:51" x14ac:dyDescent="0.25">
      <c r="A35" s="9" t="s">
        <v>13</v>
      </c>
      <c r="B35" s="9" t="s">
        <v>363</v>
      </c>
      <c r="C35" s="9" t="s">
        <v>330</v>
      </c>
      <c r="D35" s="9" t="s">
        <v>278</v>
      </c>
      <c r="E35" s="9" t="s">
        <v>278</v>
      </c>
      <c r="F35" s="9" t="s">
        <v>322</v>
      </c>
      <c r="G35" s="9" t="s">
        <v>326</v>
      </c>
      <c r="H35" s="9">
        <v>2025</v>
      </c>
      <c r="I35" s="9" t="s">
        <v>181</v>
      </c>
      <c r="J35" s="10">
        <v>2800</v>
      </c>
      <c r="K35" s="10"/>
      <c r="L35" s="10"/>
      <c r="M35" s="10"/>
      <c r="N35" s="10"/>
      <c r="O35" s="10"/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1314.6</v>
      </c>
      <c r="AA35" s="10">
        <v>1634.8339974186947</v>
      </c>
      <c r="AB35" s="10">
        <v>1822.1588773646668</v>
      </c>
      <c r="AC35" s="10">
        <v>1955.0679948373893</v>
      </c>
      <c r="AD35" s="10">
        <v>2058.1603155445541</v>
      </c>
      <c r="AE35" s="10">
        <v>2142.3928747833611</v>
      </c>
      <c r="AF35" s="10">
        <v>2213.6104888635546</v>
      </c>
      <c r="AG35" s="10">
        <v>2275.3019922560838</v>
      </c>
      <c r="AH35" s="10">
        <v>2329.7177547293336</v>
      </c>
      <c r="AI35" s="10">
        <v>2378.3943129632489</v>
      </c>
      <c r="AJ35" s="10">
        <v>2422.4276160328473</v>
      </c>
      <c r="AK35" s="10">
        <v>2462.6268722020563</v>
      </c>
      <c r="AL35" s="10">
        <v>2499.6066031472301</v>
      </c>
      <c r="AM35" s="10">
        <v>2533.8444862822494</v>
      </c>
      <c r="AN35" s="10">
        <v>2565.719192909221</v>
      </c>
      <c r="AO35" s="10">
        <v>2595.5359896747791</v>
      </c>
      <c r="AP35" s="10">
        <v>2623.544564953972</v>
      </c>
      <c r="AQ35" s="10">
        <v>2649.9517521480279</v>
      </c>
      <c r="AR35" s="10">
        <v>2674.9308083748952</v>
      </c>
      <c r="AS35" s="10">
        <v>2698.6283103819437</v>
      </c>
      <c r="AT35" s="10">
        <v>2721.1693662282214</v>
      </c>
      <c r="AU35" s="10">
        <v>2742.6616134515421</v>
      </c>
      <c r="AV35" s="10">
        <v>2763.1983277592672</v>
      </c>
      <c r="AW35" s="10">
        <v>2782.8608696207507</v>
      </c>
      <c r="AX35" s="10">
        <v>2800</v>
      </c>
      <c r="AY35" s="10">
        <v>2800</v>
      </c>
    </row>
    <row r="36" spans="1:51" x14ac:dyDescent="0.25">
      <c r="A36" s="9" t="s">
        <v>13</v>
      </c>
      <c r="B36" s="9" t="s">
        <v>364</v>
      </c>
      <c r="C36" s="9" t="s">
        <v>330</v>
      </c>
      <c r="D36" s="9" t="s">
        <v>290</v>
      </c>
      <c r="E36" s="9" t="s">
        <v>290</v>
      </c>
      <c r="F36" s="9" t="s">
        <v>322</v>
      </c>
      <c r="G36" s="9" t="s">
        <v>326</v>
      </c>
      <c r="H36" s="9">
        <v>2022</v>
      </c>
      <c r="I36" s="9" t="s">
        <v>208</v>
      </c>
      <c r="J36" s="10">
        <v>1000</v>
      </c>
      <c r="K36" s="10"/>
      <c r="L36" s="10"/>
      <c r="M36" s="10"/>
      <c r="N36" s="10"/>
      <c r="O36" s="10"/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469.5</v>
      </c>
      <c r="X36" s="10">
        <v>583.869284792391</v>
      </c>
      <c r="Y36" s="10">
        <v>650.77102763023811</v>
      </c>
      <c r="Z36" s="10">
        <v>698.23856958478189</v>
      </c>
      <c r="AA36" s="10">
        <v>735.05725555162644</v>
      </c>
      <c r="AB36" s="10">
        <v>765.14031242262899</v>
      </c>
      <c r="AC36" s="10">
        <v>790.57517459412668</v>
      </c>
      <c r="AD36" s="10">
        <v>812.60785437717288</v>
      </c>
      <c r="AE36" s="10">
        <v>832.04205526047622</v>
      </c>
      <c r="AF36" s="10">
        <v>849.42654034401755</v>
      </c>
      <c r="AG36" s="10">
        <v>865.15272001173116</v>
      </c>
      <c r="AH36" s="10">
        <v>879.50959721502011</v>
      </c>
      <c r="AI36" s="10">
        <v>892.71664398115354</v>
      </c>
      <c r="AJ36" s="10">
        <v>904.94445938651768</v>
      </c>
      <c r="AK36" s="10">
        <v>916.32828318186466</v>
      </c>
      <c r="AL36" s="10">
        <v>926.97713916956388</v>
      </c>
      <c r="AM36" s="10">
        <v>936.98020176927571</v>
      </c>
      <c r="AN36" s="10">
        <v>946.4113400528671</v>
      </c>
      <c r="AO36" s="10">
        <v>955.3324315624626</v>
      </c>
      <c r="AP36" s="10">
        <v>963.79582513640844</v>
      </c>
      <c r="AQ36" s="10">
        <v>971.84620222436479</v>
      </c>
      <c r="AR36" s="10">
        <v>979.52200480412205</v>
      </c>
      <c r="AS36" s="10">
        <v>986.85654562830973</v>
      </c>
      <c r="AT36" s="10">
        <v>993.87888200741099</v>
      </c>
      <c r="AU36" s="10">
        <v>1000</v>
      </c>
      <c r="AV36" s="10">
        <v>1000</v>
      </c>
      <c r="AW36" s="10">
        <v>1000</v>
      </c>
      <c r="AX36" s="10">
        <v>1000</v>
      </c>
      <c r="AY36" s="10">
        <v>1000</v>
      </c>
    </row>
    <row r="37" spans="1:51" x14ac:dyDescent="0.25">
      <c r="A37" s="9" t="s">
        <v>19</v>
      </c>
      <c r="B37" s="9" t="s">
        <v>365</v>
      </c>
      <c r="C37" s="9" t="s">
        <v>321</v>
      </c>
      <c r="D37" s="9" t="s">
        <v>20</v>
      </c>
      <c r="E37" s="9" t="s">
        <v>20</v>
      </c>
      <c r="F37" s="9" t="s">
        <v>322</v>
      </c>
      <c r="G37" s="9" t="s">
        <v>323</v>
      </c>
      <c r="H37" s="9">
        <v>1992</v>
      </c>
      <c r="I37" s="9" t="s">
        <v>1</v>
      </c>
      <c r="J37" s="10">
        <v>10500</v>
      </c>
      <c r="K37" s="10">
        <v>4200.4998931884766</v>
      </c>
      <c r="L37" s="10">
        <v>4181.4999923706055</v>
      </c>
      <c r="M37" s="10">
        <v>4771.1000061035156</v>
      </c>
      <c r="N37" s="10">
        <v>5362.5999755859375</v>
      </c>
      <c r="O37" s="10">
        <v>2816.8999938964844</v>
      </c>
      <c r="P37" s="10">
        <v>5500</v>
      </c>
      <c r="Q37" s="10">
        <v>5700</v>
      </c>
      <c r="R37" s="10">
        <v>5700</v>
      </c>
      <c r="S37" s="10">
        <v>5700</v>
      </c>
      <c r="T37" s="10">
        <v>5884.2119999504093</v>
      </c>
      <c r="U37" s="10">
        <v>6068.4239999008187</v>
      </c>
      <c r="V37" s="10">
        <v>6252.635999851228</v>
      </c>
      <c r="W37" s="10">
        <v>6436.8479998016373</v>
      </c>
      <c r="X37" s="10">
        <v>6621.0599997520467</v>
      </c>
      <c r="Y37" s="10">
        <v>6805.271999702456</v>
      </c>
      <c r="Z37" s="10">
        <v>6989.4839996528654</v>
      </c>
      <c r="AA37" s="10">
        <v>7173.6959996032747</v>
      </c>
      <c r="AB37" s="10">
        <v>7357.907999553684</v>
      </c>
      <c r="AC37" s="10">
        <v>7542.1199995040934</v>
      </c>
      <c r="AD37" s="10">
        <v>7726.3319994545027</v>
      </c>
      <c r="AE37" s="10">
        <v>7910.543999404912</v>
      </c>
      <c r="AF37" s="10">
        <v>8094.7559993553214</v>
      </c>
      <c r="AG37" s="10">
        <v>8278.9679993057307</v>
      </c>
      <c r="AH37" s="10">
        <v>8463.1799992561391</v>
      </c>
      <c r="AI37" s="10">
        <v>8647.3919992065476</v>
      </c>
      <c r="AJ37" s="10">
        <v>8831.603999156956</v>
      </c>
      <c r="AK37" s="10">
        <v>9015.8159991073644</v>
      </c>
      <c r="AL37" s="10">
        <v>9200.0279990577728</v>
      </c>
      <c r="AM37" s="10">
        <v>9384.2399990081813</v>
      </c>
      <c r="AN37" s="10">
        <v>9568.4519989585897</v>
      </c>
      <c r="AO37" s="10">
        <v>9752.6639989089981</v>
      </c>
      <c r="AP37" s="10">
        <v>9936.8759988594065</v>
      </c>
      <c r="AQ37" s="10">
        <v>10121.087998809815</v>
      </c>
      <c r="AR37" s="10">
        <v>10305.299998760223</v>
      </c>
      <c r="AS37" s="10">
        <v>10489.511998710632</v>
      </c>
      <c r="AT37" s="10">
        <v>10500</v>
      </c>
      <c r="AU37" s="10">
        <v>10500</v>
      </c>
      <c r="AV37" s="10">
        <v>10500</v>
      </c>
      <c r="AW37" s="10">
        <v>10500</v>
      </c>
      <c r="AX37" s="10">
        <v>10500</v>
      </c>
      <c r="AY37" s="10">
        <v>10500</v>
      </c>
    </row>
    <row r="38" spans="1:51" x14ac:dyDescent="0.25">
      <c r="A38" s="9" t="s">
        <v>19</v>
      </c>
      <c r="B38" s="9" t="s">
        <v>366</v>
      </c>
      <c r="C38" s="9" t="s">
        <v>321</v>
      </c>
      <c r="D38" s="9" t="s">
        <v>367</v>
      </c>
      <c r="E38" s="9" t="s">
        <v>367</v>
      </c>
      <c r="F38" s="9" t="s">
        <v>322</v>
      </c>
      <c r="G38" s="9" t="s">
        <v>323</v>
      </c>
      <c r="H38" s="9">
        <v>1989</v>
      </c>
      <c r="I38" s="9" t="s">
        <v>305</v>
      </c>
      <c r="J38" s="10">
        <v>440</v>
      </c>
      <c r="K38" s="10">
        <v>427.80000400543213</v>
      </c>
      <c r="L38" s="10">
        <v>444.59999465942383</v>
      </c>
      <c r="M38" s="10">
        <v>463.19999694824219</v>
      </c>
      <c r="N38" s="10">
        <v>473.80000305175781</v>
      </c>
      <c r="O38" s="10">
        <v>550</v>
      </c>
      <c r="P38" s="10">
        <v>440</v>
      </c>
      <c r="Q38" s="10">
        <v>440</v>
      </c>
      <c r="R38" s="10">
        <v>440</v>
      </c>
      <c r="S38" s="10">
        <v>440</v>
      </c>
      <c r="T38" s="10">
        <v>440</v>
      </c>
      <c r="U38" s="10">
        <v>440</v>
      </c>
      <c r="V38" s="10">
        <v>440</v>
      </c>
      <c r="W38" s="10">
        <v>440</v>
      </c>
      <c r="X38" s="10">
        <v>440</v>
      </c>
      <c r="Y38" s="10">
        <v>440</v>
      </c>
      <c r="Z38" s="10">
        <v>440</v>
      </c>
      <c r="AA38" s="10">
        <v>440</v>
      </c>
      <c r="AB38" s="10">
        <v>440</v>
      </c>
      <c r="AC38" s="10">
        <v>440</v>
      </c>
      <c r="AD38" s="10">
        <v>440</v>
      </c>
      <c r="AE38" s="10">
        <v>440</v>
      </c>
      <c r="AF38" s="10">
        <v>440</v>
      </c>
      <c r="AG38" s="10">
        <v>440</v>
      </c>
      <c r="AH38" s="10">
        <v>440</v>
      </c>
      <c r="AI38" s="10">
        <v>440</v>
      </c>
      <c r="AJ38" s="10">
        <v>440</v>
      </c>
      <c r="AK38" s="10">
        <v>440</v>
      </c>
      <c r="AL38" s="10">
        <v>440</v>
      </c>
      <c r="AM38" s="10">
        <v>440</v>
      </c>
      <c r="AN38" s="10">
        <v>440</v>
      </c>
      <c r="AO38" s="10">
        <v>440</v>
      </c>
      <c r="AP38" s="10">
        <v>440</v>
      </c>
      <c r="AQ38" s="10">
        <v>440</v>
      </c>
      <c r="AR38" s="10">
        <v>440</v>
      </c>
      <c r="AS38" s="10">
        <v>440</v>
      </c>
      <c r="AT38" s="10">
        <v>440</v>
      </c>
      <c r="AU38" s="10">
        <v>440</v>
      </c>
      <c r="AV38" s="10">
        <v>440</v>
      </c>
      <c r="AW38" s="10">
        <v>440</v>
      </c>
      <c r="AX38" s="10">
        <v>440</v>
      </c>
      <c r="AY38" s="10">
        <v>440</v>
      </c>
    </row>
    <row r="39" spans="1:51" x14ac:dyDescent="0.25">
      <c r="A39" s="9" t="s">
        <v>19</v>
      </c>
      <c r="B39" s="9" t="s">
        <v>368</v>
      </c>
      <c r="C39" s="9" t="s">
        <v>321</v>
      </c>
      <c r="D39" s="9" t="s">
        <v>21</v>
      </c>
      <c r="E39" s="9" t="s">
        <v>21</v>
      </c>
      <c r="F39" s="9" t="s">
        <v>369</v>
      </c>
      <c r="G39" s="9" t="s">
        <v>326</v>
      </c>
      <c r="H39" s="9">
        <v>1990</v>
      </c>
      <c r="I39" s="9" t="s">
        <v>1</v>
      </c>
      <c r="J39" s="10">
        <v>50000</v>
      </c>
      <c r="K39" s="10">
        <v>53574.099365234375</v>
      </c>
      <c r="L39" s="10">
        <v>34592.499633789063</v>
      </c>
      <c r="M39" s="10">
        <v>45065.010498046875</v>
      </c>
      <c r="N39" s="10">
        <v>44410.537109375</v>
      </c>
      <c r="O39" s="10">
        <v>41356.015625</v>
      </c>
      <c r="P39" s="10">
        <v>41959.36825276693</v>
      </c>
      <c r="Q39" s="10">
        <v>42562.72088053386</v>
      </c>
      <c r="R39" s="10">
        <v>43166.073508300789</v>
      </c>
      <c r="S39" s="10">
        <v>43769.426136067719</v>
      </c>
      <c r="T39" s="10">
        <v>44372.778763834649</v>
      </c>
      <c r="U39" s="10">
        <v>44976.131391601579</v>
      </c>
      <c r="V39" s="10">
        <v>45579.484019368509</v>
      </c>
      <c r="W39" s="10">
        <v>46182.836647135438</v>
      </c>
      <c r="X39" s="10">
        <v>46786.189274902368</v>
      </c>
      <c r="Y39" s="10">
        <v>47389.541902669298</v>
      </c>
      <c r="Z39" s="10">
        <v>47992.894530436228</v>
      </c>
      <c r="AA39" s="10">
        <v>48596.247158203158</v>
      </c>
      <c r="AB39" s="10">
        <v>49199.599785970087</v>
      </c>
      <c r="AC39" s="10">
        <v>49802.952413737017</v>
      </c>
      <c r="AD39" s="10">
        <v>50000</v>
      </c>
      <c r="AE39" s="10">
        <v>50000</v>
      </c>
      <c r="AF39" s="10">
        <v>50000</v>
      </c>
      <c r="AG39" s="10">
        <v>50000</v>
      </c>
      <c r="AH39" s="10">
        <v>50000</v>
      </c>
      <c r="AI39" s="10">
        <v>50000</v>
      </c>
      <c r="AJ39" s="10">
        <v>50000</v>
      </c>
      <c r="AK39" s="10">
        <v>50000</v>
      </c>
      <c r="AL39" s="10">
        <v>50000</v>
      </c>
      <c r="AM39" s="10">
        <v>50000</v>
      </c>
      <c r="AN39" s="10">
        <v>50000</v>
      </c>
      <c r="AO39" s="10">
        <v>50000</v>
      </c>
      <c r="AP39" s="10">
        <v>50000</v>
      </c>
      <c r="AQ39" s="10">
        <v>50000</v>
      </c>
      <c r="AR39" s="10">
        <v>50000</v>
      </c>
      <c r="AS39" s="10">
        <v>50000</v>
      </c>
      <c r="AT39" s="10">
        <v>50000</v>
      </c>
      <c r="AU39" s="10">
        <v>50000</v>
      </c>
      <c r="AV39" s="10">
        <v>50000</v>
      </c>
      <c r="AW39" s="10">
        <v>50000</v>
      </c>
      <c r="AX39" s="10">
        <v>50000</v>
      </c>
      <c r="AY39" s="10">
        <v>50000</v>
      </c>
    </row>
    <row r="40" spans="1:51" x14ac:dyDescent="0.25">
      <c r="A40" s="9" t="s">
        <v>19</v>
      </c>
      <c r="B40" s="9" t="s">
        <v>370</v>
      </c>
      <c r="C40" s="9" t="s">
        <v>321</v>
      </c>
      <c r="D40" s="9" t="s">
        <v>22</v>
      </c>
      <c r="E40" s="9" t="s">
        <v>22</v>
      </c>
      <c r="F40" s="9" t="s">
        <v>322</v>
      </c>
      <c r="G40" s="9" t="s">
        <v>326</v>
      </c>
      <c r="H40" s="9">
        <v>1993</v>
      </c>
      <c r="I40" s="9" t="s">
        <v>1</v>
      </c>
      <c r="J40" s="10">
        <v>4000</v>
      </c>
      <c r="K40" s="10">
        <v>1768.0099964141846</v>
      </c>
      <c r="L40" s="10">
        <v>1817.9499969482422</v>
      </c>
      <c r="M40" s="10">
        <v>1920.3400001525879</v>
      </c>
      <c r="N40" s="10">
        <v>1988.517765045166</v>
      </c>
      <c r="O40" s="10">
        <v>2037.6037368774414</v>
      </c>
      <c r="P40" s="10">
        <v>2102.2571947733563</v>
      </c>
      <c r="Q40" s="10">
        <v>2166.9106526692713</v>
      </c>
      <c r="R40" s="10">
        <v>2231.5641105651862</v>
      </c>
      <c r="S40" s="10">
        <v>2296.2175684611011</v>
      </c>
      <c r="T40" s="10">
        <v>2360.871026357016</v>
      </c>
      <c r="U40" s="10">
        <v>2425.524484252931</v>
      </c>
      <c r="V40" s="10">
        <v>2490.1779421488459</v>
      </c>
      <c r="W40" s="10">
        <v>2554.8314000447608</v>
      </c>
      <c r="X40" s="10">
        <v>2619.4848579406757</v>
      </c>
      <c r="Y40" s="10">
        <v>2684.1383158365907</v>
      </c>
      <c r="Z40" s="10">
        <v>2748.7917737325056</v>
      </c>
      <c r="AA40" s="10">
        <v>2813.4452316284205</v>
      </c>
      <c r="AB40" s="10">
        <v>2878.0986895243354</v>
      </c>
      <c r="AC40" s="10">
        <v>2942.7521474202504</v>
      </c>
      <c r="AD40" s="10">
        <v>3007.4056053161653</v>
      </c>
      <c r="AE40" s="10">
        <v>3072.0590632120802</v>
      </c>
      <c r="AF40" s="10">
        <v>3136.7125211079951</v>
      </c>
      <c r="AG40" s="10">
        <v>3201.3659790039101</v>
      </c>
      <c r="AH40" s="10">
        <v>3266.019436899825</v>
      </c>
      <c r="AI40" s="10">
        <v>3330.6728947957399</v>
      </c>
      <c r="AJ40" s="10">
        <v>3395.3263526916548</v>
      </c>
      <c r="AK40" s="10">
        <v>3459.9798105875698</v>
      </c>
      <c r="AL40" s="10">
        <v>3524.6332684834847</v>
      </c>
      <c r="AM40" s="10">
        <v>3589.2867263793996</v>
      </c>
      <c r="AN40" s="10">
        <v>3653.9401842753146</v>
      </c>
      <c r="AO40" s="10">
        <v>3718.5936421712295</v>
      </c>
      <c r="AP40" s="10">
        <v>3783.2471000671444</v>
      </c>
      <c r="AQ40" s="10">
        <v>3847.9005579630593</v>
      </c>
      <c r="AR40" s="10">
        <v>3912.5540158589743</v>
      </c>
      <c r="AS40" s="10">
        <v>3977.2074737548892</v>
      </c>
      <c r="AT40" s="10">
        <v>4000</v>
      </c>
      <c r="AU40" s="10">
        <v>4000</v>
      </c>
      <c r="AV40" s="10">
        <v>4000</v>
      </c>
      <c r="AW40" s="10">
        <v>4000</v>
      </c>
      <c r="AX40" s="10">
        <v>4000</v>
      </c>
      <c r="AY40" s="10">
        <v>4000</v>
      </c>
    </row>
    <row r="41" spans="1:51" x14ac:dyDescent="0.25">
      <c r="A41" s="9" t="s">
        <v>19</v>
      </c>
      <c r="B41" s="9" t="s">
        <v>371</v>
      </c>
      <c r="C41" s="9" t="s">
        <v>321</v>
      </c>
      <c r="D41" s="9" t="s">
        <v>167</v>
      </c>
      <c r="E41" s="9" t="s">
        <v>167</v>
      </c>
      <c r="F41" s="9" t="s">
        <v>322</v>
      </c>
      <c r="G41" s="9" t="s">
        <v>326</v>
      </c>
      <c r="H41" s="9">
        <v>2018</v>
      </c>
      <c r="I41" s="9" t="s">
        <v>166</v>
      </c>
      <c r="J41" s="10">
        <v>500</v>
      </c>
      <c r="K41" s="10"/>
      <c r="L41" s="10"/>
      <c r="M41" s="10"/>
      <c r="N41" s="10"/>
      <c r="O41" s="10"/>
      <c r="P41" s="10">
        <v>0</v>
      </c>
      <c r="Q41" s="10">
        <v>0</v>
      </c>
      <c r="R41" s="10">
        <v>0</v>
      </c>
      <c r="S41" s="10">
        <v>264.40000000000003</v>
      </c>
      <c r="T41" s="10">
        <v>292.92300648004175</v>
      </c>
      <c r="U41" s="10">
        <v>309.60789567869273</v>
      </c>
      <c r="V41" s="10">
        <v>321.44601296008352</v>
      </c>
      <c r="W41" s="10">
        <v>330.62837009666322</v>
      </c>
      <c r="X41" s="10">
        <v>338.1309021587345</v>
      </c>
      <c r="Y41" s="10">
        <v>344.47420263362613</v>
      </c>
      <c r="Z41" s="10">
        <v>349.96901944012524</v>
      </c>
      <c r="AA41" s="10">
        <v>354.81579135738542</v>
      </c>
      <c r="AB41" s="10">
        <v>359.15137657670499</v>
      </c>
      <c r="AC41" s="10">
        <v>363.07339047565296</v>
      </c>
      <c r="AD41" s="10">
        <v>366.65390863877622</v>
      </c>
      <c r="AE41" s="10">
        <v>369.94766605954226</v>
      </c>
      <c r="AF41" s="10">
        <v>372.99720911366791</v>
      </c>
      <c r="AG41" s="10">
        <v>375.83626577535597</v>
      </c>
      <c r="AH41" s="10">
        <v>378.49202592016701</v>
      </c>
      <c r="AI41" s="10">
        <v>380.98672910791333</v>
      </c>
      <c r="AJ41" s="10">
        <v>383.33879783742719</v>
      </c>
      <c r="AK41" s="10">
        <v>385.56366399269905</v>
      </c>
      <c r="AL41" s="10">
        <v>387.67438305674671</v>
      </c>
      <c r="AM41" s="10">
        <v>389.68209831231889</v>
      </c>
      <c r="AN41" s="10">
        <v>391.59639695569473</v>
      </c>
      <c r="AO41" s="10">
        <v>393.42558698548453</v>
      </c>
      <c r="AP41" s="10">
        <v>395.17691511881799</v>
      </c>
      <c r="AQ41" s="10">
        <v>396.85674019332646</v>
      </c>
      <c r="AR41" s="10">
        <v>398.47067253958403</v>
      </c>
      <c r="AS41" s="10">
        <v>400.02368703607817</v>
      </c>
      <c r="AT41" s="10">
        <v>401.52021559370962</v>
      </c>
      <c r="AU41" s="10">
        <v>402.96422340394344</v>
      </c>
      <c r="AV41" s="10">
        <v>404.35927225539768</v>
      </c>
      <c r="AW41" s="10">
        <v>405.70857346456381</v>
      </c>
      <c r="AX41" s="10">
        <v>407.01503240020878</v>
      </c>
      <c r="AY41" s="10">
        <v>408.28128615434565</v>
      </c>
    </row>
    <row r="42" spans="1:51" x14ac:dyDescent="0.25">
      <c r="A42" s="9" t="s">
        <v>19</v>
      </c>
      <c r="B42" s="9" t="s">
        <v>372</v>
      </c>
      <c r="C42" s="9" t="s">
        <v>321</v>
      </c>
      <c r="D42" s="9" t="s">
        <v>168</v>
      </c>
      <c r="E42" s="9" t="s">
        <v>168</v>
      </c>
      <c r="F42" s="9" t="s">
        <v>322</v>
      </c>
      <c r="G42" s="9" t="s">
        <v>326</v>
      </c>
      <c r="H42" s="9">
        <v>2021</v>
      </c>
      <c r="I42" s="9" t="s">
        <v>166</v>
      </c>
      <c r="J42" s="10">
        <v>1000</v>
      </c>
      <c r="K42" s="10"/>
      <c r="L42" s="10"/>
      <c r="M42" s="10"/>
      <c r="N42" s="10"/>
      <c r="O42" s="10"/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528.80000000000007</v>
      </c>
      <c r="W42" s="10">
        <v>585.8460129600835</v>
      </c>
      <c r="X42" s="10">
        <v>619.21579135738546</v>
      </c>
      <c r="Y42" s="10">
        <v>642.89202592016704</v>
      </c>
      <c r="Z42" s="10">
        <v>661.25674019332644</v>
      </c>
      <c r="AA42" s="10">
        <v>676.261804317469</v>
      </c>
      <c r="AB42" s="10">
        <v>688.94840526725227</v>
      </c>
      <c r="AC42" s="10">
        <v>699.93803888025047</v>
      </c>
      <c r="AD42" s="10">
        <v>709.63158271477084</v>
      </c>
      <c r="AE42" s="10">
        <v>718.30275315340998</v>
      </c>
      <c r="AF42" s="10">
        <v>726.14678095130591</v>
      </c>
      <c r="AG42" s="10">
        <v>733.30781727755243</v>
      </c>
      <c r="AH42" s="10">
        <v>739.89533211908451</v>
      </c>
      <c r="AI42" s="10">
        <v>745.99441822733581</v>
      </c>
      <c r="AJ42" s="10">
        <v>751.67253155071194</v>
      </c>
      <c r="AK42" s="10">
        <v>756.98405184033402</v>
      </c>
      <c r="AL42" s="10">
        <v>761.97345821582667</v>
      </c>
      <c r="AM42" s="10">
        <v>766.67759567485439</v>
      </c>
      <c r="AN42" s="10">
        <v>771.1273279853981</v>
      </c>
      <c r="AO42" s="10">
        <v>775.34876611349341</v>
      </c>
      <c r="AP42" s="10">
        <v>779.36419662463777</v>
      </c>
      <c r="AQ42" s="10">
        <v>783.19279391138946</v>
      </c>
      <c r="AR42" s="10">
        <v>786.85117397096906</v>
      </c>
      <c r="AS42" s="10">
        <v>790.35383023763598</v>
      </c>
      <c r="AT42" s="10">
        <v>793.71348038665292</v>
      </c>
      <c r="AU42" s="10">
        <v>796.94134507916806</v>
      </c>
      <c r="AV42" s="10">
        <v>800.04737407215634</v>
      </c>
      <c r="AW42" s="10">
        <v>803.04043118741924</v>
      </c>
      <c r="AX42" s="10">
        <v>805.92844680788687</v>
      </c>
      <c r="AY42" s="10">
        <v>808.71854451079537</v>
      </c>
    </row>
    <row r="43" spans="1:51" x14ac:dyDescent="0.25">
      <c r="A43" s="9" t="s">
        <v>19</v>
      </c>
      <c r="B43" s="9" t="s">
        <v>373</v>
      </c>
      <c r="C43" s="9" t="s">
        <v>330</v>
      </c>
      <c r="D43" s="9" t="s">
        <v>238</v>
      </c>
      <c r="E43" s="9" t="s">
        <v>238</v>
      </c>
      <c r="F43" s="9" t="s">
        <v>322</v>
      </c>
      <c r="G43" s="9" t="s">
        <v>326</v>
      </c>
      <c r="H43" s="9">
        <v>2004</v>
      </c>
      <c r="I43" s="9" t="s">
        <v>1</v>
      </c>
      <c r="J43" s="10">
        <v>5807</v>
      </c>
      <c r="K43" s="10">
        <v>3371.7399749755859</v>
      </c>
      <c r="L43" s="10">
        <v>3172.1000213623047</v>
      </c>
      <c r="M43" s="10">
        <v>3092.7299499511719</v>
      </c>
      <c r="N43" s="10">
        <v>2848.5944747924805</v>
      </c>
      <c r="O43" s="10">
        <v>3308.2726135253906</v>
      </c>
      <c r="P43" s="10">
        <v>3422.7081717288856</v>
      </c>
      <c r="Q43" s="10">
        <v>3537.1437299323807</v>
      </c>
      <c r="R43" s="10">
        <v>3651.5792881358757</v>
      </c>
      <c r="S43" s="10">
        <v>3766.0148463393707</v>
      </c>
      <c r="T43" s="10">
        <v>3880.4504045428657</v>
      </c>
      <c r="U43" s="10">
        <v>3994.8859627463607</v>
      </c>
      <c r="V43" s="10">
        <v>4109.3215209498558</v>
      </c>
      <c r="W43" s="10">
        <v>4223.7570791533508</v>
      </c>
      <c r="X43" s="10">
        <v>4338.1926373568458</v>
      </c>
      <c r="Y43" s="10">
        <v>4452.6281955603408</v>
      </c>
      <c r="Z43" s="10">
        <v>4567.0637537638358</v>
      </c>
      <c r="AA43" s="10">
        <v>4681.4993119673309</v>
      </c>
      <c r="AB43" s="10">
        <v>4795.9348701708259</v>
      </c>
      <c r="AC43" s="10">
        <v>4910.3704283743209</v>
      </c>
      <c r="AD43" s="10">
        <v>5024.8059865778159</v>
      </c>
      <c r="AE43" s="10">
        <v>5139.2415447813109</v>
      </c>
      <c r="AF43" s="10">
        <v>5253.677102984806</v>
      </c>
      <c r="AG43" s="10">
        <v>5368.112661188301</v>
      </c>
      <c r="AH43" s="10">
        <v>5482.548219391796</v>
      </c>
      <c r="AI43" s="10">
        <v>5596.983777595291</v>
      </c>
      <c r="AJ43" s="10">
        <v>5711.4193357987861</v>
      </c>
      <c r="AK43" s="10">
        <v>5807</v>
      </c>
      <c r="AL43" s="10">
        <v>5807</v>
      </c>
      <c r="AM43" s="10">
        <v>5807</v>
      </c>
      <c r="AN43" s="10">
        <v>5807</v>
      </c>
      <c r="AO43" s="10">
        <v>5807</v>
      </c>
      <c r="AP43" s="10">
        <v>5807</v>
      </c>
      <c r="AQ43" s="10">
        <v>5807</v>
      </c>
      <c r="AR43" s="10">
        <v>5807</v>
      </c>
      <c r="AS43" s="10">
        <v>5807</v>
      </c>
      <c r="AT43" s="10">
        <v>5807</v>
      </c>
      <c r="AU43" s="10">
        <v>5807</v>
      </c>
      <c r="AV43" s="10">
        <v>5807</v>
      </c>
      <c r="AW43" s="10">
        <v>5807</v>
      </c>
      <c r="AX43" s="10">
        <v>5807</v>
      </c>
      <c r="AY43" s="10">
        <v>5807</v>
      </c>
    </row>
    <row r="44" spans="1:51" x14ac:dyDescent="0.25">
      <c r="A44" s="9" t="s">
        <v>19</v>
      </c>
      <c r="B44" s="9" t="s">
        <v>374</v>
      </c>
      <c r="C44" s="9" t="s">
        <v>330</v>
      </c>
      <c r="D44" s="9" t="s">
        <v>375</v>
      </c>
      <c r="E44" s="9" t="s">
        <v>375</v>
      </c>
      <c r="F44" s="9" t="s">
        <v>322</v>
      </c>
      <c r="G44" s="9" t="s">
        <v>331</v>
      </c>
      <c r="H44" s="9">
        <v>2001</v>
      </c>
      <c r="I44" s="9" t="s">
        <v>308</v>
      </c>
      <c r="J44" s="10">
        <v>900</v>
      </c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</row>
    <row r="45" spans="1:51" x14ac:dyDescent="0.25">
      <c r="A45" s="9" t="s">
        <v>19</v>
      </c>
      <c r="B45" s="9" t="s">
        <v>376</v>
      </c>
      <c r="C45" s="9" t="s">
        <v>321</v>
      </c>
      <c r="D45" s="9" t="s">
        <v>367</v>
      </c>
      <c r="E45" s="9" t="s">
        <v>377</v>
      </c>
      <c r="F45" s="9" t="s">
        <v>322</v>
      </c>
      <c r="G45" s="9" t="s">
        <v>326</v>
      </c>
      <c r="H45" s="9">
        <v>2014</v>
      </c>
      <c r="I45" s="9" t="s">
        <v>308</v>
      </c>
      <c r="J45" s="10">
        <v>100</v>
      </c>
      <c r="K45" s="10"/>
      <c r="L45" s="10"/>
      <c r="M45" s="10"/>
      <c r="N45" s="10">
        <v>83.599998474121094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</row>
    <row r="46" spans="1:51" x14ac:dyDescent="0.25">
      <c r="A46" s="9" t="s">
        <v>24</v>
      </c>
      <c r="B46" s="9" t="s">
        <v>378</v>
      </c>
      <c r="C46" s="9" t="s">
        <v>321</v>
      </c>
      <c r="D46" s="9" t="s">
        <v>379</v>
      </c>
      <c r="E46" s="9" t="s">
        <v>25</v>
      </c>
      <c r="F46" s="9" t="s">
        <v>322</v>
      </c>
      <c r="G46" s="9" t="s">
        <v>323</v>
      </c>
      <c r="H46" s="9">
        <v>2000</v>
      </c>
      <c r="I46" s="9" t="s">
        <v>1</v>
      </c>
      <c r="J46" s="10">
        <v>1700</v>
      </c>
      <c r="K46" s="10">
        <v>1498</v>
      </c>
      <c r="L46" s="10">
        <v>1978.5999755859375</v>
      </c>
      <c r="M46" s="10">
        <v>2141.7999820709229</v>
      </c>
      <c r="N46" s="10">
        <v>2679.600001335144</v>
      </c>
      <c r="O46" s="10">
        <v>2408.1781845092773</v>
      </c>
      <c r="P46" s="10">
        <v>1700</v>
      </c>
      <c r="Q46" s="10">
        <v>1700</v>
      </c>
      <c r="R46" s="10">
        <v>1700</v>
      </c>
      <c r="S46" s="10">
        <v>1700</v>
      </c>
      <c r="T46" s="10">
        <v>1700</v>
      </c>
      <c r="U46" s="10">
        <v>1700</v>
      </c>
      <c r="V46" s="10">
        <v>1700</v>
      </c>
      <c r="W46" s="10">
        <v>1700</v>
      </c>
      <c r="X46" s="10">
        <v>1700</v>
      </c>
      <c r="Y46" s="10">
        <v>1700</v>
      </c>
      <c r="Z46" s="10">
        <v>1700</v>
      </c>
      <c r="AA46" s="10">
        <v>1700</v>
      </c>
      <c r="AB46" s="10">
        <v>1700</v>
      </c>
      <c r="AC46" s="10">
        <v>1700</v>
      </c>
      <c r="AD46" s="10">
        <v>1700</v>
      </c>
      <c r="AE46" s="10">
        <v>1700</v>
      </c>
      <c r="AF46" s="10">
        <v>1700</v>
      </c>
      <c r="AG46" s="10">
        <v>1700</v>
      </c>
      <c r="AH46" s="10">
        <v>1700</v>
      </c>
      <c r="AI46" s="10">
        <v>1700</v>
      </c>
      <c r="AJ46" s="10">
        <v>1700</v>
      </c>
      <c r="AK46" s="10">
        <v>1700</v>
      </c>
      <c r="AL46" s="10">
        <v>1700</v>
      </c>
      <c r="AM46" s="10">
        <v>1700</v>
      </c>
      <c r="AN46" s="10">
        <v>1700</v>
      </c>
      <c r="AO46" s="10">
        <v>1700</v>
      </c>
      <c r="AP46" s="10">
        <v>1700</v>
      </c>
      <c r="AQ46" s="10">
        <v>1700</v>
      </c>
      <c r="AR46" s="10">
        <v>1700</v>
      </c>
      <c r="AS46" s="10">
        <v>1700</v>
      </c>
      <c r="AT46" s="10">
        <v>1700</v>
      </c>
      <c r="AU46" s="10">
        <v>1700</v>
      </c>
      <c r="AV46" s="10">
        <v>1700</v>
      </c>
      <c r="AW46" s="10">
        <v>1700</v>
      </c>
      <c r="AX46" s="10">
        <v>1700</v>
      </c>
      <c r="AY46" s="10">
        <v>1700</v>
      </c>
    </row>
    <row r="47" spans="1:51" x14ac:dyDescent="0.25">
      <c r="A47" s="9" t="s">
        <v>24</v>
      </c>
      <c r="B47" s="9" t="s">
        <v>380</v>
      </c>
      <c r="C47" s="9" t="s">
        <v>321</v>
      </c>
      <c r="D47" s="9" t="s">
        <v>381</v>
      </c>
      <c r="E47" s="9" t="s">
        <v>26</v>
      </c>
      <c r="F47" s="9" t="s">
        <v>322</v>
      </c>
      <c r="G47" s="9" t="s">
        <v>323</v>
      </c>
      <c r="H47" s="9">
        <v>2013</v>
      </c>
      <c r="I47" s="9" t="s">
        <v>1</v>
      </c>
      <c r="J47" s="10">
        <v>4830</v>
      </c>
      <c r="K47" s="10"/>
      <c r="L47" s="10"/>
      <c r="M47" s="10"/>
      <c r="N47" s="10">
        <v>208.26621294021606</v>
      </c>
      <c r="O47" s="10">
        <v>1269.4097099304199</v>
      </c>
      <c r="P47" s="10">
        <v>2284.3799999999997</v>
      </c>
      <c r="Q47" s="10">
        <v>2739.66</v>
      </c>
      <c r="R47" s="10">
        <v>3025.42</v>
      </c>
      <c r="S47" s="10">
        <v>3295.44</v>
      </c>
      <c r="T47" s="10">
        <v>3111.0703397607804</v>
      </c>
      <c r="U47" s="10">
        <v>3482.4806795215609</v>
      </c>
      <c r="V47" s="10">
        <v>3853.8910192823414</v>
      </c>
      <c r="W47" s="10">
        <v>4225.3013590431219</v>
      </c>
      <c r="X47" s="10">
        <v>4596.7116988039024</v>
      </c>
      <c r="Y47" s="10">
        <v>4830</v>
      </c>
      <c r="Z47" s="10">
        <v>4830</v>
      </c>
      <c r="AA47" s="10">
        <v>4830</v>
      </c>
      <c r="AB47" s="10">
        <v>4830</v>
      </c>
      <c r="AC47" s="10">
        <v>4830</v>
      </c>
      <c r="AD47" s="10">
        <v>4830</v>
      </c>
      <c r="AE47" s="10">
        <v>4830</v>
      </c>
      <c r="AF47" s="10">
        <v>4830</v>
      </c>
      <c r="AG47" s="10">
        <v>4830</v>
      </c>
      <c r="AH47" s="10">
        <v>4830</v>
      </c>
      <c r="AI47" s="10">
        <v>4830</v>
      </c>
      <c r="AJ47" s="10">
        <v>4830</v>
      </c>
      <c r="AK47" s="10">
        <v>4830</v>
      </c>
      <c r="AL47" s="10">
        <v>4830</v>
      </c>
      <c r="AM47" s="10">
        <v>4830</v>
      </c>
      <c r="AN47" s="10">
        <v>4830</v>
      </c>
      <c r="AO47" s="10">
        <v>4830</v>
      </c>
      <c r="AP47" s="10">
        <v>4830</v>
      </c>
      <c r="AQ47" s="10">
        <v>4830</v>
      </c>
      <c r="AR47" s="10">
        <v>4830</v>
      </c>
      <c r="AS47" s="10">
        <v>4830</v>
      </c>
      <c r="AT47" s="10">
        <v>4830</v>
      </c>
      <c r="AU47" s="10">
        <v>4830</v>
      </c>
      <c r="AV47" s="10">
        <v>4830</v>
      </c>
      <c r="AW47" s="10">
        <v>4830</v>
      </c>
      <c r="AX47" s="10">
        <v>4830</v>
      </c>
      <c r="AY47" s="10">
        <v>4830</v>
      </c>
    </row>
    <row r="48" spans="1:51" x14ac:dyDescent="0.25">
      <c r="A48" s="9" t="s">
        <v>24</v>
      </c>
      <c r="B48" s="9" t="s">
        <v>382</v>
      </c>
      <c r="C48" s="9" t="s">
        <v>321</v>
      </c>
      <c r="D48" s="9" t="s">
        <v>381</v>
      </c>
      <c r="E48" s="9" t="s">
        <v>27</v>
      </c>
      <c r="F48" s="9" t="s">
        <v>322</v>
      </c>
      <c r="G48" s="9" t="s">
        <v>323</v>
      </c>
      <c r="H48" s="9">
        <v>2013</v>
      </c>
      <c r="I48" s="9" t="s">
        <v>1</v>
      </c>
      <c r="J48" s="10">
        <v>5000</v>
      </c>
      <c r="K48" s="10"/>
      <c r="L48" s="10"/>
      <c r="M48" s="10"/>
      <c r="N48" s="10">
        <v>208.26621294021606</v>
      </c>
      <c r="O48" s="10">
        <v>282.76416492462158</v>
      </c>
      <c r="P48" s="10">
        <v>240.10789848905756</v>
      </c>
      <c r="Q48" s="10">
        <v>417.08962390080382</v>
      </c>
      <c r="R48" s="10">
        <v>1580</v>
      </c>
      <c r="S48" s="10">
        <v>1980</v>
      </c>
      <c r="T48" s="10">
        <v>1847.2574482430737</v>
      </c>
      <c r="U48" s="10">
        <v>2114.5148964861473</v>
      </c>
      <c r="V48" s="10">
        <v>2381.772344729221</v>
      </c>
      <c r="W48" s="10">
        <v>2649.0297929722947</v>
      </c>
      <c r="X48" s="10">
        <v>2916.2872412153683</v>
      </c>
      <c r="Y48" s="10">
        <v>3183.544689458442</v>
      </c>
      <c r="Z48" s="10">
        <v>3450.8021377015157</v>
      </c>
      <c r="AA48" s="10">
        <v>3718.0595859445893</v>
      </c>
      <c r="AB48" s="10">
        <v>3985.317034187663</v>
      </c>
      <c r="AC48" s="10">
        <v>4252.5744824307367</v>
      </c>
      <c r="AD48" s="10">
        <v>4519.8319306738103</v>
      </c>
      <c r="AE48" s="10">
        <v>4787.089378916884</v>
      </c>
      <c r="AF48" s="10">
        <v>5000</v>
      </c>
      <c r="AG48" s="10">
        <v>5000</v>
      </c>
      <c r="AH48" s="10">
        <v>5000</v>
      </c>
      <c r="AI48" s="10">
        <v>5000</v>
      </c>
      <c r="AJ48" s="10">
        <v>5000</v>
      </c>
      <c r="AK48" s="10">
        <v>5000</v>
      </c>
      <c r="AL48" s="10">
        <v>5000</v>
      </c>
      <c r="AM48" s="10">
        <v>5000</v>
      </c>
      <c r="AN48" s="10">
        <v>5000</v>
      </c>
      <c r="AO48" s="10">
        <v>5000</v>
      </c>
      <c r="AP48" s="10">
        <v>5000</v>
      </c>
      <c r="AQ48" s="10">
        <v>5000</v>
      </c>
      <c r="AR48" s="10">
        <v>5000</v>
      </c>
      <c r="AS48" s="10">
        <v>5000</v>
      </c>
      <c r="AT48" s="10">
        <v>5000</v>
      </c>
      <c r="AU48" s="10">
        <v>5000</v>
      </c>
      <c r="AV48" s="10">
        <v>5000</v>
      </c>
      <c r="AW48" s="10">
        <v>5000</v>
      </c>
      <c r="AX48" s="10">
        <v>5000</v>
      </c>
      <c r="AY48" s="10">
        <v>5000</v>
      </c>
    </row>
    <row r="49" spans="1:51" x14ac:dyDescent="0.25">
      <c r="A49" s="9" t="s">
        <v>24</v>
      </c>
      <c r="B49" s="9" t="s">
        <v>383</v>
      </c>
      <c r="C49" s="9" t="s">
        <v>321</v>
      </c>
      <c r="D49" s="9" t="s">
        <v>384</v>
      </c>
      <c r="E49" s="9" t="s">
        <v>28</v>
      </c>
      <c r="F49" s="9" t="s">
        <v>322</v>
      </c>
      <c r="G49" s="9" t="s">
        <v>323</v>
      </c>
      <c r="H49" s="9">
        <v>2006</v>
      </c>
      <c r="I49" s="9" t="s">
        <v>1</v>
      </c>
      <c r="J49" s="10">
        <v>820</v>
      </c>
      <c r="K49" s="10">
        <v>354.19999837875366</v>
      </c>
      <c r="L49" s="10">
        <v>393.30000162124634</v>
      </c>
      <c r="M49" s="10">
        <v>211.40000104904175</v>
      </c>
      <c r="N49" s="10">
        <v>435.50000321865082</v>
      </c>
      <c r="O49" s="10">
        <v>630.28260660171509</v>
      </c>
      <c r="P49" s="10">
        <v>350.24445470817045</v>
      </c>
      <c r="Q49" s="10">
        <v>336.22859717050852</v>
      </c>
      <c r="R49" s="10">
        <v>371.5683152066199</v>
      </c>
      <c r="S49" s="10">
        <v>365.75418499179841</v>
      </c>
      <c r="T49" s="10">
        <v>339.58655894577532</v>
      </c>
      <c r="U49" s="10">
        <v>342.94452072104212</v>
      </c>
      <c r="V49" s="10">
        <v>346.30248249630893</v>
      </c>
      <c r="W49" s="10">
        <v>349.66044427157573</v>
      </c>
      <c r="X49" s="10">
        <v>353.01840604684253</v>
      </c>
      <c r="Y49" s="10">
        <v>356.37636782210933</v>
      </c>
      <c r="Z49" s="10">
        <v>359.73432959737613</v>
      </c>
      <c r="AA49" s="10">
        <v>363.09229137264293</v>
      </c>
      <c r="AB49" s="10">
        <v>366.45025314790973</v>
      </c>
      <c r="AC49" s="10">
        <v>369.80821492317654</v>
      </c>
      <c r="AD49" s="10">
        <v>373.16617669844334</v>
      </c>
      <c r="AE49" s="10">
        <v>376.52413847371014</v>
      </c>
      <c r="AF49" s="10">
        <v>379.88210024897694</v>
      </c>
      <c r="AG49" s="10">
        <v>383.24006202424374</v>
      </c>
      <c r="AH49" s="10">
        <v>386.59802379951054</v>
      </c>
      <c r="AI49" s="10">
        <v>389.95598557477734</v>
      </c>
      <c r="AJ49" s="10">
        <v>393.31394735004415</v>
      </c>
      <c r="AK49" s="10">
        <v>396.67190912531095</v>
      </c>
      <c r="AL49" s="10">
        <v>400.02987090057775</v>
      </c>
      <c r="AM49" s="10">
        <v>403.38783267584455</v>
      </c>
      <c r="AN49" s="10">
        <v>406.74579445111135</v>
      </c>
      <c r="AO49" s="10">
        <v>410.10375622637815</v>
      </c>
      <c r="AP49" s="10">
        <v>413.46171800164495</v>
      </c>
      <c r="AQ49" s="10">
        <v>416.81967977691176</v>
      </c>
      <c r="AR49" s="10">
        <v>420.17764155217856</v>
      </c>
      <c r="AS49" s="10">
        <v>423.53560332744536</v>
      </c>
      <c r="AT49" s="10">
        <v>426.89356510271216</v>
      </c>
      <c r="AU49" s="10">
        <v>430.25152687797896</v>
      </c>
      <c r="AV49" s="10">
        <v>433.60948865324576</v>
      </c>
      <c r="AW49" s="10">
        <v>436.96745042851256</v>
      </c>
      <c r="AX49" s="10">
        <v>440.32541220377936</v>
      </c>
      <c r="AY49" s="10">
        <v>443.68337397904617</v>
      </c>
    </row>
    <row r="50" spans="1:51" x14ac:dyDescent="0.25">
      <c r="A50" s="9" t="s">
        <v>24</v>
      </c>
      <c r="B50" s="9" t="s">
        <v>385</v>
      </c>
      <c r="C50" s="9" t="s">
        <v>321</v>
      </c>
      <c r="D50" s="9" t="s">
        <v>30</v>
      </c>
      <c r="E50" s="9" t="s">
        <v>29</v>
      </c>
      <c r="F50" s="9" t="s">
        <v>322</v>
      </c>
      <c r="G50" s="9" t="s">
        <v>323</v>
      </c>
      <c r="H50" s="9">
        <v>1993</v>
      </c>
      <c r="I50" s="9" t="s">
        <v>1</v>
      </c>
      <c r="J50" s="10">
        <v>6000</v>
      </c>
      <c r="K50" s="10">
        <v>2655.7000522613525</v>
      </c>
      <c r="L50" s="10">
        <v>2841.1999816894531</v>
      </c>
      <c r="M50" s="10">
        <v>2403.900032043457</v>
      </c>
      <c r="N50" s="10">
        <v>2925.4000091552734</v>
      </c>
      <c r="O50" s="10">
        <v>2723.4999961853027</v>
      </c>
      <c r="P50" s="10">
        <v>3876</v>
      </c>
      <c r="Q50" s="10">
        <v>3954</v>
      </c>
      <c r="R50" s="10">
        <v>3259.3</v>
      </c>
      <c r="S50" s="10">
        <v>3719.4749999999999</v>
      </c>
      <c r="T50" s="10">
        <v>4071.2097221414247</v>
      </c>
      <c r="U50" s="10">
        <v>4188.4194442828493</v>
      </c>
      <c r="V50" s="10">
        <v>4305.6291664242744</v>
      </c>
      <c r="W50" s="10">
        <v>4422.8388885656996</v>
      </c>
      <c r="X50" s="10">
        <v>4540.0486107071247</v>
      </c>
      <c r="Y50" s="10">
        <v>4657.2583328485498</v>
      </c>
      <c r="Z50" s="10">
        <v>4774.4680549899749</v>
      </c>
      <c r="AA50" s="10">
        <v>4891.6777771314</v>
      </c>
      <c r="AB50" s="10">
        <v>5008.8874992728252</v>
      </c>
      <c r="AC50" s="10">
        <v>5126.0972214142503</v>
      </c>
      <c r="AD50" s="10">
        <v>5243.3069435556754</v>
      </c>
      <c r="AE50" s="10">
        <v>5360.5166656971005</v>
      </c>
      <c r="AF50" s="10">
        <v>5477.7263878385256</v>
      </c>
      <c r="AG50" s="10">
        <v>5594.9361099799507</v>
      </c>
      <c r="AH50" s="10">
        <v>5712.1458321213759</v>
      </c>
      <c r="AI50" s="10">
        <v>5829.355554262801</v>
      </c>
      <c r="AJ50" s="10">
        <v>5946.5652764042261</v>
      </c>
      <c r="AK50" s="10">
        <v>6000</v>
      </c>
      <c r="AL50" s="10">
        <v>6000</v>
      </c>
      <c r="AM50" s="10">
        <v>6000</v>
      </c>
      <c r="AN50" s="10">
        <v>6000</v>
      </c>
      <c r="AO50" s="10">
        <v>6000</v>
      </c>
      <c r="AP50" s="10">
        <v>6000</v>
      </c>
      <c r="AQ50" s="10">
        <v>6000</v>
      </c>
      <c r="AR50" s="10">
        <v>6000</v>
      </c>
      <c r="AS50" s="10">
        <v>6000</v>
      </c>
      <c r="AT50" s="10">
        <v>6000</v>
      </c>
      <c r="AU50" s="10">
        <v>6000</v>
      </c>
      <c r="AV50" s="10">
        <v>6000</v>
      </c>
      <c r="AW50" s="10">
        <v>6000</v>
      </c>
      <c r="AX50" s="10">
        <v>6000</v>
      </c>
      <c r="AY50" s="10">
        <v>6000</v>
      </c>
    </row>
    <row r="51" spans="1:51" x14ac:dyDescent="0.25">
      <c r="A51" s="9" t="s">
        <v>24</v>
      </c>
      <c r="B51" s="9" t="s">
        <v>386</v>
      </c>
      <c r="C51" s="9" t="s">
        <v>321</v>
      </c>
      <c r="D51" s="9" t="s">
        <v>30</v>
      </c>
      <c r="E51" s="9" t="s">
        <v>30</v>
      </c>
      <c r="F51" s="9" t="s">
        <v>322</v>
      </c>
      <c r="G51" s="9" t="s">
        <v>326</v>
      </c>
      <c r="H51" s="9">
        <v>1993</v>
      </c>
      <c r="I51" s="9" t="s">
        <v>1</v>
      </c>
      <c r="J51" s="10">
        <v>4950</v>
      </c>
      <c r="K51" s="10">
        <v>3116</v>
      </c>
      <c r="L51" s="10">
        <v>2511</v>
      </c>
      <c r="M51" s="10">
        <v>3033</v>
      </c>
      <c r="N51" s="10">
        <v>2058.982795715332</v>
      </c>
      <c r="O51" s="10">
        <v>2399.6173362731934</v>
      </c>
      <c r="P51" s="10">
        <v>2449.5927052674469</v>
      </c>
      <c r="Q51" s="10">
        <v>2499.5680742617005</v>
      </c>
      <c r="R51" s="10">
        <v>2549.5434432559541</v>
      </c>
      <c r="S51" s="10">
        <v>2599.5188122502077</v>
      </c>
      <c r="T51" s="10">
        <v>2649.4941812444613</v>
      </c>
      <c r="U51" s="10">
        <v>2699.4695502387149</v>
      </c>
      <c r="V51" s="10">
        <v>2749.4449192329685</v>
      </c>
      <c r="W51" s="10">
        <v>2799.420288227222</v>
      </c>
      <c r="X51" s="10">
        <v>2849.3956572214756</v>
      </c>
      <c r="Y51" s="10">
        <v>2899.3710262157292</v>
      </c>
      <c r="Z51" s="10">
        <v>2949.3463952099828</v>
      </c>
      <c r="AA51" s="10">
        <v>2999.3217642042364</v>
      </c>
      <c r="AB51" s="10">
        <v>3049.29713319849</v>
      </c>
      <c r="AC51" s="10">
        <v>3099.2725021927436</v>
      </c>
      <c r="AD51" s="10">
        <v>3149.2478711869971</v>
      </c>
      <c r="AE51" s="10">
        <v>3199.2232401812507</v>
      </c>
      <c r="AF51" s="10">
        <v>3249.1986091755043</v>
      </c>
      <c r="AG51" s="10">
        <v>3299.1739781697579</v>
      </c>
      <c r="AH51" s="10">
        <v>3349.1493471640115</v>
      </c>
      <c r="AI51" s="10">
        <v>3399.1247161582651</v>
      </c>
      <c r="AJ51" s="10">
        <v>3449.1000851525187</v>
      </c>
      <c r="AK51" s="10">
        <v>3499.0754541467722</v>
      </c>
      <c r="AL51" s="10">
        <v>3549.0508231410258</v>
      </c>
      <c r="AM51" s="10">
        <v>3599.0261921352794</v>
      </c>
      <c r="AN51" s="10">
        <v>3649.001561129533</v>
      </c>
      <c r="AO51" s="10">
        <v>3698.9769301237866</v>
      </c>
      <c r="AP51" s="10">
        <v>3748.9522991180402</v>
      </c>
      <c r="AQ51" s="10">
        <v>3798.9276681122938</v>
      </c>
      <c r="AR51" s="10">
        <v>3848.9030371065473</v>
      </c>
      <c r="AS51" s="10">
        <v>3898.8784061008009</v>
      </c>
      <c r="AT51" s="10">
        <v>3948.8537750950545</v>
      </c>
      <c r="AU51" s="10">
        <v>3998.8291440893081</v>
      </c>
      <c r="AV51" s="10">
        <v>4048.8045130835617</v>
      </c>
      <c r="AW51" s="10">
        <v>4098.7798820778153</v>
      </c>
      <c r="AX51" s="10">
        <v>4148.7552510720689</v>
      </c>
      <c r="AY51" s="10">
        <v>4198.7306200663224</v>
      </c>
    </row>
    <row r="52" spans="1:51" x14ac:dyDescent="0.25">
      <c r="A52" s="9" t="s">
        <v>24</v>
      </c>
      <c r="B52" s="9" t="s">
        <v>387</v>
      </c>
      <c r="C52" s="9" t="s">
        <v>321</v>
      </c>
      <c r="D52" s="9" t="s">
        <v>381</v>
      </c>
      <c r="E52" s="9" t="s">
        <v>31</v>
      </c>
      <c r="F52" s="9" t="s">
        <v>322</v>
      </c>
      <c r="G52" s="9" t="s">
        <v>326</v>
      </c>
      <c r="H52" s="9">
        <v>1989</v>
      </c>
      <c r="I52" s="9" t="s">
        <v>1</v>
      </c>
      <c r="J52" s="10">
        <v>21200</v>
      </c>
      <c r="K52" s="10">
        <v>8041.9971383959055</v>
      </c>
      <c r="L52" s="10">
        <v>8069.3669586181641</v>
      </c>
      <c r="M52" s="10">
        <v>8087.1703643798828</v>
      </c>
      <c r="N52" s="10">
        <v>3056</v>
      </c>
      <c r="O52" s="10">
        <v>5290.5475006103516</v>
      </c>
      <c r="P52" s="10">
        <v>5471.5108659450825</v>
      </c>
      <c r="Q52" s="10">
        <v>5652.4742312798135</v>
      </c>
      <c r="R52" s="10">
        <v>5833.4375966145444</v>
      </c>
      <c r="S52" s="10">
        <v>6014.4009619492754</v>
      </c>
      <c r="T52" s="10">
        <v>6195.3643272840063</v>
      </c>
      <c r="U52" s="10">
        <v>6376.3276926187373</v>
      </c>
      <c r="V52" s="10">
        <v>6557.2910579534682</v>
      </c>
      <c r="W52" s="10">
        <v>6738.2544232881992</v>
      </c>
      <c r="X52" s="10">
        <v>6919.2177886229301</v>
      </c>
      <c r="Y52" s="10">
        <v>7100.1811539576611</v>
      </c>
      <c r="Z52" s="10">
        <v>7281.144519292392</v>
      </c>
      <c r="AA52" s="10">
        <v>7462.107884627123</v>
      </c>
      <c r="AB52" s="10">
        <v>7643.0712499618539</v>
      </c>
      <c r="AC52" s="10">
        <v>7824.0346152965849</v>
      </c>
      <c r="AD52" s="10">
        <v>8004.9979806313158</v>
      </c>
      <c r="AE52" s="10">
        <v>8185.9613459660468</v>
      </c>
      <c r="AF52" s="10">
        <v>8366.9247113007768</v>
      </c>
      <c r="AG52" s="10">
        <v>8547.8880766355069</v>
      </c>
      <c r="AH52" s="10">
        <v>8728.8514419702369</v>
      </c>
      <c r="AI52" s="10">
        <v>8909.814807304967</v>
      </c>
      <c r="AJ52" s="10">
        <v>9090.778172639697</v>
      </c>
      <c r="AK52" s="10">
        <v>9271.741537974427</v>
      </c>
      <c r="AL52" s="10">
        <v>9452.7049033091571</v>
      </c>
      <c r="AM52" s="10">
        <v>9633.6682686438871</v>
      </c>
      <c r="AN52" s="10">
        <v>9814.6316339786172</v>
      </c>
      <c r="AO52" s="10">
        <v>9995.5949993133472</v>
      </c>
      <c r="AP52" s="10">
        <v>10176.558364648077</v>
      </c>
      <c r="AQ52" s="10">
        <v>10357.521729982807</v>
      </c>
      <c r="AR52" s="10">
        <v>10538.485095317537</v>
      </c>
      <c r="AS52" s="10">
        <v>10719.448460652267</v>
      </c>
      <c r="AT52" s="10">
        <v>10900.411825986997</v>
      </c>
      <c r="AU52" s="10">
        <v>11081.375191321727</v>
      </c>
      <c r="AV52" s="10">
        <v>11262.338556656458</v>
      </c>
      <c r="AW52" s="10">
        <v>11443.301921991188</v>
      </c>
      <c r="AX52" s="10">
        <v>11624.265287325918</v>
      </c>
      <c r="AY52" s="10">
        <v>11805.228652660648</v>
      </c>
    </row>
    <row r="53" spans="1:51" x14ac:dyDescent="0.25">
      <c r="A53" s="9" t="s">
        <v>24</v>
      </c>
      <c r="B53" s="9" t="s">
        <v>388</v>
      </c>
      <c r="C53" s="9" t="s">
        <v>321</v>
      </c>
      <c r="D53" s="9" t="s">
        <v>381</v>
      </c>
      <c r="E53" s="9" t="s">
        <v>31</v>
      </c>
      <c r="F53" s="9" t="s">
        <v>352</v>
      </c>
      <c r="G53" s="9" t="s">
        <v>326</v>
      </c>
      <c r="H53" s="9">
        <v>1975</v>
      </c>
      <c r="I53" s="9" t="s">
        <v>1</v>
      </c>
      <c r="J53" s="10">
        <v>22400</v>
      </c>
      <c r="K53" s="10">
        <v>18590.987082451582</v>
      </c>
      <c r="L53" s="10">
        <v>18150.296279907227</v>
      </c>
      <c r="M53" s="10">
        <v>23821.010986328125</v>
      </c>
      <c r="N53" s="10">
        <v>6700.33154296875</v>
      </c>
      <c r="O53" s="10">
        <v>21747.739074707031</v>
      </c>
      <c r="P53" s="10">
        <v>22197.849218241372</v>
      </c>
      <c r="Q53" s="10">
        <v>22400</v>
      </c>
      <c r="R53" s="10">
        <v>22400</v>
      </c>
      <c r="S53" s="10">
        <v>22400</v>
      </c>
      <c r="T53" s="10">
        <v>22400</v>
      </c>
      <c r="U53" s="10">
        <v>22400</v>
      </c>
      <c r="V53" s="10">
        <v>22400</v>
      </c>
      <c r="W53" s="10">
        <v>22400</v>
      </c>
      <c r="X53" s="10">
        <v>22400</v>
      </c>
      <c r="Y53" s="10">
        <v>22400</v>
      </c>
      <c r="Z53" s="10">
        <v>22400</v>
      </c>
      <c r="AA53" s="10">
        <v>22400</v>
      </c>
      <c r="AB53" s="10">
        <v>22400</v>
      </c>
      <c r="AC53" s="10">
        <v>22400</v>
      </c>
      <c r="AD53" s="10">
        <v>22400</v>
      </c>
      <c r="AE53" s="10">
        <v>22400</v>
      </c>
      <c r="AF53" s="10">
        <v>22400</v>
      </c>
      <c r="AG53" s="10">
        <v>22400</v>
      </c>
      <c r="AH53" s="10">
        <v>22400</v>
      </c>
      <c r="AI53" s="10">
        <v>22400</v>
      </c>
      <c r="AJ53" s="10">
        <v>22400</v>
      </c>
      <c r="AK53" s="10">
        <v>22400</v>
      </c>
      <c r="AL53" s="10">
        <v>22400</v>
      </c>
      <c r="AM53" s="10">
        <v>22400</v>
      </c>
      <c r="AN53" s="10">
        <v>22400</v>
      </c>
      <c r="AO53" s="10">
        <v>22400</v>
      </c>
      <c r="AP53" s="10">
        <v>22400</v>
      </c>
      <c r="AQ53" s="10">
        <v>22400</v>
      </c>
      <c r="AR53" s="10">
        <v>22400</v>
      </c>
      <c r="AS53" s="10">
        <v>22400</v>
      </c>
      <c r="AT53" s="10">
        <v>22400</v>
      </c>
      <c r="AU53" s="10">
        <v>22400</v>
      </c>
      <c r="AV53" s="10">
        <v>22400</v>
      </c>
      <c r="AW53" s="10">
        <v>22400</v>
      </c>
      <c r="AX53" s="10">
        <v>22400</v>
      </c>
      <c r="AY53" s="10">
        <v>22400</v>
      </c>
    </row>
    <row r="54" spans="1:51" x14ac:dyDescent="0.25">
      <c r="A54" s="9" t="s">
        <v>24</v>
      </c>
      <c r="B54" s="9" t="s">
        <v>389</v>
      </c>
      <c r="C54" s="9" t="s">
        <v>321</v>
      </c>
      <c r="D54" s="9" t="s">
        <v>390</v>
      </c>
      <c r="E54" s="9" t="s">
        <v>184</v>
      </c>
      <c r="F54" s="9" t="s">
        <v>391</v>
      </c>
      <c r="G54" s="9" t="s">
        <v>326</v>
      </c>
      <c r="H54" s="9">
        <v>2020</v>
      </c>
      <c r="I54" s="9" t="s">
        <v>181</v>
      </c>
      <c r="J54" s="10">
        <v>15000</v>
      </c>
      <c r="K54" s="10"/>
      <c r="L54" s="10"/>
      <c r="M54" s="10"/>
      <c r="N54" s="10"/>
      <c r="O54" s="10"/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6388.5</v>
      </c>
      <c r="V54" s="10">
        <v>9969.2983347726768</v>
      </c>
      <c r="W54" s="10">
        <v>12063.931083259455</v>
      </c>
      <c r="X54" s="10">
        <v>13550.096669545355</v>
      </c>
      <c r="Y54" s="10">
        <v>14702.856255634562</v>
      </c>
      <c r="Z54" s="10">
        <v>15000</v>
      </c>
      <c r="AA54" s="10">
        <v>15000</v>
      </c>
      <c r="AB54" s="10">
        <v>15000</v>
      </c>
      <c r="AC54" s="10">
        <v>15000</v>
      </c>
      <c r="AD54" s="10">
        <v>15000</v>
      </c>
      <c r="AE54" s="10">
        <v>15000</v>
      </c>
      <c r="AF54" s="10">
        <v>15000</v>
      </c>
      <c r="AG54" s="10">
        <v>15000</v>
      </c>
      <c r="AH54" s="10">
        <v>15000</v>
      </c>
      <c r="AI54" s="10">
        <v>15000</v>
      </c>
      <c r="AJ54" s="10">
        <v>15000</v>
      </c>
      <c r="AK54" s="10">
        <v>15000</v>
      </c>
      <c r="AL54" s="10">
        <v>15000</v>
      </c>
      <c r="AM54" s="10">
        <v>15000</v>
      </c>
      <c r="AN54" s="10">
        <v>15000</v>
      </c>
      <c r="AO54" s="10">
        <v>15000</v>
      </c>
      <c r="AP54" s="10">
        <v>15000</v>
      </c>
      <c r="AQ54" s="10">
        <v>15000</v>
      </c>
      <c r="AR54" s="10">
        <v>15000</v>
      </c>
      <c r="AS54" s="10">
        <v>15000</v>
      </c>
      <c r="AT54" s="10">
        <v>15000</v>
      </c>
      <c r="AU54" s="10">
        <v>15000</v>
      </c>
      <c r="AV54" s="10">
        <v>15000</v>
      </c>
      <c r="AW54" s="10">
        <v>15000</v>
      </c>
      <c r="AX54" s="10">
        <v>15000</v>
      </c>
      <c r="AY54" s="10">
        <v>15000</v>
      </c>
    </row>
    <row r="55" spans="1:51" x14ac:dyDescent="0.25">
      <c r="A55" s="9" t="s">
        <v>24</v>
      </c>
      <c r="B55" s="9" t="s">
        <v>392</v>
      </c>
      <c r="C55" s="9" t="s">
        <v>321</v>
      </c>
      <c r="D55" s="9" t="s">
        <v>185</v>
      </c>
      <c r="E55" s="9" t="s">
        <v>185</v>
      </c>
      <c r="F55" s="9" t="s">
        <v>322</v>
      </c>
      <c r="G55" s="9" t="s">
        <v>326</v>
      </c>
      <c r="H55" s="9">
        <v>2020</v>
      </c>
      <c r="I55" s="9" t="s">
        <v>181</v>
      </c>
      <c r="J55" s="10">
        <v>9070</v>
      </c>
      <c r="K55" s="10"/>
      <c r="L55" s="10"/>
      <c r="M55" s="10"/>
      <c r="N55" s="10"/>
      <c r="O55" s="10"/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342.846</v>
      </c>
      <c r="V55" s="10">
        <v>549.64200000000005</v>
      </c>
      <c r="W55" s="10">
        <v>756.43799999999999</v>
      </c>
      <c r="X55" s="10">
        <v>963.23400000000004</v>
      </c>
      <c r="Y55" s="10">
        <v>1170.03</v>
      </c>
      <c r="Z55" s="10">
        <v>1376.826</v>
      </c>
      <c r="AA55" s="10">
        <v>1583.6220000000003</v>
      </c>
      <c r="AB55" s="10">
        <v>1790.4180000000001</v>
      </c>
      <c r="AC55" s="10">
        <v>1997.2140000000002</v>
      </c>
      <c r="AD55" s="10">
        <v>2204.0099999999998</v>
      </c>
      <c r="AE55" s="10">
        <v>2410.8060000000005</v>
      </c>
      <c r="AF55" s="10">
        <v>2617.6020000000003</v>
      </c>
      <c r="AG55" s="10">
        <v>2824.3980000000001</v>
      </c>
      <c r="AH55" s="10">
        <v>3031.1940000000004</v>
      </c>
      <c r="AI55" s="10">
        <v>3237.9900000000002</v>
      </c>
      <c r="AJ55" s="10">
        <v>3444.7860000000001</v>
      </c>
      <c r="AK55" s="10">
        <v>3651.5820000000003</v>
      </c>
      <c r="AL55" s="10">
        <v>3858.3780000000002</v>
      </c>
      <c r="AM55" s="10">
        <v>4065.1740000000004</v>
      </c>
      <c r="AN55" s="10">
        <v>4271.97</v>
      </c>
      <c r="AO55" s="10">
        <v>4478.7660000000005</v>
      </c>
      <c r="AP55" s="10">
        <v>4685.5620000000008</v>
      </c>
      <c r="AQ55" s="10">
        <v>4892.3580000000002</v>
      </c>
      <c r="AR55" s="10">
        <v>5099.1540000000005</v>
      </c>
      <c r="AS55" s="10">
        <v>5305.9500000000007</v>
      </c>
      <c r="AT55" s="10">
        <v>5512.7460000000001</v>
      </c>
      <c r="AU55" s="10">
        <v>5719.5420000000004</v>
      </c>
      <c r="AV55" s="10">
        <v>5926.3380000000006</v>
      </c>
      <c r="AW55" s="10">
        <v>6133.134</v>
      </c>
      <c r="AX55" s="10">
        <v>6339.93</v>
      </c>
      <c r="AY55" s="10">
        <v>6546.7259999999997</v>
      </c>
    </row>
    <row r="56" spans="1:51" x14ac:dyDescent="0.25">
      <c r="A56" s="9" t="s">
        <v>24</v>
      </c>
      <c r="B56" s="9" t="s">
        <v>393</v>
      </c>
      <c r="C56" s="9" t="s">
        <v>330</v>
      </c>
      <c r="D56" s="9" t="s">
        <v>394</v>
      </c>
      <c r="E56" s="9" t="s">
        <v>239</v>
      </c>
      <c r="F56" s="9" t="s">
        <v>322</v>
      </c>
      <c r="G56" s="9" t="s">
        <v>331</v>
      </c>
      <c r="H56" s="9">
        <v>2002</v>
      </c>
      <c r="I56" s="9" t="s">
        <v>1</v>
      </c>
      <c r="J56" s="10">
        <v>4032</v>
      </c>
      <c r="K56" s="10">
        <v>3108.4000091552734</v>
      </c>
      <c r="L56" s="10">
        <v>3088.6999969482422</v>
      </c>
      <c r="M56" s="10">
        <v>2998.2000274658203</v>
      </c>
      <c r="N56" s="10">
        <v>2342.5000379681587</v>
      </c>
      <c r="O56" s="10">
        <v>2651.0086822509766</v>
      </c>
      <c r="P56" s="10">
        <v>2900</v>
      </c>
      <c r="Q56" s="10">
        <v>2900</v>
      </c>
      <c r="R56" s="10">
        <v>3000</v>
      </c>
      <c r="S56" s="10">
        <v>3300</v>
      </c>
      <c r="T56" s="10">
        <v>3062.6993750954666</v>
      </c>
      <c r="U56" s="10">
        <v>3225.3987501909332</v>
      </c>
      <c r="V56" s="10">
        <v>3388.0981252863999</v>
      </c>
      <c r="W56" s="10">
        <v>3550.7975003818665</v>
      </c>
      <c r="X56" s="10">
        <v>3713.4968754773331</v>
      </c>
      <c r="Y56" s="10">
        <v>3876.1962505727997</v>
      </c>
      <c r="Z56" s="10">
        <v>4032</v>
      </c>
      <c r="AA56" s="10">
        <v>4032</v>
      </c>
      <c r="AB56" s="10">
        <v>4032</v>
      </c>
      <c r="AC56" s="10">
        <v>4032</v>
      </c>
      <c r="AD56" s="10">
        <v>4032</v>
      </c>
      <c r="AE56" s="10">
        <v>4032</v>
      </c>
      <c r="AF56" s="10">
        <v>4032</v>
      </c>
      <c r="AG56" s="10">
        <v>4032</v>
      </c>
      <c r="AH56" s="10">
        <v>4032</v>
      </c>
      <c r="AI56" s="10">
        <v>4032</v>
      </c>
      <c r="AJ56" s="10">
        <v>4032</v>
      </c>
      <c r="AK56" s="10">
        <v>4032</v>
      </c>
      <c r="AL56" s="10">
        <v>4032</v>
      </c>
      <c r="AM56" s="10">
        <v>4032</v>
      </c>
      <c r="AN56" s="10">
        <v>4032</v>
      </c>
      <c r="AO56" s="10">
        <v>4032</v>
      </c>
      <c r="AP56" s="10">
        <v>4032</v>
      </c>
      <c r="AQ56" s="10">
        <v>4032</v>
      </c>
      <c r="AR56" s="10">
        <v>4032</v>
      </c>
      <c r="AS56" s="10">
        <v>4032</v>
      </c>
      <c r="AT56" s="10">
        <v>4032</v>
      </c>
      <c r="AU56" s="10">
        <v>4032</v>
      </c>
      <c r="AV56" s="10">
        <v>4032</v>
      </c>
      <c r="AW56" s="10">
        <v>4032</v>
      </c>
      <c r="AX56" s="10">
        <v>4032</v>
      </c>
      <c r="AY56" s="10">
        <v>4032</v>
      </c>
    </row>
    <row r="57" spans="1:51" x14ac:dyDescent="0.25">
      <c r="A57" s="9" t="s">
        <v>24</v>
      </c>
      <c r="B57" s="9" t="s">
        <v>395</v>
      </c>
      <c r="C57" s="9" t="s">
        <v>330</v>
      </c>
      <c r="D57" s="9" t="s">
        <v>240</v>
      </c>
      <c r="E57" s="9" t="s">
        <v>240</v>
      </c>
      <c r="F57" s="9" t="s">
        <v>322</v>
      </c>
      <c r="G57" s="9" t="s">
        <v>326</v>
      </c>
      <c r="H57" s="9">
        <v>2006</v>
      </c>
      <c r="I57" s="9" t="s">
        <v>1</v>
      </c>
      <c r="J57" s="10">
        <v>4500</v>
      </c>
      <c r="K57" s="10">
        <v>2678.2630004882812</v>
      </c>
      <c r="L57" s="10">
        <v>2682.5000152587891</v>
      </c>
      <c r="M57" s="10">
        <v>2805.6289825439453</v>
      </c>
      <c r="N57" s="10">
        <v>2654.5959987640381</v>
      </c>
      <c r="O57" s="10">
        <v>3260.7540283203125</v>
      </c>
      <c r="P57" s="10">
        <v>3422.8004016916234</v>
      </c>
      <c r="Q57" s="10">
        <v>3584.8467750629343</v>
      </c>
      <c r="R57" s="10">
        <v>3746.8931484342452</v>
      </c>
      <c r="S57" s="10">
        <v>3908.9395218055561</v>
      </c>
      <c r="T57" s="10">
        <v>4070.985895176867</v>
      </c>
      <c r="U57" s="10">
        <v>4233.0322685481779</v>
      </c>
      <c r="V57" s="10">
        <v>4395.0786419194883</v>
      </c>
      <c r="W57" s="10">
        <v>4500</v>
      </c>
      <c r="X57" s="10">
        <v>4500</v>
      </c>
      <c r="Y57" s="10">
        <v>4500</v>
      </c>
      <c r="Z57" s="10">
        <v>4500</v>
      </c>
      <c r="AA57" s="10">
        <v>4500</v>
      </c>
      <c r="AB57" s="10">
        <v>4500</v>
      </c>
      <c r="AC57" s="10">
        <v>4500</v>
      </c>
      <c r="AD57" s="10">
        <v>4500</v>
      </c>
      <c r="AE57" s="10">
        <v>4500</v>
      </c>
      <c r="AF57" s="10">
        <v>4500</v>
      </c>
      <c r="AG57" s="10">
        <v>4500</v>
      </c>
      <c r="AH57" s="10">
        <v>4500</v>
      </c>
      <c r="AI57" s="10">
        <v>4500</v>
      </c>
      <c r="AJ57" s="10">
        <v>4500</v>
      </c>
      <c r="AK57" s="10">
        <v>4500</v>
      </c>
      <c r="AL57" s="10">
        <v>4500</v>
      </c>
      <c r="AM57" s="10">
        <v>4500</v>
      </c>
      <c r="AN57" s="10">
        <v>4500</v>
      </c>
      <c r="AO57" s="10">
        <v>4500</v>
      </c>
      <c r="AP57" s="10">
        <v>4500</v>
      </c>
      <c r="AQ57" s="10">
        <v>4500</v>
      </c>
      <c r="AR57" s="10">
        <v>4500</v>
      </c>
      <c r="AS57" s="10">
        <v>4500</v>
      </c>
      <c r="AT57" s="10">
        <v>4500</v>
      </c>
      <c r="AU57" s="10">
        <v>4500</v>
      </c>
      <c r="AV57" s="10">
        <v>4500</v>
      </c>
      <c r="AW57" s="10">
        <v>4500</v>
      </c>
      <c r="AX57" s="10">
        <v>4500</v>
      </c>
      <c r="AY57" s="10">
        <v>4500</v>
      </c>
    </row>
    <row r="58" spans="1:51" x14ac:dyDescent="0.25">
      <c r="A58" s="9" t="s">
        <v>24</v>
      </c>
      <c r="B58" s="9" t="s">
        <v>396</v>
      </c>
      <c r="C58" s="9" t="s">
        <v>330</v>
      </c>
      <c r="D58" s="9" t="s">
        <v>265</v>
      </c>
      <c r="E58" s="9" t="s">
        <v>265</v>
      </c>
      <c r="F58" s="9" t="s">
        <v>322</v>
      </c>
      <c r="G58" s="9" t="s">
        <v>326</v>
      </c>
      <c r="H58" s="9">
        <v>2018</v>
      </c>
      <c r="I58" s="9" t="s">
        <v>147</v>
      </c>
      <c r="J58" s="10">
        <v>2000</v>
      </c>
      <c r="K58" s="10"/>
      <c r="L58" s="10"/>
      <c r="M58" s="10"/>
      <c r="N58" s="10"/>
      <c r="O58" s="10"/>
      <c r="P58" s="10">
        <v>0</v>
      </c>
      <c r="Q58" s="10">
        <v>0</v>
      </c>
      <c r="R58" s="10">
        <v>0</v>
      </c>
      <c r="S58" s="10">
        <v>939</v>
      </c>
      <c r="T58" s="10">
        <v>1167.738569584782</v>
      </c>
      <c r="U58" s="10">
        <v>1301.5420552604762</v>
      </c>
      <c r="V58" s="10">
        <v>1396.4771391695638</v>
      </c>
      <c r="W58" s="10">
        <v>1470.1145111032529</v>
      </c>
      <c r="X58" s="10">
        <v>1530.280624845258</v>
      </c>
      <c r="Y58" s="10">
        <v>1581.1503491882534</v>
      </c>
      <c r="Z58" s="10">
        <v>1625.2157087543458</v>
      </c>
      <c r="AA58" s="10">
        <v>1664.0841105209524</v>
      </c>
      <c r="AB58" s="10">
        <v>1698.8530806880351</v>
      </c>
      <c r="AC58" s="10">
        <v>1730.3054400234623</v>
      </c>
      <c r="AD58" s="10">
        <v>1759.0191944300402</v>
      </c>
      <c r="AE58" s="10">
        <v>1785.4332879623071</v>
      </c>
      <c r="AF58" s="10">
        <v>1809.8889187730354</v>
      </c>
      <c r="AG58" s="10">
        <v>1832.6565663637293</v>
      </c>
      <c r="AH58" s="10">
        <v>1853.9542783391278</v>
      </c>
      <c r="AI58" s="10">
        <v>1873.9604035385514</v>
      </c>
      <c r="AJ58" s="10">
        <v>1892.8226801057342</v>
      </c>
      <c r="AK58" s="10">
        <v>1910.6648631249252</v>
      </c>
      <c r="AL58" s="10">
        <v>1927.5916502728169</v>
      </c>
      <c r="AM58" s="10">
        <v>1943.6924044487296</v>
      </c>
      <c r="AN58" s="10">
        <v>1959.0440096082441</v>
      </c>
      <c r="AO58" s="10">
        <v>1973.7130912566195</v>
      </c>
      <c r="AP58" s="10">
        <v>1987.757764014822</v>
      </c>
      <c r="AQ58" s="10">
        <v>2000</v>
      </c>
      <c r="AR58" s="10">
        <v>2000</v>
      </c>
      <c r="AS58" s="10">
        <v>2000</v>
      </c>
      <c r="AT58" s="10">
        <v>2000</v>
      </c>
      <c r="AU58" s="10">
        <v>2000</v>
      </c>
      <c r="AV58" s="10">
        <v>2000</v>
      </c>
      <c r="AW58" s="10">
        <v>2000</v>
      </c>
      <c r="AX58" s="10">
        <v>2000</v>
      </c>
      <c r="AY58" s="10">
        <v>2000</v>
      </c>
    </row>
    <row r="59" spans="1:51" x14ac:dyDescent="0.25">
      <c r="A59" s="9" t="s">
        <v>24</v>
      </c>
      <c r="B59" s="9" t="s">
        <v>397</v>
      </c>
      <c r="C59" s="9" t="s">
        <v>330</v>
      </c>
      <c r="D59" s="9" t="s">
        <v>268</v>
      </c>
      <c r="E59" s="9" t="s">
        <v>268</v>
      </c>
      <c r="F59" s="9" t="s">
        <v>322</v>
      </c>
      <c r="G59" s="9" t="s">
        <v>326</v>
      </c>
      <c r="H59" s="9">
        <v>2018</v>
      </c>
      <c r="I59" s="9" t="s">
        <v>157</v>
      </c>
      <c r="J59" s="10">
        <v>2250</v>
      </c>
      <c r="K59" s="10"/>
      <c r="L59" s="10"/>
      <c r="M59" s="10"/>
      <c r="N59" s="10"/>
      <c r="O59" s="10"/>
      <c r="P59" s="10">
        <v>0</v>
      </c>
      <c r="Q59" s="10">
        <v>0</v>
      </c>
      <c r="R59" s="10">
        <v>0</v>
      </c>
      <c r="S59" s="10">
        <v>1056.375</v>
      </c>
      <c r="T59" s="10">
        <v>1313.7058907828798</v>
      </c>
      <c r="U59" s="10">
        <v>1464.2348121680357</v>
      </c>
      <c r="V59" s="10">
        <v>1571.0367815657594</v>
      </c>
      <c r="W59" s="10">
        <v>1653.8788249911595</v>
      </c>
      <c r="X59" s="10">
        <v>1721.5657029509152</v>
      </c>
      <c r="Y59" s="10">
        <v>1778.7941428367849</v>
      </c>
      <c r="Z59" s="10">
        <v>1828.367672348639</v>
      </c>
      <c r="AA59" s="10">
        <v>1872.0946243360715</v>
      </c>
      <c r="AB59" s="10">
        <v>1911.2097157740395</v>
      </c>
      <c r="AC59" s="10">
        <v>1946.593620026395</v>
      </c>
      <c r="AD59" s="10">
        <v>1978.8965937337953</v>
      </c>
      <c r="AE59" s="10">
        <v>2008.6124489575955</v>
      </c>
      <c r="AF59" s="10">
        <v>2036.1250336196647</v>
      </c>
      <c r="AG59" s="10">
        <v>2061.7386371591956</v>
      </c>
      <c r="AH59" s="10">
        <v>2085.6985631315188</v>
      </c>
      <c r="AI59" s="10">
        <v>2108.2054539808701</v>
      </c>
      <c r="AJ59" s="10">
        <v>2129.4255151189509</v>
      </c>
      <c r="AK59" s="10">
        <v>2149.4979710155408</v>
      </c>
      <c r="AL59" s="10">
        <v>2168.5406065569191</v>
      </c>
      <c r="AM59" s="10">
        <v>2186.653955004821</v>
      </c>
      <c r="AN59" s="10">
        <v>2203.9245108092746</v>
      </c>
      <c r="AO59" s="10">
        <v>2220.4272276636971</v>
      </c>
      <c r="AP59" s="10">
        <v>2236.2274845166748</v>
      </c>
      <c r="AQ59" s="10">
        <v>2250</v>
      </c>
      <c r="AR59" s="10">
        <v>2250</v>
      </c>
      <c r="AS59" s="10">
        <v>2250</v>
      </c>
      <c r="AT59" s="10">
        <v>2250</v>
      </c>
      <c r="AU59" s="10">
        <v>2250</v>
      </c>
      <c r="AV59" s="10">
        <v>2250</v>
      </c>
      <c r="AW59" s="10">
        <v>2250</v>
      </c>
      <c r="AX59" s="10">
        <v>2250</v>
      </c>
      <c r="AY59" s="10">
        <v>2250</v>
      </c>
    </row>
    <row r="60" spans="1:51" x14ac:dyDescent="0.25">
      <c r="A60" s="9" t="s">
        <v>24</v>
      </c>
      <c r="B60" s="9" t="s">
        <v>398</v>
      </c>
      <c r="C60" s="9" t="s">
        <v>330</v>
      </c>
      <c r="D60" s="9" t="s">
        <v>240</v>
      </c>
      <c r="E60" s="9" t="s">
        <v>269</v>
      </c>
      <c r="F60" s="9" t="s">
        <v>322</v>
      </c>
      <c r="G60" s="9" t="s">
        <v>326</v>
      </c>
      <c r="H60" s="9">
        <v>2020</v>
      </c>
      <c r="I60" s="9" t="s">
        <v>157</v>
      </c>
      <c r="J60" s="10">
        <v>4000</v>
      </c>
      <c r="K60" s="10"/>
      <c r="L60" s="10"/>
      <c r="M60" s="10"/>
      <c r="N60" s="10"/>
      <c r="O60" s="10"/>
      <c r="P60" s="10"/>
      <c r="Q60" s="10"/>
      <c r="R60" s="10">
        <v>0</v>
      </c>
      <c r="S60" s="10">
        <v>0</v>
      </c>
      <c r="T60" s="10">
        <v>0</v>
      </c>
      <c r="U60" s="10">
        <v>1878</v>
      </c>
      <c r="V60" s="10">
        <v>2335.477139169564</v>
      </c>
      <c r="W60" s="10">
        <v>2603.0841105209524</v>
      </c>
      <c r="X60" s="10">
        <v>2792.9542783391275</v>
      </c>
      <c r="Y60" s="10">
        <v>2940.2290222065058</v>
      </c>
      <c r="Z60" s="10">
        <v>3060.561249690516</v>
      </c>
      <c r="AA60" s="10">
        <v>3162.3006983765067</v>
      </c>
      <c r="AB60" s="10">
        <v>3250.4314175086915</v>
      </c>
      <c r="AC60" s="10">
        <v>3328.1682210419049</v>
      </c>
      <c r="AD60" s="10">
        <v>3397.7061613760702</v>
      </c>
      <c r="AE60" s="10">
        <v>3460.6108800469246</v>
      </c>
      <c r="AF60" s="10">
        <v>3518.0383888600804</v>
      </c>
      <c r="AG60" s="10">
        <v>3570.8665759246142</v>
      </c>
      <c r="AH60" s="10">
        <v>3619.7778375460707</v>
      </c>
      <c r="AI60" s="10">
        <v>3665.3131327274587</v>
      </c>
      <c r="AJ60" s="10">
        <v>3707.9085566782555</v>
      </c>
      <c r="AK60" s="10">
        <v>3747.9208070771028</v>
      </c>
      <c r="AL60" s="10">
        <v>3785.6453602114684</v>
      </c>
      <c r="AM60" s="10">
        <v>3821.3297262498504</v>
      </c>
      <c r="AN60" s="10">
        <v>3855.1833005456338</v>
      </c>
      <c r="AO60" s="10">
        <v>3887.3848088974592</v>
      </c>
      <c r="AP60" s="10">
        <v>3918.0880192164882</v>
      </c>
      <c r="AQ60" s="10">
        <v>3947.4261825132389</v>
      </c>
      <c r="AR60" s="10">
        <v>3975.515528029644</v>
      </c>
      <c r="AS60" s="10">
        <v>4000</v>
      </c>
      <c r="AT60" s="10">
        <v>4000</v>
      </c>
      <c r="AU60" s="10">
        <v>4000</v>
      </c>
      <c r="AV60" s="10">
        <v>4000</v>
      </c>
      <c r="AW60" s="10">
        <v>4000</v>
      </c>
      <c r="AX60" s="10">
        <v>4000</v>
      </c>
      <c r="AY60" s="10">
        <v>4000</v>
      </c>
    </row>
    <row r="61" spans="1:51" x14ac:dyDescent="0.25">
      <c r="A61" s="9" t="s">
        <v>24</v>
      </c>
      <c r="B61" s="9" t="s">
        <v>399</v>
      </c>
      <c r="C61" s="9" t="s">
        <v>330</v>
      </c>
      <c r="D61" s="9" t="s">
        <v>279</v>
      </c>
      <c r="E61" s="9" t="s">
        <v>279</v>
      </c>
      <c r="F61" s="9" t="s">
        <v>322</v>
      </c>
      <c r="G61" s="9" t="s">
        <v>326</v>
      </c>
      <c r="H61" s="9">
        <v>2018</v>
      </c>
      <c r="I61" s="9" t="s">
        <v>181</v>
      </c>
      <c r="J61" s="10">
        <v>1000</v>
      </c>
      <c r="K61" s="10"/>
      <c r="L61" s="10"/>
      <c r="M61" s="10"/>
      <c r="N61" s="10"/>
      <c r="O61" s="10"/>
      <c r="P61" s="10">
        <v>0</v>
      </c>
      <c r="Q61" s="10">
        <v>0</v>
      </c>
      <c r="R61" s="10">
        <v>0</v>
      </c>
      <c r="S61" s="10">
        <v>469.5</v>
      </c>
      <c r="T61" s="10">
        <v>583.869284792391</v>
      </c>
      <c r="U61" s="10">
        <v>650.77102763023811</v>
      </c>
      <c r="V61" s="10">
        <v>698.23856958478189</v>
      </c>
      <c r="W61" s="10">
        <v>735.05725555162644</v>
      </c>
      <c r="X61" s="10">
        <v>765.14031242262899</v>
      </c>
      <c r="Y61" s="10">
        <v>790.57517459412668</v>
      </c>
      <c r="Z61" s="10">
        <v>812.60785437717288</v>
      </c>
      <c r="AA61" s="10">
        <v>832.04205526047622</v>
      </c>
      <c r="AB61" s="10">
        <v>849.42654034401755</v>
      </c>
      <c r="AC61" s="10">
        <v>865.15272001173116</v>
      </c>
      <c r="AD61" s="10">
        <v>879.50959721502011</v>
      </c>
      <c r="AE61" s="10">
        <v>892.71664398115354</v>
      </c>
      <c r="AF61" s="10">
        <v>904.94445938651768</v>
      </c>
      <c r="AG61" s="10">
        <v>916.32828318186466</v>
      </c>
      <c r="AH61" s="10">
        <v>926.97713916956388</v>
      </c>
      <c r="AI61" s="10">
        <v>936.98020176927571</v>
      </c>
      <c r="AJ61" s="10">
        <v>946.4113400528671</v>
      </c>
      <c r="AK61" s="10">
        <v>955.3324315624626</v>
      </c>
      <c r="AL61" s="10">
        <v>963.79582513640844</v>
      </c>
      <c r="AM61" s="10">
        <v>971.84620222436479</v>
      </c>
      <c r="AN61" s="10">
        <v>979.52200480412205</v>
      </c>
      <c r="AO61" s="10">
        <v>986.85654562830973</v>
      </c>
      <c r="AP61" s="10">
        <v>993.87888200741099</v>
      </c>
      <c r="AQ61" s="10">
        <v>1000</v>
      </c>
      <c r="AR61" s="10">
        <v>1000</v>
      </c>
      <c r="AS61" s="10">
        <v>1000</v>
      </c>
      <c r="AT61" s="10">
        <v>1000</v>
      </c>
      <c r="AU61" s="10">
        <v>1000</v>
      </c>
      <c r="AV61" s="10">
        <v>1000</v>
      </c>
      <c r="AW61" s="10">
        <v>1000</v>
      </c>
      <c r="AX61" s="10">
        <v>1000</v>
      </c>
      <c r="AY61" s="10">
        <v>1000</v>
      </c>
    </row>
    <row r="62" spans="1:51" x14ac:dyDescent="0.25">
      <c r="A62" s="9" t="s">
        <v>32</v>
      </c>
      <c r="B62" s="9" t="s">
        <v>400</v>
      </c>
      <c r="C62" s="9" t="s">
        <v>321</v>
      </c>
      <c r="D62" s="9" t="s">
        <v>33</v>
      </c>
      <c r="E62" s="9" t="s">
        <v>33</v>
      </c>
      <c r="F62" s="9" t="s">
        <v>322</v>
      </c>
      <c r="G62" s="9" t="s">
        <v>326</v>
      </c>
      <c r="H62" s="9">
        <v>1962</v>
      </c>
      <c r="I62" s="9" t="s">
        <v>1</v>
      </c>
      <c r="J62" s="10">
        <v>90</v>
      </c>
      <c r="K62" s="10">
        <v>109.56200265884399</v>
      </c>
      <c r="L62" s="10">
        <v>96.552999496459961</v>
      </c>
      <c r="M62" s="10">
        <v>93.628859996795654</v>
      </c>
      <c r="N62" s="10">
        <v>90.343958854675293</v>
      </c>
      <c r="O62" s="10">
        <v>93.50860595703125</v>
      </c>
      <c r="P62" s="10">
        <v>90</v>
      </c>
      <c r="Q62" s="10">
        <v>90</v>
      </c>
      <c r="R62" s="10">
        <v>90</v>
      </c>
      <c r="S62" s="10">
        <v>90</v>
      </c>
      <c r="T62" s="10">
        <v>90</v>
      </c>
      <c r="U62" s="10">
        <v>90</v>
      </c>
      <c r="V62" s="10">
        <v>90</v>
      </c>
      <c r="W62" s="10">
        <v>90</v>
      </c>
      <c r="X62" s="10">
        <v>90</v>
      </c>
      <c r="Y62" s="10">
        <v>90</v>
      </c>
      <c r="Z62" s="10">
        <v>90</v>
      </c>
      <c r="AA62" s="10">
        <v>90</v>
      </c>
      <c r="AB62" s="10">
        <v>90</v>
      </c>
      <c r="AC62" s="10">
        <v>90</v>
      </c>
      <c r="AD62" s="10">
        <v>90</v>
      </c>
      <c r="AE62" s="10">
        <v>90</v>
      </c>
      <c r="AF62" s="10">
        <v>90</v>
      </c>
      <c r="AG62" s="10">
        <v>90</v>
      </c>
      <c r="AH62" s="10">
        <v>90</v>
      </c>
      <c r="AI62" s="10">
        <v>90</v>
      </c>
      <c r="AJ62" s="10">
        <v>90</v>
      </c>
      <c r="AK62" s="10">
        <v>90</v>
      </c>
      <c r="AL62" s="10">
        <v>90</v>
      </c>
      <c r="AM62" s="10">
        <v>90</v>
      </c>
      <c r="AN62" s="10">
        <v>90</v>
      </c>
      <c r="AO62" s="10">
        <v>90</v>
      </c>
      <c r="AP62" s="10">
        <v>90</v>
      </c>
      <c r="AQ62" s="10">
        <v>90</v>
      </c>
      <c r="AR62" s="10">
        <v>90</v>
      </c>
      <c r="AS62" s="10">
        <v>90</v>
      </c>
      <c r="AT62" s="10">
        <v>90</v>
      </c>
      <c r="AU62" s="10">
        <v>90</v>
      </c>
      <c r="AV62" s="10">
        <v>90</v>
      </c>
      <c r="AW62" s="10">
        <v>90</v>
      </c>
      <c r="AX62" s="10">
        <v>90</v>
      </c>
      <c r="AY62" s="10">
        <v>90</v>
      </c>
    </row>
    <row r="63" spans="1:51" x14ac:dyDescent="0.25">
      <c r="A63" s="9" t="s">
        <v>32</v>
      </c>
      <c r="B63" s="9" t="s">
        <v>401</v>
      </c>
      <c r="C63" s="9" t="s">
        <v>321</v>
      </c>
      <c r="D63" s="9" t="s">
        <v>169</v>
      </c>
      <c r="E63" s="9" t="s">
        <v>169</v>
      </c>
      <c r="F63" s="9" t="s">
        <v>322</v>
      </c>
      <c r="G63" s="9" t="s">
        <v>326</v>
      </c>
      <c r="H63" s="9">
        <v>2018</v>
      </c>
      <c r="I63" s="9" t="s">
        <v>166</v>
      </c>
      <c r="J63" s="10">
        <v>300</v>
      </c>
      <c r="K63" s="10"/>
      <c r="L63" s="10"/>
      <c r="M63" s="10"/>
      <c r="N63" s="10"/>
      <c r="O63" s="10"/>
      <c r="P63" s="10">
        <v>0</v>
      </c>
      <c r="Q63" s="10">
        <v>0</v>
      </c>
      <c r="R63" s="10">
        <v>0</v>
      </c>
      <c r="S63" s="10">
        <v>158.64000000000001</v>
      </c>
      <c r="T63" s="10">
        <v>175.75380388802506</v>
      </c>
      <c r="U63" s="10">
        <v>185.76473740721565</v>
      </c>
      <c r="V63" s="10">
        <v>192.86760777605011</v>
      </c>
      <c r="W63" s="10">
        <v>198.37702205799795</v>
      </c>
      <c r="X63" s="10">
        <v>202.87854129524069</v>
      </c>
      <c r="Y63" s="10">
        <v>206.6845215801757</v>
      </c>
      <c r="Z63" s="10">
        <v>209.98141166407515</v>
      </c>
      <c r="AA63" s="10">
        <v>212.88947481443128</v>
      </c>
      <c r="AB63" s="10">
        <v>215.49082594602299</v>
      </c>
      <c r="AC63" s="10">
        <v>217.84403428539179</v>
      </c>
      <c r="AD63" s="10">
        <v>219.99234518326574</v>
      </c>
      <c r="AE63" s="10">
        <v>221.96859963572535</v>
      </c>
      <c r="AF63" s="10">
        <v>223.79832546820074</v>
      </c>
      <c r="AG63" s="10">
        <v>225.50175946521358</v>
      </c>
      <c r="AH63" s="10">
        <v>227.0952155521002</v>
      </c>
      <c r="AI63" s="10">
        <v>228.59203746474799</v>
      </c>
      <c r="AJ63" s="10">
        <v>230.00327870245633</v>
      </c>
      <c r="AK63" s="10">
        <v>231.33819839561943</v>
      </c>
      <c r="AL63" s="10">
        <v>232.60462983404804</v>
      </c>
      <c r="AM63" s="10">
        <v>233.80925898739133</v>
      </c>
      <c r="AN63" s="10">
        <v>234.95783817341683</v>
      </c>
      <c r="AO63" s="10">
        <v>236.05535219129072</v>
      </c>
      <c r="AP63" s="10">
        <v>237.10614907129079</v>
      </c>
      <c r="AQ63" s="10">
        <v>238.11404411599588</v>
      </c>
      <c r="AR63" s="10">
        <v>239.0824035237504</v>
      </c>
      <c r="AS63" s="10">
        <v>240.01421222164689</v>
      </c>
      <c r="AT63" s="10">
        <v>240.91212935622579</v>
      </c>
      <c r="AU63" s="10">
        <v>241.77853404236606</v>
      </c>
      <c r="AV63" s="10">
        <v>242.61556335323863</v>
      </c>
      <c r="AW63" s="10">
        <v>243.42514407873827</v>
      </c>
      <c r="AX63" s="10">
        <v>244.20901944012525</v>
      </c>
      <c r="AY63" s="10">
        <v>244.96877169260739</v>
      </c>
    </row>
    <row r="64" spans="1:51" x14ac:dyDescent="0.25">
      <c r="A64" s="9" t="s">
        <v>32</v>
      </c>
      <c r="B64" s="9" t="s">
        <v>402</v>
      </c>
      <c r="C64" s="9" t="s">
        <v>321</v>
      </c>
      <c r="D64" s="9" t="s">
        <v>210</v>
      </c>
      <c r="E64" s="9" t="s">
        <v>210</v>
      </c>
      <c r="F64" s="9" t="s">
        <v>322</v>
      </c>
      <c r="G64" s="9" t="s">
        <v>326</v>
      </c>
      <c r="H64" s="9">
        <v>2020</v>
      </c>
      <c r="I64" s="9" t="s">
        <v>208</v>
      </c>
      <c r="J64" s="10">
        <v>560</v>
      </c>
      <c r="K64" s="10"/>
      <c r="L64" s="10"/>
      <c r="M64" s="10"/>
      <c r="N64" s="10"/>
      <c r="O64" s="10"/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296.12800000000004</v>
      </c>
      <c r="V64" s="10">
        <v>328.07376725764681</v>
      </c>
      <c r="W64" s="10">
        <v>346.76084316013589</v>
      </c>
      <c r="X64" s="10">
        <v>360.01953451529351</v>
      </c>
      <c r="Y64" s="10">
        <v>370.30377450826285</v>
      </c>
      <c r="Z64" s="10">
        <v>378.7066104177826</v>
      </c>
      <c r="AA64" s="10">
        <v>385.81110694966128</v>
      </c>
      <c r="AB64" s="10">
        <v>391.96530177294028</v>
      </c>
      <c r="AC64" s="10">
        <v>397.39368632027168</v>
      </c>
      <c r="AD64" s="10">
        <v>402.24954176590956</v>
      </c>
      <c r="AE64" s="10">
        <v>406.64219733273131</v>
      </c>
      <c r="AF64" s="10">
        <v>410.65237767542936</v>
      </c>
      <c r="AG64" s="10">
        <v>414.34138598668733</v>
      </c>
      <c r="AH64" s="10">
        <v>417.75687420730804</v>
      </c>
      <c r="AI64" s="10">
        <v>420.93661766839864</v>
      </c>
      <c r="AJ64" s="10">
        <v>423.91106903058704</v>
      </c>
      <c r="AK64" s="10">
        <v>426.70513660086289</v>
      </c>
      <c r="AL64" s="10">
        <v>429.33945357791845</v>
      </c>
      <c r="AM64" s="10">
        <v>431.83130367182292</v>
      </c>
      <c r="AN64" s="10">
        <v>434.19530902355632</v>
      </c>
      <c r="AO64" s="10">
        <v>436.44395010979713</v>
      </c>
      <c r="AP64" s="10">
        <v>438.58796459037808</v>
      </c>
      <c r="AQ64" s="10">
        <v>440.63665742374269</v>
      </c>
      <c r="AR64" s="10">
        <v>442.59814493307613</v>
      </c>
      <c r="AS64" s="10">
        <v>444.47954901652565</v>
      </c>
      <c r="AT64" s="10">
        <v>446.28715324433409</v>
      </c>
      <c r="AU64" s="10">
        <v>448.02652948040753</v>
      </c>
      <c r="AV64" s="10">
        <v>449.70264146495481</v>
      </c>
      <c r="AW64" s="10">
        <v>451.31993021241664</v>
      </c>
      <c r="AX64" s="10">
        <v>452.8823849260454</v>
      </c>
      <c r="AY64" s="10">
        <v>454.39360228031143</v>
      </c>
    </row>
    <row r="65" spans="1:51" x14ac:dyDescent="0.25">
      <c r="A65" s="9" t="s">
        <v>32</v>
      </c>
      <c r="B65" s="9" t="s">
        <v>403</v>
      </c>
      <c r="C65" s="9" t="s">
        <v>330</v>
      </c>
      <c r="D65" s="9" t="s">
        <v>241</v>
      </c>
      <c r="E65" s="9" t="s">
        <v>241</v>
      </c>
      <c r="F65" s="9" t="s">
        <v>322</v>
      </c>
      <c r="G65" s="9" t="s">
        <v>404</v>
      </c>
      <c r="H65" s="9">
        <v>2003</v>
      </c>
      <c r="I65" s="9" t="s">
        <v>1</v>
      </c>
      <c r="J65" s="10">
        <v>150</v>
      </c>
      <c r="K65" s="10">
        <v>448</v>
      </c>
      <c r="L65" s="10">
        <v>539</v>
      </c>
      <c r="M65" s="10">
        <v>530.10000000149012</v>
      </c>
      <c r="N65" s="10">
        <v>372</v>
      </c>
      <c r="O65" s="10">
        <v>480.36667132377625</v>
      </c>
      <c r="P65" s="10">
        <v>150</v>
      </c>
      <c r="Q65" s="10">
        <v>150</v>
      </c>
      <c r="R65" s="10">
        <v>150</v>
      </c>
      <c r="S65" s="10">
        <v>150</v>
      </c>
      <c r="T65" s="10">
        <v>150</v>
      </c>
      <c r="U65" s="10">
        <v>150</v>
      </c>
      <c r="V65" s="10">
        <v>150</v>
      </c>
      <c r="W65" s="10">
        <v>150</v>
      </c>
      <c r="X65" s="10">
        <v>150</v>
      </c>
      <c r="Y65" s="10">
        <v>150</v>
      </c>
      <c r="Z65" s="10">
        <v>150</v>
      </c>
      <c r="AA65" s="10">
        <v>150</v>
      </c>
      <c r="AB65" s="10">
        <v>150</v>
      </c>
      <c r="AC65" s="10">
        <v>150</v>
      </c>
      <c r="AD65" s="10">
        <v>150</v>
      </c>
      <c r="AE65" s="10">
        <v>150</v>
      </c>
      <c r="AF65" s="10">
        <v>150</v>
      </c>
      <c r="AG65" s="10">
        <v>150</v>
      </c>
      <c r="AH65" s="10">
        <v>150</v>
      </c>
      <c r="AI65" s="10">
        <v>150</v>
      </c>
      <c r="AJ65" s="10">
        <v>150</v>
      </c>
      <c r="AK65" s="10">
        <v>150</v>
      </c>
      <c r="AL65" s="10">
        <v>150</v>
      </c>
      <c r="AM65" s="10">
        <v>150</v>
      </c>
      <c r="AN65" s="10">
        <v>150</v>
      </c>
      <c r="AO65" s="10">
        <v>150</v>
      </c>
      <c r="AP65" s="10">
        <v>150</v>
      </c>
      <c r="AQ65" s="10">
        <v>150</v>
      </c>
      <c r="AR65" s="10">
        <v>150</v>
      </c>
      <c r="AS65" s="10">
        <v>150</v>
      </c>
      <c r="AT65" s="10">
        <v>150</v>
      </c>
      <c r="AU65" s="10">
        <v>150</v>
      </c>
      <c r="AV65" s="10">
        <v>150</v>
      </c>
      <c r="AW65" s="10">
        <v>150</v>
      </c>
      <c r="AX65" s="10">
        <v>150</v>
      </c>
      <c r="AY65" s="10">
        <v>150</v>
      </c>
    </row>
    <row r="66" spans="1:51" x14ac:dyDescent="0.25">
      <c r="A66" s="9" t="s">
        <v>32</v>
      </c>
      <c r="B66" s="9" t="s">
        <v>405</v>
      </c>
      <c r="C66" s="9" t="s">
        <v>330</v>
      </c>
      <c r="D66" s="9" t="s">
        <v>241</v>
      </c>
      <c r="E66" s="9" t="s">
        <v>241</v>
      </c>
      <c r="F66" s="9" t="s">
        <v>322</v>
      </c>
      <c r="G66" s="9" t="s">
        <v>331</v>
      </c>
      <c r="H66" s="9">
        <v>1993</v>
      </c>
      <c r="I66" s="9" t="s">
        <v>308</v>
      </c>
      <c r="J66" s="10">
        <v>1600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</row>
    <row r="67" spans="1:51" x14ac:dyDescent="0.25">
      <c r="A67" s="9" t="s">
        <v>35</v>
      </c>
      <c r="B67" s="9" t="s">
        <v>406</v>
      </c>
      <c r="C67" s="9" t="s">
        <v>321</v>
      </c>
      <c r="D67" s="9" t="s">
        <v>407</v>
      </c>
      <c r="E67" s="9" t="s">
        <v>36</v>
      </c>
      <c r="F67" s="9" t="s">
        <v>322</v>
      </c>
      <c r="G67" s="9" t="s">
        <v>323</v>
      </c>
      <c r="H67" s="9">
        <v>1992</v>
      </c>
      <c r="I67" s="9" t="s">
        <v>1</v>
      </c>
      <c r="J67" s="10">
        <v>500</v>
      </c>
      <c r="K67" s="10">
        <v>349.99999809265137</v>
      </c>
      <c r="L67" s="10">
        <v>287.60000038146973</v>
      </c>
      <c r="M67" s="10">
        <v>386.50000095367432</v>
      </c>
      <c r="N67" s="10">
        <v>531.29999542236328</v>
      </c>
      <c r="O67" s="10">
        <v>401.79999828338623</v>
      </c>
      <c r="P67" s="10">
        <v>394.14000000000004</v>
      </c>
      <c r="Q67" s="10">
        <v>401.85500000000002</v>
      </c>
      <c r="R67" s="10">
        <v>407.18000000000006</v>
      </c>
      <c r="S67" s="10">
        <v>411.32919993721646</v>
      </c>
      <c r="T67" s="10">
        <v>420.8033998744329</v>
      </c>
      <c r="U67" s="10">
        <v>430.27759981164934</v>
      </c>
      <c r="V67" s="10">
        <v>439.75179974886578</v>
      </c>
      <c r="W67" s="10">
        <v>449.22599968608222</v>
      </c>
      <c r="X67" s="10">
        <v>458.70019962329866</v>
      </c>
      <c r="Y67" s="10">
        <v>468.1743995605151</v>
      </c>
      <c r="Z67" s="10">
        <v>477.64859949773154</v>
      </c>
      <c r="AA67" s="10">
        <v>487.12279943494798</v>
      </c>
      <c r="AB67" s="10">
        <v>496.59699937216442</v>
      </c>
      <c r="AC67" s="10">
        <v>500</v>
      </c>
      <c r="AD67" s="10">
        <v>500</v>
      </c>
      <c r="AE67" s="10">
        <v>500</v>
      </c>
      <c r="AF67" s="10">
        <v>500</v>
      </c>
      <c r="AG67" s="10">
        <v>500</v>
      </c>
      <c r="AH67" s="10">
        <v>500</v>
      </c>
      <c r="AI67" s="10">
        <v>500</v>
      </c>
      <c r="AJ67" s="10">
        <v>500</v>
      </c>
      <c r="AK67" s="10">
        <v>500</v>
      </c>
      <c r="AL67" s="10">
        <v>500</v>
      </c>
      <c r="AM67" s="10">
        <v>500</v>
      </c>
      <c r="AN67" s="10">
        <v>500</v>
      </c>
      <c r="AO67" s="10">
        <v>500</v>
      </c>
      <c r="AP67" s="10">
        <v>500</v>
      </c>
      <c r="AQ67" s="10">
        <v>500</v>
      </c>
      <c r="AR67" s="10">
        <v>500</v>
      </c>
      <c r="AS67" s="10">
        <v>500</v>
      </c>
      <c r="AT67" s="10">
        <v>500</v>
      </c>
      <c r="AU67" s="10">
        <v>500</v>
      </c>
      <c r="AV67" s="10">
        <v>500</v>
      </c>
      <c r="AW67" s="10">
        <v>500</v>
      </c>
      <c r="AX67" s="10">
        <v>500</v>
      </c>
      <c r="AY67" s="10">
        <v>500</v>
      </c>
    </row>
    <row r="68" spans="1:51" x14ac:dyDescent="0.25">
      <c r="A68" s="9" t="s">
        <v>35</v>
      </c>
      <c r="B68" s="9" t="s">
        <v>408</v>
      </c>
      <c r="C68" s="9" t="s">
        <v>321</v>
      </c>
      <c r="D68" s="9" t="s">
        <v>409</v>
      </c>
      <c r="E68" s="9" t="s">
        <v>37</v>
      </c>
      <c r="F68" s="9" t="s">
        <v>322</v>
      </c>
      <c r="G68" s="9" t="s">
        <v>323</v>
      </c>
      <c r="H68" s="9">
        <v>1995</v>
      </c>
      <c r="I68" s="9" t="s">
        <v>1</v>
      </c>
      <c r="J68" s="10">
        <v>2225</v>
      </c>
      <c r="K68" s="10">
        <v>723.60000228881836</v>
      </c>
      <c r="L68" s="10">
        <v>818.70000267028809</v>
      </c>
      <c r="M68" s="10">
        <v>925.91999912261963</v>
      </c>
      <c r="N68" s="10">
        <v>1092.3899974822998</v>
      </c>
      <c r="O68" s="10">
        <v>1166.5099954605103</v>
      </c>
      <c r="P68" s="10">
        <v>1046.5899999999999</v>
      </c>
      <c r="Q68" s="10">
        <v>1257.7549999999999</v>
      </c>
      <c r="R68" s="10">
        <v>950</v>
      </c>
      <c r="S68" s="10">
        <v>950</v>
      </c>
      <c r="T68" s="10">
        <v>1299.66189394148</v>
      </c>
      <c r="U68" s="10">
        <v>1341.5687878829601</v>
      </c>
      <c r="V68" s="10">
        <v>1383.4756818244402</v>
      </c>
      <c r="W68" s="10">
        <v>1425.3825757659204</v>
      </c>
      <c r="X68" s="10">
        <v>1467.2894697074005</v>
      </c>
      <c r="Y68" s="10">
        <v>1509.1963636488806</v>
      </c>
      <c r="Z68" s="10">
        <v>1551.1032575903607</v>
      </c>
      <c r="AA68" s="10">
        <v>1593.0101515318408</v>
      </c>
      <c r="AB68" s="10">
        <v>1634.917045473321</v>
      </c>
      <c r="AC68" s="10">
        <v>1676.8239394148011</v>
      </c>
      <c r="AD68" s="10">
        <v>1718.7308333562812</v>
      </c>
      <c r="AE68" s="10">
        <v>1760.6377272977613</v>
      </c>
      <c r="AF68" s="10">
        <v>1802.5446212392415</v>
      </c>
      <c r="AG68" s="10">
        <v>1844.4515151807216</v>
      </c>
      <c r="AH68" s="10">
        <v>1886.3584091222017</v>
      </c>
      <c r="AI68" s="10">
        <v>1928.2653030636818</v>
      </c>
      <c r="AJ68" s="10">
        <v>1970.1721970051619</v>
      </c>
      <c r="AK68" s="10">
        <v>2012.0790909466421</v>
      </c>
      <c r="AL68" s="10">
        <v>2053.9859848881219</v>
      </c>
      <c r="AM68" s="10">
        <v>2095.8928788296021</v>
      </c>
      <c r="AN68" s="10">
        <v>2137.7997727710822</v>
      </c>
      <c r="AO68" s="10">
        <v>2179.7066667125623</v>
      </c>
      <c r="AP68" s="10">
        <v>2221.6135606540424</v>
      </c>
      <c r="AQ68" s="10">
        <v>2225</v>
      </c>
      <c r="AR68" s="10">
        <v>2225</v>
      </c>
      <c r="AS68" s="10">
        <v>2225</v>
      </c>
      <c r="AT68" s="10">
        <v>2225</v>
      </c>
      <c r="AU68" s="10">
        <v>2225</v>
      </c>
      <c r="AV68" s="10">
        <v>2225</v>
      </c>
      <c r="AW68" s="10">
        <v>2225</v>
      </c>
      <c r="AX68" s="10">
        <v>2225</v>
      </c>
      <c r="AY68" s="10">
        <v>2225</v>
      </c>
    </row>
    <row r="69" spans="1:51" x14ac:dyDescent="0.25">
      <c r="A69" s="9" t="s">
        <v>35</v>
      </c>
      <c r="B69" s="9" t="s">
        <v>410</v>
      </c>
      <c r="C69" s="9" t="s">
        <v>321</v>
      </c>
      <c r="D69" s="9" t="s">
        <v>411</v>
      </c>
      <c r="E69" s="9" t="s">
        <v>38</v>
      </c>
      <c r="F69" s="9" t="s">
        <v>322</v>
      </c>
      <c r="G69" s="9" t="s">
        <v>326</v>
      </c>
      <c r="H69" s="9">
        <v>1986</v>
      </c>
      <c r="I69" s="9" t="s">
        <v>1</v>
      </c>
      <c r="J69" s="10">
        <v>460</v>
      </c>
      <c r="K69" s="10">
        <v>461</v>
      </c>
      <c r="L69" s="10">
        <v>250.19999670982361</v>
      </c>
      <c r="M69" s="10">
        <v>328.83000183105469</v>
      </c>
      <c r="N69" s="10">
        <v>276.37425374984741</v>
      </c>
      <c r="O69" s="10">
        <v>258.11000061035156</v>
      </c>
      <c r="P69" s="10">
        <v>260.93781670756721</v>
      </c>
      <c r="Q69" s="10">
        <v>263.76563280478285</v>
      </c>
      <c r="R69" s="10">
        <v>266.5934489019985</v>
      </c>
      <c r="S69" s="10">
        <v>269.42126499921415</v>
      </c>
      <c r="T69" s="10">
        <v>272.24908109642979</v>
      </c>
      <c r="U69" s="10">
        <v>275.07689719364544</v>
      </c>
      <c r="V69" s="10">
        <v>277.90471329086108</v>
      </c>
      <c r="W69" s="10">
        <v>280.73252938807673</v>
      </c>
      <c r="X69" s="10">
        <v>283.56034548529237</v>
      </c>
      <c r="Y69" s="10">
        <v>286.38816158250802</v>
      </c>
      <c r="Z69" s="10">
        <v>289.21597767972366</v>
      </c>
      <c r="AA69" s="10">
        <v>292.04379377693931</v>
      </c>
      <c r="AB69" s="10">
        <v>294.87160987415496</v>
      </c>
      <c r="AC69" s="10">
        <v>297.6994259713706</v>
      </c>
      <c r="AD69" s="10">
        <v>300.52724206858625</v>
      </c>
      <c r="AE69" s="10">
        <v>303.35505816580189</v>
      </c>
      <c r="AF69" s="10">
        <v>306.18287426301754</v>
      </c>
      <c r="AG69" s="10">
        <v>309.01069036023318</v>
      </c>
      <c r="AH69" s="10">
        <v>311.83850645744883</v>
      </c>
      <c r="AI69" s="10">
        <v>314.66632255466448</v>
      </c>
      <c r="AJ69" s="10">
        <v>317.49413865188012</v>
      </c>
      <c r="AK69" s="10">
        <v>320.32195474909577</v>
      </c>
      <c r="AL69" s="10">
        <v>323.14977084631141</v>
      </c>
      <c r="AM69" s="10">
        <v>325.97758694352706</v>
      </c>
      <c r="AN69" s="10">
        <v>328.8054030407427</v>
      </c>
      <c r="AO69" s="10">
        <v>331.63321913795835</v>
      </c>
      <c r="AP69" s="10">
        <v>334.46103523517399</v>
      </c>
      <c r="AQ69" s="10">
        <v>337.28885133238964</v>
      </c>
      <c r="AR69" s="10">
        <v>340.11666742960529</v>
      </c>
      <c r="AS69" s="10">
        <v>342.94448352682093</v>
      </c>
      <c r="AT69" s="10">
        <v>345.77229962403658</v>
      </c>
      <c r="AU69" s="10">
        <v>348.60011572125222</v>
      </c>
      <c r="AV69" s="10">
        <v>351.42793181846787</v>
      </c>
      <c r="AW69" s="10">
        <v>354.25574791568351</v>
      </c>
      <c r="AX69" s="10">
        <v>357.08356401289916</v>
      </c>
      <c r="AY69" s="10">
        <v>359.91138011011481</v>
      </c>
    </row>
    <row r="70" spans="1:51" x14ac:dyDescent="0.25">
      <c r="A70" s="9" t="s">
        <v>35</v>
      </c>
      <c r="B70" s="9" t="s">
        <v>412</v>
      </c>
      <c r="C70" s="9" t="s">
        <v>321</v>
      </c>
      <c r="D70" s="9" t="s">
        <v>407</v>
      </c>
      <c r="E70" s="9" t="s">
        <v>36</v>
      </c>
      <c r="F70" s="9" t="s">
        <v>322</v>
      </c>
      <c r="G70" s="9" t="s">
        <v>326</v>
      </c>
      <c r="H70" s="9">
        <v>2013</v>
      </c>
      <c r="I70" s="9" t="s">
        <v>1</v>
      </c>
      <c r="J70" s="10">
        <v>100</v>
      </c>
      <c r="K70" s="10"/>
      <c r="L70" s="10"/>
      <c r="M70" s="10"/>
      <c r="N70" s="10">
        <v>355.45999884605408</v>
      </c>
      <c r="O70" s="10">
        <v>298.0200023651123</v>
      </c>
      <c r="P70" s="10">
        <v>100</v>
      </c>
      <c r="Q70" s="10">
        <v>100</v>
      </c>
      <c r="R70" s="10">
        <v>100</v>
      </c>
      <c r="S70" s="10">
        <v>100</v>
      </c>
      <c r="T70" s="10">
        <v>100</v>
      </c>
      <c r="U70" s="10">
        <v>100</v>
      </c>
      <c r="V70" s="10">
        <v>100</v>
      </c>
      <c r="W70" s="10">
        <v>100</v>
      </c>
      <c r="X70" s="10">
        <v>100</v>
      </c>
      <c r="Y70" s="10">
        <v>100</v>
      </c>
      <c r="Z70" s="10">
        <v>100</v>
      </c>
      <c r="AA70" s="10">
        <v>100</v>
      </c>
      <c r="AB70" s="10">
        <v>100</v>
      </c>
      <c r="AC70" s="10">
        <v>100</v>
      </c>
      <c r="AD70" s="10">
        <v>100</v>
      </c>
      <c r="AE70" s="10">
        <v>100</v>
      </c>
      <c r="AF70" s="10">
        <v>100</v>
      </c>
      <c r="AG70" s="10">
        <v>100</v>
      </c>
      <c r="AH70" s="10">
        <v>100</v>
      </c>
      <c r="AI70" s="10">
        <v>100</v>
      </c>
      <c r="AJ70" s="10">
        <v>100</v>
      </c>
      <c r="AK70" s="10">
        <v>100</v>
      </c>
      <c r="AL70" s="10">
        <v>100</v>
      </c>
      <c r="AM70" s="10">
        <v>100</v>
      </c>
      <c r="AN70" s="10">
        <v>100</v>
      </c>
      <c r="AO70" s="10">
        <v>100</v>
      </c>
      <c r="AP70" s="10">
        <v>100</v>
      </c>
      <c r="AQ70" s="10">
        <v>100</v>
      </c>
      <c r="AR70" s="10">
        <v>100</v>
      </c>
      <c r="AS70" s="10">
        <v>100</v>
      </c>
      <c r="AT70" s="10">
        <v>100</v>
      </c>
      <c r="AU70" s="10">
        <v>100</v>
      </c>
      <c r="AV70" s="10">
        <v>100</v>
      </c>
      <c r="AW70" s="10">
        <v>100</v>
      </c>
      <c r="AX70" s="10">
        <v>100</v>
      </c>
      <c r="AY70" s="10">
        <v>100</v>
      </c>
    </row>
    <row r="71" spans="1:51" x14ac:dyDescent="0.25">
      <c r="A71" s="9" t="s">
        <v>35</v>
      </c>
      <c r="B71" s="9" t="s">
        <v>413</v>
      </c>
      <c r="C71" s="9" t="s">
        <v>321</v>
      </c>
      <c r="D71" s="9" t="s">
        <v>148</v>
      </c>
      <c r="E71" s="9" t="s">
        <v>148</v>
      </c>
      <c r="F71" s="9" t="s">
        <v>322</v>
      </c>
      <c r="G71" s="9" t="s">
        <v>326</v>
      </c>
      <c r="H71" s="9">
        <v>2016</v>
      </c>
      <c r="I71" s="9" t="s">
        <v>147</v>
      </c>
      <c r="J71" s="10">
        <v>80</v>
      </c>
      <c r="K71" s="10"/>
      <c r="L71" s="10"/>
      <c r="M71" s="10"/>
      <c r="N71" s="10"/>
      <c r="O71" s="10"/>
      <c r="P71" s="10">
        <v>0</v>
      </c>
      <c r="Q71" s="10">
        <v>42.304000000000002</v>
      </c>
      <c r="R71" s="10">
        <v>46.867681036806687</v>
      </c>
      <c r="S71" s="10">
        <v>49.537263308590838</v>
      </c>
      <c r="T71" s="10">
        <v>51.431362073613364</v>
      </c>
      <c r="U71" s="10">
        <v>52.900539215466118</v>
      </c>
      <c r="V71" s="10">
        <v>54.100944345397515</v>
      </c>
      <c r="W71" s="10">
        <v>55.115872421380189</v>
      </c>
      <c r="X71" s="10">
        <v>55.995043110420042</v>
      </c>
      <c r="Y71" s="10">
        <v>56.770526617181673</v>
      </c>
      <c r="Z71" s="10">
        <v>57.464220252272796</v>
      </c>
      <c r="AA71" s="10">
        <v>58.091742476104471</v>
      </c>
      <c r="AB71" s="10">
        <v>58.664625382204193</v>
      </c>
      <c r="AC71" s="10">
        <v>59.191626569526761</v>
      </c>
      <c r="AD71" s="10">
        <v>59.679553458186867</v>
      </c>
      <c r="AE71" s="10">
        <v>60.133802524056954</v>
      </c>
      <c r="AF71" s="10">
        <v>60.558724147226719</v>
      </c>
      <c r="AG71" s="10">
        <v>60.957876657266127</v>
      </c>
      <c r="AH71" s="10">
        <v>61.334207653988351</v>
      </c>
      <c r="AI71" s="10">
        <v>61.690186238831842</v>
      </c>
      <c r="AJ71" s="10">
        <v>62.02790128907948</v>
      </c>
      <c r="AK71" s="10">
        <v>62.349135729971017</v>
      </c>
      <c r="AL71" s="10">
        <v>62.655423512911156</v>
      </c>
      <c r="AM71" s="10">
        <v>62.948093917677525</v>
      </c>
      <c r="AN71" s="10">
        <v>63.228306419010877</v>
      </c>
      <c r="AO71" s="10">
        <v>63.497078430932234</v>
      </c>
      <c r="AP71" s="10">
        <v>63.755307606333446</v>
      </c>
      <c r="AQ71" s="10">
        <v>64.003789925772509</v>
      </c>
      <c r="AR71" s="10">
        <v>64.243234494993544</v>
      </c>
      <c r="AS71" s="10">
        <v>64.474275744630944</v>
      </c>
      <c r="AT71" s="10">
        <v>64.697483560863631</v>
      </c>
      <c r="AU71" s="10">
        <v>64.9133717543302</v>
      </c>
      <c r="AV71" s="10">
        <v>65.122405184033397</v>
      </c>
      <c r="AW71" s="10">
        <v>65.325005784695307</v>
      </c>
      <c r="AX71" s="10">
        <v>65.521557694072811</v>
      </c>
      <c r="AY71" s="10">
        <v>65.712411636846298</v>
      </c>
    </row>
    <row r="72" spans="1:51" x14ac:dyDescent="0.25">
      <c r="A72" s="9" t="s">
        <v>35</v>
      </c>
      <c r="B72" s="9" t="s">
        <v>414</v>
      </c>
      <c r="C72" s="9" t="s">
        <v>330</v>
      </c>
      <c r="D72" s="9" t="s">
        <v>242</v>
      </c>
      <c r="E72" s="9" t="s">
        <v>242</v>
      </c>
      <c r="F72" s="9" t="s">
        <v>322</v>
      </c>
      <c r="G72" s="9" t="s">
        <v>326</v>
      </c>
      <c r="H72" s="9">
        <v>2001</v>
      </c>
      <c r="I72" s="9" t="s">
        <v>1</v>
      </c>
      <c r="J72" s="10">
        <v>8469</v>
      </c>
      <c r="K72" s="10">
        <v>7841</v>
      </c>
      <c r="L72" s="10">
        <v>6618.2000122070312</v>
      </c>
      <c r="M72" s="10">
        <v>7525.9000854492187</v>
      </c>
      <c r="N72" s="10">
        <v>6779.9753723144531</v>
      </c>
      <c r="O72" s="10">
        <v>6181.4863891601562</v>
      </c>
      <c r="P72" s="10">
        <v>6318.7485204906689</v>
      </c>
      <c r="Q72" s="10">
        <v>6456.0106518211815</v>
      </c>
      <c r="R72" s="10">
        <v>6593.2727831516941</v>
      </c>
      <c r="S72" s="10">
        <v>6730.5349144822067</v>
      </c>
      <c r="T72" s="10">
        <v>6867.7970458127193</v>
      </c>
      <c r="U72" s="10">
        <v>7005.0591771432319</v>
      </c>
      <c r="V72" s="10">
        <v>7142.3213084737445</v>
      </c>
      <c r="W72" s="10">
        <v>7279.5834398042571</v>
      </c>
      <c r="X72" s="10">
        <v>7416.8455711347697</v>
      </c>
      <c r="Y72" s="10">
        <v>7554.1077024652823</v>
      </c>
      <c r="Z72" s="10">
        <v>7691.3698337957949</v>
      </c>
      <c r="AA72" s="10">
        <v>7828.6319651263075</v>
      </c>
      <c r="AB72" s="10">
        <v>7965.8940964568201</v>
      </c>
      <c r="AC72" s="10">
        <v>8103.1562277873327</v>
      </c>
      <c r="AD72" s="10">
        <v>8240.4183591178462</v>
      </c>
      <c r="AE72" s="10">
        <v>8377.6804904483597</v>
      </c>
      <c r="AF72" s="10">
        <v>8469</v>
      </c>
      <c r="AG72" s="10">
        <v>8469</v>
      </c>
      <c r="AH72" s="10">
        <v>8469</v>
      </c>
      <c r="AI72" s="10">
        <v>8469</v>
      </c>
      <c r="AJ72" s="10">
        <v>8469</v>
      </c>
      <c r="AK72" s="10">
        <v>8469</v>
      </c>
      <c r="AL72" s="10">
        <v>8469</v>
      </c>
      <c r="AM72" s="10">
        <v>8469</v>
      </c>
      <c r="AN72" s="10">
        <v>8469</v>
      </c>
      <c r="AO72" s="10">
        <v>8469</v>
      </c>
      <c r="AP72" s="10">
        <v>8469</v>
      </c>
      <c r="AQ72" s="10">
        <v>8469</v>
      </c>
      <c r="AR72" s="10">
        <v>8469</v>
      </c>
      <c r="AS72" s="10">
        <v>8469</v>
      </c>
      <c r="AT72" s="10">
        <v>8469</v>
      </c>
      <c r="AU72" s="10">
        <v>8469</v>
      </c>
      <c r="AV72" s="10">
        <v>8469</v>
      </c>
      <c r="AW72" s="10">
        <v>8469</v>
      </c>
      <c r="AX72" s="10">
        <v>8469</v>
      </c>
      <c r="AY72" s="10">
        <v>8469</v>
      </c>
    </row>
    <row r="73" spans="1:51" x14ac:dyDescent="0.25">
      <c r="A73" s="9" t="s">
        <v>35</v>
      </c>
      <c r="B73" s="9" t="s">
        <v>415</v>
      </c>
      <c r="C73" s="9" t="s">
        <v>330</v>
      </c>
      <c r="D73" s="9" t="s">
        <v>243</v>
      </c>
      <c r="E73" s="9" t="s">
        <v>243</v>
      </c>
      <c r="F73" s="9" t="s">
        <v>322</v>
      </c>
      <c r="G73" s="9" t="s">
        <v>326</v>
      </c>
      <c r="H73" s="9">
        <v>1997</v>
      </c>
      <c r="I73" s="9" t="s">
        <v>1</v>
      </c>
      <c r="J73" s="10">
        <v>2750</v>
      </c>
      <c r="K73" s="10">
        <v>422.70000076293945</v>
      </c>
      <c r="L73" s="10">
        <v>368.2205057144165</v>
      </c>
      <c r="M73" s="10">
        <v>342.53138732910156</v>
      </c>
      <c r="N73" s="10">
        <v>331.31051635742187</v>
      </c>
      <c r="O73" s="10">
        <v>147.70795059204102</v>
      </c>
      <c r="P73" s="10">
        <v>147.70795059204102</v>
      </c>
      <c r="Q73" s="10">
        <v>147.70795059204102</v>
      </c>
      <c r="R73" s="10">
        <v>147.70795059204102</v>
      </c>
      <c r="S73" s="10">
        <v>147.70795059204102</v>
      </c>
      <c r="T73" s="10">
        <v>147.70795059204102</v>
      </c>
      <c r="U73" s="10">
        <v>147.70795059204102</v>
      </c>
      <c r="V73" s="10">
        <v>147.70795059204102</v>
      </c>
      <c r="W73" s="10">
        <v>147.70795059204102</v>
      </c>
      <c r="X73" s="10">
        <v>147.70795059204102</v>
      </c>
      <c r="Y73" s="10">
        <v>147.70795059204102</v>
      </c>
      <c r="Z73" s="10">
        <v>147.70795059204102</v>
      </c>
      <c r="AA73" s="10">
        <v>147.70795059204102</v>
      </c>
      <c r="AB73" s="10">
        <v>147.70795059204102</v>
      </c>
      <c r="AC73" s="10">
        <v>147.70795059204102</v>
      </c>
      <c r="AD73" s="10">
        <v>147.70795059204102</v>
      </c>
      <c r="AE73" s="10">
        <v>147.70795059204102</v>
      </c>
      <c r="AF73" s="10">
        <v>147.70795059204102</v>
      </c>
      <c r="AG73" s="10">
        <v>147.70795059204102</v>
      </c>
      <c r="AH73" s="10">
        <v>147.70795059204102</v>
      </c>
      <c r="AI73" s="10">
        <v>147.70795059204102</v>
      </c>
      <c r="AJ73" s="10">
        <v>147.70795059204102</v>
      </c>
      <c r="AK73" s="10">
        <v>147.70795059204102</v>
      </c>
      <c r="AL73" s="10">
        <v>147.70795059204102</v>
      </c>
      <c r="AM73" s="10">
        <v>147.70795059204102</v>
      </c>
      <c r="AN73" s="10">
        <v>147.70795059204102</v>
      </c>
      <c r="AO73" s="10">
        <v>147.70795059204102</v>
      </c>
      <c r="AP73" s="10">
        <v>147.70795059204102</v>
      </c>
      <c r="AQ73" s="10">
        <v>147.70795059204102</v>
      </c>
      <c r="AR73" s="10">
        <v>147.70795059204102</v>
      </c>
      <c r="AS73" s="10">
        <v>147.70795059204102</v>
      </c>
      <c r="AT73" s="10">
        <v>147.70795059204102</v>
      </c>
      <c r="AU73" s="10">
        <v>147.70795059204102</v>
      </c>
      <c r="AV73" s="10">
        <v>147.70795059204102</v>
      </c>
      <c r="AW73" s="10">
        <v>147.70795059204102</v>
      </c>
      <c r="AX73" s="10">
        <v>147.70795059204102</v>
      </c>
      <c r="AY73" s="10">
        <v>147.70795059204102</v>
      </c>
    </row>
    <row r="74" spans="1:51" x14ac:dyDescent="0.25">
      <c r="A74" s="9" t="s">
        <v>35</v>
      </c>
      <c r="B74" s="9" t="s">
        <v>416</v>
      </c>
      <c r="C74" s="9" t="s">
        <v>330</v>
      </c>
      <c r="D74" s="9" t="s">
        <v>266</v>
      </c>
      <c r="E74" s="9" t="s">
        <v>266</v>
      </c>
      <c r="F74" s="9" t="s">
        <v>322</v>
      </c>
      <c r="G74" s="9" t="s">
        <v>326</v>
      </c>
      <c r="H74" s="9">
        <v>2016</v>
      </c>
      <c r="I74" s="9" t="s">
        <v>147</v>
      </c>
      <c r="J74" s="10">
        <v>500</v>
      </c>
      <c r="K74" s="10"/>
      <c r="L74" s="10"/>
      <c r="M74" s="10"/>
      <c r="N74" s="10"/>
      <c r="O74" s="10"/>
      <c r="P74" s="10">
        <v>0</v>
      </c>
      <c r="Q74" s="10">
        <v>234.75</v>
      </c>
      <c r="R74" s="10">
        <v>291.9346423961955</v>
      </c>
      <c r="S74" s="10">
        <v>325.38551381511905</v>
      </c>
      <c r="T74" s="10">
        <v>349.11928479239094</v>
      </c>
      <c r="U74" s="10">
        <v>367.52862777581322</v>
      </c>
      <c r="V74" s="10">
        <v>382.5701562113145</v>
      </c>
      <c r="W74" s="10">
        <v>395.28758729706334</v>
      </c>
      <c r="X74" s="10">
        <v>406.30392718858644</v>
      </c>
      <c r="Y74" s="10">
        <v>416.02102763023811</v>
      </c>
      <c r="Z74" s="10">
        <v>424.71327017200878</v>
      </c>
      <c r="AA74" s="10">
        <v>432.57636000586558</v>
      </c>
      <c r="AB74" s="10">
        <v>439.75479860751005</v>
      </c>
      <c r="AC74" s="10">
        <v>446.35832199057677</v>
      </c>
      <c r="AD74" s="10">
        <v>452.47222969325884</v>
      </c>
      <c r="AE74" s="10">
        <v>458.16414159093233</v>
      </c>
      <c r="AF74" s="10">
        <v>463.48856958478194</v>
      </c>
      <c r="AG74" s="10">
        <v>468.49010088463785</v>
      </c>
      <c r="AH74" s="10">
        <v>473.20567002643355</v>
      </c>
      <c r="AI74" s="10">
        <v>477.6662157812313</v>
      </c>
      <c r="AJ74" s="10">
        <v>481.89791256820422</v>
      </c>
      <c r="AK74" s="10">
        <v>485.92310111218239</v>
      </c>
      <c r="AL74" s="10">
        <v>489.76100240206102</v>
      </c>
      <c r="AM74" s="10">
        <v>493.42827281415487</v>
      </c>
      <c r="AN74" s="10">
        <v>496.9394410037055</v>
      </c>
      <c r="AO74" s="10">
        <v>500</v>
      </c>
      <c r="AP74" s="10">
        <v>500</v>
      </c>
      <c r="AQ74" s="10">
        <v>500</v>
      </c>
      <c r="AR74" s="10">
        <v>500</v>
      </c>
      <c r="AS74" s="10">
        <v>500</v>
      </c>
      <c r="AT74" s="10">
        <v>500</v>
      </c>
      <c r="AU74" s="10">
        <v>500</v>
      </c>
      <c r="AV74" s="10">
        <v>500</v>
      </c>
      <c r="AW74" s="10">
        <v>500</v>
      </c>
      <c r="AX74" s="10">
        <v>500</v>
      </c>
      <c r="AY74" s="10">
        <v>500</v>
      </c>
    </row>
    <row r="75" spans="1:51" x14ac:dyDescent="0.25">
      <c r="A75" s="9" t="s">
        <v>35</v>
      </c>
      <c r="B75" s="9" t="s">
        <v>417</v>
      </c>
      <c r="C75" s="9" t="s">
        <v>321</v>
      </c>
      <c r="D75" s="9" t="s">
        <v>411</v>
      </c>
      <c r="E75" s="9" t="s">
        <v>344</v>
      </c>
      <c r="F75" s="9" t="s">
        <v>322</v>
      </c>
      <c r="G75" s="9" t="s">
        <v>326</v>
      </c>
      <c r="H75" s="9">
        <v>1987</v>
      </c>
      <c r="I75" s="9" t="s">
        <v>308</v>
      </c>
      <c r="J75" s="10">
        <v>0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</row>
    <row r="76" spans="1:51" x14ac:dyDescent="0.25">
      <c r="A76" s="9" t="s">
        <v>39</v>
      </c>
      <c r="B76" s="9" t="s">
        <v>418</v>
      </c>
      <c r="C76" s="9" t="s">
        <v>330</v>
      </c>
      <c r="D76" s="9" t="s">
        <v>419</v>
      </c>
      <c r="E76" s="9" t="s">
        <v>244</v>
      </c>
      <c r="F76" s="9" t="s">
        <v>322</v>
      </c>
      <c r="G76" s="9" t="s">
        <v>331</v>
      </c>
      <c r="H76" s="9">
        <v>2000</v>
      </c>
      <c r="I76" s="9" t="s">
        <v>1</v>
      </c>
      <c r="J76" s="10">
        <v>17500</v>
      </c>
      <c r="K76" s="10">
        <v>14814.220825195313</v>
      </c>
      <c r="L76" s="10">
        <v>13759.999923706055</v>
      </c>
      <c r="M76" s="10">
        <v>14209.199969291687</v>
      </c>
      <c r="N76" s="10">
        <v>13673.299880981445</v>
      </c>
      <c r="O76" s="10">
        <v>14103.86669921875</v>
      </c>
      <c r="P76" s="10">
        <v>12500</v>
      </c>
      <c r="Q76" s="10">
        <v>12500</v>
      </c>
      <c r="R76" s="10">
        <v>14960</v>
      </c>
      <c r="S76" s="10">
        <v>14960</v>
      </c>
      <c r="T76" s="10">
        <v>13102.815685496611</v>
      </c>
      <c r="U76" s="10">
        <v>13705.631370993222</v>
      </c>
      <c r="V76" s="10">
        <v>14308.447056489833</v>
      </c>
      <c r="W76" s="10">
        <v>14911.262741986444</v>
      </c>
      <c r="X76" s="10">
        <v>15514.078427483055</v>
      </c>
      <c r="Y76" s="10">
        <v>16116.894112979666</v>
      </c>
      <c r="Z76" s="10">
        <v>16719.709798476277</v>
      </c>
      <c r="AA76" s="10">
        <v>17322.525483972888</v>
      </c>
      <c r="AB76" s="10">
        <v>17500</v>
      </c>
      <c r="AC76" s="10">
        <v>17500</v>
      </c>
      <c r="AD76" s="10">
        <v>17500</v>
      </c>
      <c r="AE76" s="10">
        <v>17500</v>
      </c>
      <c r="AF76" s="10">
        <v>17500</v>
      </c>
      <c r="AG76" s="10">
        <v>17500</v>
      </c>
      <c r="AH76" s="10">
        <v>17500</v>
      </c>
      <c r="AI76" s="10">
        <v>17500</v>
      </c>
      <c r="AJ76" s="10">
        <v>17500</v>
      </c>
      <c r="AK76" s="10">
        <v>17500</v>
      </c>
      <c r="AL76" s="10">
        <v>17500</v>
      </c>
      <c r="AM76" s="10">
        <v>17500</v>
      </c>
      <c r="AN76" s="10">
        <v>17500</v>
      </c>
      <c r="AO76" s="10">
        <v>17500</v>
      </c>
      <c r="AP76" s="10">
        <v>17500</v>
      </c>
      <c r="AQ76" s="10">
        <v>17500</v>
      </c>
      <c r="AR76" s="10">
        <v>17500</v>
      </c>
      <c r="AS76" s="10">
        <v>17500</v>
      </c>
      <c r="AT76" s="10">
        <v>17500</v>
      </c>
      <c r="AU76" s="10">
        <v>17500</v>
      </c>
      <c r="AV76" s="10">
        <v>17500</v>
      </c>
      <c r="AW76" s="10">
        <v>17500</v>
      </c>
      <c r="AX76" s="10">
        <v>17500</v>
      </c>
      <c r="AY76" s="10">
        <v>17500</v>
      </c>
    </row>
    <row r="77" spans="1:51" x14ac:dyDescent="0.25">
      <c r="A77" s="9" t="s">
        <v>39</v>
      </c>
      <c r="B77" s="9" t="s">
        <v>420</v>
      </c>
      <c r="C77" s="9" t="s">
        <v>321</v>
      </c>
      <c r="D77" s="9" t="s">
        <v>421</v>
      </c>
      <c r="E77" s="9" t="s">
        <v>40</v>
      </c>
      <c r="F77" s="9" t="s">
        <v>352</v>
      </c>
      <c r="G77" s="9" t="s">
        <v>323</v>
      </c>
      <c r="H77" s="9">
        <v>1998</v>
      </c>
      <c r="I77" s="9" t="s">
        <v>1</v>
      </c>
      <c r="J77" s="10">
        <v>3500</v>
      </c>
      <c r="K77" s="10">
        <v>1084.4335289001465</v>
      </c>
      <c r="L77" s="10">
        <v>0</v>
      </c>
      <c r="M77" s="10">
        <v>6236.9179382324219</v>
      </c>
      <c r="N77" s="10">
        <v>2440.4504871368408</v>
      </c>
      <c r="O77" s="10">
        <v>2317.5955352783203</v>
      </c>
      <c r="P77" s="10">
        <v>3500</v>
      </c>
      <c r="Q77" s="10">
        <v>3500</v>
      </c>
      <c r="R77" s="10">
        <v>3500</v>
      </c>
      <c r="S77" s="10">
        <v>3500</v>
      </c>
      <c r="T77" s="10">
        <v>3500</v>
      </c>
      <c r="U77" s="10">
        <v>3500</v>
      </c>
      <c r="V77" s="10">
        <v>3500</v>
      </c>
      <c r="W77" s="10">
        <v>3500</v>
      </c>
      <c r="X77" s="10">
        <v>3500</v>
      </c>
      <c r="Y77" s="10">
        <v>3500</v>
      </c>
      <c r="Z77" s="10">
        <v>3500</v>
      </c>
      <c r="AA77" s="10">
        <v>3500</v>
      </c>
      <c r="AB77" s="10">
        <v>3500</v>
      </c>
      <c r="AC77" s="10">
        <v>3500</v>
      </c>
      <c r="AD77" s="10">
        <v>3500</v>
      </c>
      <c r="AE77" s="10">
        <v>3500</v>
      </c>
      <c r="AF77" s="10">
        <v>3500</v>
      </c>
      <c r="AG77" s="10">
        <v>3500</v>
      </c>
      <c r="AH77" s="10">
        <v>3500</v>
      </c>
      <c r="AI77" s="10">
        <v>3500</v>
      </c>
      <c r="AJ77" s="10">
        <v>3500</v>
      </c>
      <c r="AK77" s="10">
        <v>3500</v>
      </c>
      <c r="AL77" s="10">
        <v>3500</v>
      </c>
      <c r="AM77" s="10">
        <v>3500</v>
      </c>
      <c r="AN77" s="10">
        <v>3500</v>
      </c>
      <c r="AO77" s="10">
        <v>3500</v>
      </c>
      <c r="AP77" s="10">
        <v>3500</v>
      </c>
      <c r="AQ77" s="10">
        <v>3500</v>
      </c>
      <c r="AR77" s="10">
        <v>3500</v>
      </c>
      <c r="AS77" s="10">
        <v>3500</v>
      </c>
      <c r="AT77" s="10">
        <v>3500</v>
      </c>
      <c r="AU77" s="10">
        <v>3500</v>
      </c>
      <c r="AV77" s="10">
        <v>3500</v>
      </c>
      <c r="AW77" s="10">
        <v>3500</v>
      </c>
      <c r="AX77" s="10">
        <v>3500</v>
      </c>
      <c r="AY77" s="10">
        <v>3500</v>
      </c>
    </row>
    <row r="78" spans="1:51" x14ac:dyDescent="0.25">
      <c r="A78" s="9" t="s">
        <v>39</v>
      </c>
      <c r="B78" s="9" t="s">
        <v>422</v>
      </c>
      <c r="C78" s="9" t="s">
        <v>321</v>
      </c>
      <c r="D78" s="9" t="s">
        <v>421</v>
      </c>
      <c r="E78" s="9" t="s">
        <v>40</v>
      </c>
      <c r="F78" s="9" t="s">
        <v>322</v>
      </c>
      <c r="G78" s="9" t="s">
        <v>323</v>
      </c>
      <c r="H78" s="9">
        <v>1998</v>
      </c>
      <c r="I78" s="9" t="s">
        <v>1</v>
      </c>
      <c r="J78" s="10">
        <v>13500</v>
      </c>
      <c r="K78" s="10">
        <v>7353.4078521728516</v>
      </c>
      <c r="L78" s="10">
        <v>7833.3900451660156</v>
      </c>
      <c r="M78" s="10">
        <v>7607.4820556640625</v>
      </c>
      <c r="N78" s="10">
        <v>7598.0932922363281</v>
      </c>
      <c r="O78" s="10">
        <v>4982.5173950195312</v>
      </c>
      <c r="P78" s="10">
        <v>10000</v>
      </c>
      <c r="Q78" s="10">
        <v>10000</v>
      </c>
      <c r="R78" s="10">
        <v>10000</v>
      </c>
      <c r="S78" s="10">
        <v>10518.708772042341</v>
      </c>
      <c r="T78" s="10">
        <v>11037.417544084681</v>
      </c>
      <c r="U78" s="10">
        <v>11556.126316127022</v>
      </c>
      <c r="V78" s="10">
        <v>12074.835088169362</v>
      </c>
      <c r="W78" s="10">
        <v>12593.543860211703</v>
      </c>
      <c r="X78" s="10">
        <v>13112.252632254043</v>
      </c>
      <c r="Y78" s="10">
        <v>13500</v>
      </c>
      <c r="Z78" s="10">
        <v>13500</v>
      </c>
      <c r="AA78" s="10">
        <v>13500</v>
      </c>
      <c r="AB78" s="10">
        <v>13500</v>
      </c>
      <c r="AC78" s="10">
        <v>13500</v>
      </c>
      <c r="AD78" s="10">
        <v>13500</v>
      </c>
      <c r="AE78" s="10">
        <v>13500</v>
      </c>
      <c r="AF78" s="10">
        <v>13500</v>
      </c>
      <c r="AG78" s="10">
        <v>13500</v>
      </c>
      <c r="AH78" s="10">
        <v>13500</v>
      </c>
      <c r="AI78" s="10">
        <v>13500</v>
      </c>
      <c r="AJ78" s="10">
        <v>13500</v>
      </c>
      <c r="AK78" s="10">
        <v>13500</v>
      </c>
      <c r="AL78" s="10">
        <v>13500</v>
      </c>
      <c r="AM78" s="10">
        <v>13500</v>
      </c>
      <c r="AN78" s="10">
        <v>13500</v>
      </c>
      <c r="AO78" s="10">
        <v>13500</v>
      </c>
      <c r="AP78" s="10">
        <v>13500</v>
      </c>
      <c r="AQ78" s="10">
        <v>13500</v>
      </c>
      <c r="AR78" s="10">
        <v>13500</v>
      </c>
      <c r="AS78" s="10">
        <v>13500</v>
      </c>
      <c r="AT78" s="10">
        <v>13500</v>
      </c>
      <c r="AU78" s="10">
        <v>13500</v>
      </c>
      <c r="AV78" s="10">
        <v>13500</v>
      </c>
      <c r="AW78" s="10">
        <v>13500</v>
      </c>
      <c r="AX78" s="10">
        <v>13500</v>
      </c>
      <c r="AY78" s="10">
        <v>13500</v>
      </c>
    </row>
    <row r="79" spans="1:51" x14ac:dyDescent="0.25">
      <c r="A79" s="9" t="s">
        <v>39</v>
      </c>
      <c r="B79" s="9" t="s">
        <v>423</v>
      </c>
      <c r="C79" s="9" t="s">
        <v>321</v>
      </c>
      <c r="D79" s="9" t="s">
        <v>421</v>
      </c>
      <c r="E79" s="9" t="s">
        <v>41</v>
      </c>
      <c r="F79" s="9" t="s">
        <v>322</v>
      </c>
      <c r="G79" s="9" t="s">
        <v>326</v>
      </c>
      <c r="H79" s="9">
        <v>2007</v>
      </c>
      <c r="I79" s="9" t="s">
        <v>1</v>
      </c>
      <c r="J79" s="10">
        <v>7550</v>
      </c>
      <c r="K79" s="10">
        <v>2153.5447700023651</v>
      </c>
      <c r="L79" s="10">
        <v>1779.129937171936</v>
      </c>
      <c r="M79" s="10">
        <v>4066.459924697876</v>
      </c>
      <c r="N79" s="10">
        <v>5114.9636092185974</v>
      </c>
      <c r="O79" s="10">
        <v>7100.3348655700684</v>
      </c>
      <c r="P79" s="10">
        <v>7307.5026729000938</v>
      </c>
      <c r="Q79" s="10">
        <v>7514.6704802301192</v>
      </c>
      <c r="R79" s="10">
        <v>7550</v>
      </c>
      <c r="S79" s="10">
        <v>7550</v>
      </c>
      <c r="T79" s="10">
        <v>7550</v>
      </c>
      <c r="U79" s="10">
        <v>7550</v>
      </c>
      <c r="V79" s="10">
        <v>7550</v>
      </c>
      <c r="W79" s="10">
        <v>7550</v>
      </c>
      <c r="X79" s="10">
        <v>7550</v>
      </c>
      <c r="Y79" s="10">
        <v>7550</v>
      </c>
      <c r="Z79" s="10">
        <v>7550</v>
      </c>
      <c r="AA79" s="10">
        <v>7550</v>
      </c>
      <c r="AB79" s="10">
        <v>7550</v>
      </c>
      <c r="AC79" s="10">
        <v>7550</v>
      </c>
      <c r="AD79" s="10">
        <v>7550</v>
      </c>
      <c r="AE79" s="10">
        <v>7550</v>
      </c>
      <c r="AF79" s="10">
        <v>7550</v>
      </c>
      <c r="AG79" s="10">
        <v>7550</v>
      </c>
      <c r="AH79" s="10">
        <v>7550</v>
      </c>
      <c r="AI79" s="10">
        <v>7550</v>
      </c>
      <c r="AJ79" s="10">
        <v>7550</v>
      </c>
      <c r="AK79" s="10">
        <v>7550</v>
      </c>
      <c r="AL79" s="10">
        <v>7550</v>
      </c>
      <c r="AM79" s="10">
        <v>7550</v>
      </c>
      <c r="AN79" s="10">
        <v>7550</v>
      </c>
      <c r="AO79" s="10">
        <v>7550</v>
      </c>
      <c r="AP79" s="10">
        <v>7550</v>
      </c>
      <c r="AQ79" s="10">
        <v>7550</v>
      </c>
      <c r="AR79" s="10">
        <v>7550</v>
      </c>
      <c r="AS79" s="10">
        <v>7550</v>
      </c>
      <c r="AT79" s="10">
        <v>7550</v>
      </c>
      <c r="AU79" s="10">
        <v>7550</v>
      </c>
      <c r="AV79" s="10">
        <v>7550</v>
      </c>
      <c r="AW79" s="10">
        <v>7550</v>
      </c>
      <c r="AX79" s="10">
        <v>7550</v>
      </c>
      <c r="AY79" s="10">
        <v>7550</v>
      </c>
    </row>
    <row r="80" spans="1:51" x14ac:dyDescent="0.25">
      <c r="A80" s="9" t="s">
        <v>39</v>
      </c>
      <c r="B80" s="9" t="s">
        <v>424</v>
      </c>
      <c r="C80" s="9" t="s">
        <v>321</v>
      </c>
      <c r="D80" s="9" t="s">
        <v>421</v>
      </c>
      <c r="E80" s="9" t="s">
        <v>41</v>
      </c>
      <c r="F80" s="9" t="s">
        <v>352</v>
      </c>
      <c r="G80" s="9" t="s">
        <v>326</v>
      </c>
      <c r="H80" s="9">
        <v>1997</v>
      </c>
      <c r="I80" s="9" t="s">
        <v>1</v>
      </c>
      <c r="J80" s="10">
        <v>15000</v>
      </c>
      <c r="K80" s="10">
        <v>6318.459077835083</v>
      </c>
      <c r="L80" s="10">
        <v>1792.6698621511459</v>
      </c>
      <c r="M80" s="10">
        <v>3859.6600639820099</v>
      </c>
      <c r="N80" s="10">
        <v>7409.8183291554451</v>
      </c>
      <c r="O80" s="10">
        <v>5707.3122618198395</v>
      </c>
      <c r="P80" s="10">
        <v>6021.3726916600153</v>
      </c>
      <c r="Q80" s="10">
        <v>6335.4331215001912</v>
      </c>
      <c r="R80" s="10">
        <v>6649.493551340367</v>
      </c>
      <c r="S80" s="10">
        <v>6963.5539811805429</v>
      </c>
      <c r="T80" s="10">
        <v>7277.6144110207188</v>
      </c>
      <c r="U80" s="10">
        <v>7591.6748408608946</v>
      </c>
      <c r="V80" s="10">
        <v>7905.7352707010705</v>
      </c>
      <c r="W80" s="10">
        <v>8219.7957005412463</v>
      </c>
      <c r="X80" s="10">
        <v>8533.8561303814222</v>
      </c>
      <c r="Y80" s="10">
        <v>8847.916560221598</v>
      </c>
      <c r="Z80" s="10">
        <v>9161.9769900617739</v>
      </c>
      <c r="AA80" s="10">
        <v>9476.0374199019498</v>
      </c>
      <c r="AB80" s="10">
        <v>9790.0978497421256</v>
      </c>
      <c r="AC80" s="10">
        <v>10104.158279582301</v>
      </c>
      <c r="AD80" s="10">
        <v>10418.218709422477</v>
      </c>
      <c r="AE80" s="10">
        <v>10732.279139262653</v>
      </c>
      <c r="AF80" s="10">
        <v>11046.339569102829</v>
      </c>
      <c r="AG80" s="10">
        <v>11360.399998943005</v>
      </c>
      <c r="AH80" s="10">
        <v>11674.460428783181</v>
      </c>
      <c r="AI80" s="10">
        <v>11988.520858623357</v>
      </c>
      <c r="AJ80" s="10">
        <v>12302.581288463532</v>
      </c>
      <c r="AK80" s="10">
        <v>12616.641718303708</v>
      </c>
      <c r="AL80" s="10">
        <v>12930.702148143884</v>
      </c>
      <c r="AM80" s="10">
        <v>13244.76257798406</v>
      </c>
      <c r="AN80" s="10">
        <v>13558.823007824236</v>
      </c>
      <c r="AO80" s="10">
        <v>13872.883437664412</v>
      </c>
      <c r="AP80" s="10">
        <v>14186.943867504588</v>
      </c>
      <c r="AQ80" s="10">
        <v>14501.004297344763</v>
      </c>
      <c r="AR80" s="10">
        <v>14815.064727184939</v>
      </c>
      <c r="AS80" s="10">
        <v>15000</v>
      </c>
      <c r="AT80" s="10">
        <v>15000</v>
      </c>
      <c r="AU80" s="10">
        <v>15000</v>
      </c>
      <c r="AV80" s="10">
        <v>15000</v>
      </c>
      <c r="AW80" s="10">
        <v>15000</v>
      </c>
      <c r="AX80" s="10">
        <v>15000</v>
      </c>
      <c r="AY80" s="10">
        <v>15000</v>
      </c>
    </row>
    <row r="81" spans="1:51" x14ac:dyDescent="0.25">
      <c r="A81" s="9" t="s">
        <v>39</v>
      </c>
      <c r="B81" s="9" t="s">
        <v>425</v>
      </c>
      <c r="C81" s="9" t="s">
        <v>321</v>
      </c>
      <c r="D81" s="9" t="s">
        <v>421</v>
      </c>
      <c r="E81" s="9" t="s">
        <v>42</v>
      </c>
      <c r="F81" s="9" t="s">
        <v>391</v>
      </c>
      <c r="G81" s="9" t="s">
        <v>326</v>
      </c>
      <c r="H81" s="9">
        <v>2005</v>
      </c>
      <c r="I81" s="9" t="s">
        <v>1</v>
      </c>
      <c r="J81" s="10">
        <v>13850</v>
      </c>
      <c r="K81" s="10">
        <v>8302</v>
      </c>
      <c r="L81" s="10">
        <v>8041</v>
      </c>
      <c r="M81" s="10">
        <v>7837</v>
      </c>
      <c r="N81" s="10">
        <v>14382.059875488281</v>
      </c>
      <c r="O81" s="10">
        <v>10252.573333740234</v>
      </c>
      <c r="P81" s="10">
        <v>11102.872121565269</v>
      </c>
      <c r="Q81" s="10">
        <v>11953.170909390305</v>
      </c>
      <c r="R81" s="10">
        <v>12803.46969721534</v>
      </c>
      <c r="S81" s="10">
        <v>13653.768485040375</v>
      </c>
      <c r="T81" s="10">
        <v>13850</v>
      </c>
      <c r="U81" s="10">
        <v>13850</v>
      </c>
      <c r="V81" s="10">
        <v>13850</v>
      </c>
      <c r="W81" s="10">
        <v>13850</v>
      </c>
      <c r="X81" s="10">
        <v>13850</v>
      </c>
      <c r="Y81" s="10">
        <v>13850</v>
      </c>
      <c r="Z81" s="10">
        <v>13850</v>
      </c>
      <c r="AA81" s="10">
        <v>13850</v>
      </c>
      <c r="AB81" s="10">
        <v>13850</v>
      </c>
      <c r="AC81" s="10">
        <v>13850</v>
      </c>
      <c r="AD81" s="10">
        <v>13850</v>
      </c>
      <c r="AE81" s="10">
        <v>13850</v>
      </c>
      <c r="AF81" s="10">
        <v>13850</v>
      </c>
      <c r="AG81" s="10">
        <v>13850</v>
      </c>
      <c r="AH81" s="10">
        <v>13850</v>
      </c>
      <c r="AI81" s="10">
        <v>13850</v>
      </c>
      <c r="AJ81" s="10">
        <v>13850</v>
      </c>
      <c r="AK81" s="10">
        <v>13850</v>
      </c>
      <c r="AL81" s="10">
        <v>13850</v>
      </c>
      <c r="AM81" s="10">
        <v>13850</v>
      </c>
      <c r="AN81" s="10">
        <v>13850</v>
      </c>
      <c r="AO81" s="10">
        <v>13850</v>
      </c>
      <c r="AP81" s="10">
        <v>13850</v>
      </c>
      <c r="AQ81" s="10">
        <v>13850</v>
      </c>
      <c r="AR81" s="10">
        <v>13850</v>
      </c>
      <c r="AS81" s="10">
        <v>13850</v>
      </c>
      <c r="AT81" s="10">
        <v>13850</v>
      </c>
      <c r="AU81" s="10">
        <v>13850</v>
      </c>
      <c r="AV81" s="10">
        <v>13850</v>
      </c>
      <c r="AW81" s="10">
        <v>13850</v>
      </c>
      <c r="AX81" s="10">
        <v>13850</v>
      </c>
      <c r="AY81" s="10">
        <v>13850</v>
      </c>
    </row>
    <row r="82" spans="1:51" x14ac:dyDescent="0.25">
      <c r="A82" s="9" t="s">
        <v>39</v>
      </c>
      <c r="B82" s="9" t="s">
        <v>426</v>
      </c>
      <c r="C82" s="9" t="s">
        <v>321</v>
      </c>
      <c r="D82" s="9" t="s">
        <v>170</v>
      </c>
      <c r="E82" s="9" t="s">
        <v>170</v>
      </c>
      <c r="F82" s="9" t="s">
        <v>322</v>
      </c>
      <c r="G82" s="9" t="s">
        <v>326</v>
      </c>
      <c r="H82" s="9">
        <v>2020</v>
      </c>
      <c r="I82" s="9" t="s">
        <v>166</v>
      </c>
      <c r="J82" s="10">
        <v>20000</v>
      </c>
      <c r="K82" s="10"/>
      <c r="L82" s="10"/>
      <c r="M82" s="10"/>
      <c r="N82" s="10"/>
      <c r="O82" s="10"/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756</v>
      </c>
      <c r="V82" s="10">
        <v>1212</v>
      </c>
      <c r="W82" s="10">
        <v>1668</v>
      </c>
      <c r="X82" s="10">
        <v>2124</v>
      </c>
      <c r="Y82" s="10">
        <v>2580</v>
      </c>
      <c r="Z82" s="10">
        <v>3036</v>
      </c>
      <c r="AA82" s="10">
        <v>3492.0000000000005</v>
      </c>
      <c r="AB82" s="10">
        <v>3948.0000000000005</v>
      </c>
      <c r="AC82" s="10">
        <v>4404</v>
      </c>
      <c r="AD82" s="10">
        <v>4860</v>
      </c>
      <c r="AE82" s="10">
        <v>5316.0000000000009</v>
      </c>
      <c r="AF82" s="10">
        <v>5772.0000000000009</v>
      </c>
      <c r="AG82" s="10">
        <v>6228</v>
      </c>
      <c r="AH82" s="10">
        <v>6684.0000000000009</v>
      </c>
      <c r="AI82" s="10">
        <v>7140.0000000000009</v>
      </c>
      <c r="AJ82" s="10">
        <v>7596.0000000000009</v>
      </c>
      <c r="AK82" s="10">
        <v>8052</v>
      </c>
      <c r="AL82" s="10">
        <v>8508</v>
      </c>
      <c r="AM82" s="10">
        <v>8964</v>
      </c>
      <c r="AN82" s="10">
        <v>9420</v>
      </c>
      <c r="AO82" s="10">
        <v>9876</v>
      </c>
      <c r="AP82" s="10">
        <v>10332.000000000002</v>
      </c>
      <c r="AQ82" s="10">
        <v>10788</v>
      </c>
      <c r="AR82" s="10">
        <v>11244</v>
      </c>
      <c r="AS82" s="10">
        <v>11700.000000000002</v>
      </c>
      <c r="AT82" s="10">
        <v>12156</v>
      </c>
      <c r="AU82" s="10">
        <v>12612.000000000002</v>
      </c>
      <c r="AV82" s="10">
        <v>13068.000000000002</v>
      </c>
      <c r="AW82" s="10">
        <v>13524</v>
      </c>
      <c r="AX82" s="10">
        <v>13980.000000000002</v>
      </c>
      <c r="AY82" s="10">
        <v>14436</v>
      </c>
    </row>
    <row r="83" spans="1:51" x14ac:dyDescent="0.25">
      <c r="A83" s="9" t="s">
        <v>43</v>
      </c>
      <c r="B83" s="9" t="s">
        <v>427</v>
      </c>
      <c r="C83" s="9" t="s">
        <v>321</v>
      </c>
      <c r="D83" s="9" t="s">
        <v>428</v>
      </c>
      <c r="E83" s="9" t="s">
        <v>429</v>
      </c>
      <c r="F83" s="9" t="s">
        <v>322</v>
      </c>
      <c r="G83" s="9" t="s">
        <v>323</v>
      </c>
      <c r="H83" s="9">
        <v>1989</v>
      </c>
      <c r="I83" s="9" t="s">
        <v>305</v>
      </c>
      <c r="J83" s="10">
        <v>700</v>
      </c>
      <c r="K83" s="10">
        <v>700.00000762939453</v>
      </c>
      <c r="L83" s="10">
        <v>0</v>
      </c>
      <c r="M83" s="10">
        <v>1260.1000061035156</v>
      </c>
      <c r="N83" s="10">
        <v>700</v>
      </c>
      <c r="O83" s="10">
        <v>466.66667175292969</v>
      </c>
      <c r="P83" s="10">
        <v>466.66667175292969</v>
      </c>
      <c r="Q83" s="10">
        <v>466.66667175292969</v>
      </c>
      <c r="R83" s="10">
        <v>466.66667175292969</v>
      </c>
      <c r="S83" s="10">
        <v>466.66667175292969</v>
      </c>
      <c r="T83" s="10">
        <v>466.66667175292969</v>
      </c>
      <c r="U83" s="10">
        <v>473.38326302222828</v>
      </c>
      <c r="V83" s="10">
        <v>482.2638836870766</v>
      </c>
      <c r="W83" s="10">
        <v>489.95662721617538</v>
      </c>
      <c r="X83" s="10">
        <v>496.74210790033965</v>
      </c>
      <c r="Y83" s="10">
        <v>502.81192720738699</v>
      </c>
      <c r="Z83" s="10">
        <v>508.30274666591413</v>
      </c>
      <c r="AA83" s="10">
        <v>513.31547209428675</v>
      </c>
      <c r="AB83" s="10">
        <v>517.92673248335916</v>
      </c>
      <c r="AC83" s="10">
        <v>522.19609275913501</v>
      </c>
      <c r="AD83" s="10">
        <v>526.17077208549836</v>
      </c>
      <c r="AE83" s="10">
        <v>529.88883628823385</v>
      </c>
      <c r="AF83" s="10">
        <v>533.38142075107862</v>
      </c>
      <c r="AG83" s="10">
        <v>536.67431697239806</v>
      </c>
      <c r="AH83" s="10">
        <v>539.78912958977867</v>
      </c>
      <c r="AI83" s="10">
        <v>542.74413627944546</v>
      </c>
      <c r="AJ83" s="10">
        <v>545.55493763724644</v>
      </c>
      <c r="AK83" s="10">
        <v>548.23495573797254</v>
      </c>
      <c r="AL83" s="10">
        <v>550.79582177967836</v>
      </c>
      <c r="AM83" s="10">
        <v>553.24768116634516</v>
      </c>
      <c r="AN83" s="10">
        <v>555.59943627065707</v>
      </c>
      <c r="AO83" s="10">
        <v>557.85894155541757</v>
      </c>
      <c r="AP83" s="10">
        <v>560.03316185050937</v>
      </c>
      <c r="AQ83" s="10">
        <v>562.12830183119354</v>
      </c>
      <c r="AR83" s="10">
        <v>564.14991276552087</v>
      </c>
      <c r="AS83" s="10">
        <v>566.10298115755677</v>
      </c>
      <c r="AT83" s="10">
        <v>567.99200285038933</v>
      </c>
      <c r="AU83" s="10">
        <v>569.82104536029226</v>
      </c>
      <c r="AV83" s="10">
        <v>571.59380061608397</v>
      </c>
      <c r="AW83" s="10">
        <v>573.31362982313703</v>
      </c>
      <c r="AX83" s="10">
        <v>574.98360182240515</v>
      </c>
      <c r="AY83" s="10">
        <v>576.60652604445647</v>
      </c>
    </row>
    <row r="84" spans="1:51" x14ac:dyDescent="0.25">
      <c r="A84" s="9" t="s">
        <v>43</v>
      </c>
      <c r="B84" s="9" t="s">
        <v>430</v>
      </c>
      <c r="C84" s="9" t="s">
        <v>321</v>
      </c>
      <c r="D84" s="9" t="s">
        <v>431</v>
      </c>
      <c r="E84" s="9" t="s">
        <v>431</v>
      </c>
      <c r="F84" s="9" t="s">
        <v>322</v>
      </c>
      <c r="G84" s="9" t="s">
        <v>323</v>
      </c>
      <c r="H84" s="9">
        <v>1984</v>
      </c>
      <c r="I84" s="9" t="s">
        <v>305</v>
      </c>
      <c r="J84" s="10">
        <v>2700</v>
      </c>
      <c r="K84" s="10">
        <v>2314.7000198364258</v>
      </c>
      <c r="L84" s="10">
        <v>1885.9999923706055</v>
      </c>
      <c r="M84" s="10">
        <v>3030.5</v>
      </c>
      <c r="N84" s="10">
        <v>2722.599983215332</v>
      </c>
      <c r="O84" s="10">
        <v>2892.3666153252125</v>
      </c>
      <c r="P84" s="10">
        <v>2700</v>
      </c>
      <c r="Q84" s="10">
        <v>2700</v>
      </c>
      <c r="R84" s="10">
        <v>2700</v>
      </c>
      <c r="S84" s="10">
        <v>2700</v>
      </c>
      <c r="T84" s="10">
        <v>2700</v>
      </c>
      <c r="U84" s="10">
        <v>2700</v>
      </c>
      <c r="V84" s="10">
        <v>2700</v>
      </c>
      <c r="W84" s="10">
        <v>2700</v>
      </c>
      <c r="X84" s="10">
        <v>2700</v>
      </c>
      <c r="Y84" s="10">
        <v>2700</v>
      </c>
      <c r="Z84" s="10">
        <v>2700</v>
      </c>
      <c r="AA84" s="10">
        <v>2700</v>
      </c>
      <c r="AB84" s="10">
        <v>2700</v>
      </c>
      <c r="AC84" s="10">
        <v>2700</v>
      </c>
      <c r="AD84" s="10">
        <v>2700</v>
      </c>
      <c r="AE84" s="10">
        <v>2700</v>
      </c>
      <c r="AF84" s="10">
        <v>2700</v>
      </c>
      <c r="AG84" s="10">
        <v>2700</v>
      </c>
      <c r="AH84" s="10">
        <v>2700</v>
      </c>
      <c r="AI84" s="10">
        <v>2700</v>
      </c>
      <c r="AJ84" s="10">
        <v>2700</v>
      </c>
      <c r="AK84" s="10">
        <v>2700</v>
      </c>
      <c r="AL84" s="10">
        <v>2700</v>
      </c>
      <c r="AM84" s="10">
        <v>2700</v>
      </c>
      <c r="AN84" s="10">
        <v>2700</v>
      </c>
      <c r="AO84" s="10">
        <v>2700</v>
      </c>
      <c r="AP84" s="10">
        <v>2700</v>
      </c>
      <c r="AQ84" s="10">
        <v>2700</v>
      </c>
      <c r="AR84" s="10">
        <v>2700</v>
      </c>
      <c r="AS84" s="10">
        <v>2700</v>
      </c>
      <c r="AT84" s="10">
        <v>2700</v>
      </c>
      <c r="AU84" s="10">
        <v>2700</v>
      </c>
      <c r="AV84" s="10">
        <v>2700</v>
      </c>
      <c r="AW84" s="10">
        <v>2700</v>
      </c>
      <c r="AX84" s="10">
        <v>2700</v>
      </c>
      <c r="AY84" s="10">
        <v>2700</v>
      </c>
    </row>
    <row r="85" spans="1:51" x14ac:dyDescent="0.25">
      <c r="A85" s="9" t="s">
        <v>43</v>
      </c>
      <c r="B85" s="9" t="s">
        <v>432</v>
      </c>
      <c r="C85" s="9" t="s">
        <v>321</v>
      </c>
      <c r="D85" s="9" t="s">
        <v>428</v>
      </c>
      <c r="E85" s="9" t="s">
        <v>44</v>
      </c>
      <c r="F85" s="9" t="s">
        <v>322</v>
      </c>
      <c r="G85" s="9" t="s">
        <v>326</v>
      </c>
      <c r="H85" s="9">
        <v>1997</v>
      </c>
      <c r="I85" s="9" t="s">
        <v>1</v>
      </c>
      <c r="J85" s="10">
        <v>4000</v>
      </c>
      <c r="K85" s="10">
        <v>1144.2000026702881</v>
      </c>
      <c r="L85" s="10">
        <v>1533.0999984741211</v>
      </c>
      <c r="M85" s="10">
        <v>998.50001049041748</v>
      </c>
      <c r="N85" s="10">
        <v>1331.6000061035156</v>
      </c>
      <c r="O85" s="10">
        <v>1243.9333333969116</v>
      </c>
      <c r="P85" s="10">
        <v>1260.8284932772319</v>
      </c>
      <c r="Q85" s="10">
        <v>1277.7236531575522</v>
      </c>
      <c r="R85" s="10">
        <v>1294.6188130378725</v>
      </c>
      <c r="S85" s="10">
        <v>1311.5139729181928</v>
      </c>
      <c r="T85" s="10">
        <v>1328.4091327985132</v>
      </c>
      <c r="U85" s="10">
        <v>1345.3042926788335</v>
      </c>
      <c r="V85" s="10">
        <v>1362.1994525591538</v>
      </c>
      <c r="W85" s="10">
        <v>1379.0946124394741</v>
      </c>
      <c r="X85" s="10">
        <v>1395.9897723197944</v>
      </c>
      <c r="Y85" s="10">
        <v>1412.8849322001147</v>
      </c>
      <c r="Z85" s="10">
        <v>1429.780092080435</v>
      </c>
      <c r="AA85" s="10">
        <v>1446.6752519607553</v>
      </c>
      <c r="AB85" s="10">
        <v>1463.5704118410756</v>
      </c>
      <c r="AC85" s="10">
        <v>1480.4655717213959</v>
      </c>
      <c r="AD85" s="10">
        <v>1497.3607316017162</v>
      </c>
      <c r="AE85" s="10">
        <v>1514.2558914820365</v>
      </c>
      <c r="AF85" s="10">
        <v>1531.1510513623568</v>
      </c>
      <c r="AG85" s="10">
        <v>1548.0462112426771</v>
      </c>
      <c r="AH85" s="10">
        <v>1564.9413711229975</v>
      </c>
      <c r="AI85" s="10">
        <v>1581.8365310033178</v>
      </c>
      <c r="AJ85" s="10">
        <v>1598.7316908836381</v>
      </c>
      <c r="AK85" s="10">
        <v>1615.6268507639584</v>
      </c>
      <c r="AL85" s="10">
        <v>1632.5220106442787</v>
      </c>
      <c r="AM85" s="10">
        <v>1649.417170524599</v>
      </c>
      <c r="AN85" s="10">
        <v>1666.3123304049193</v>
      </c>
      <c r="AO85" s="10">
        <v>1683.2074902852396</v>
      </c>
      <c r="AP85" s="10">
        <v>1700.1026501655599</v>
      </c>
      <c r="AQ85" s="10">
        <v>1716.9978100458802</v>
      </c>
      <c r="AR85" s="10">
        <v>1733.8929699262005</v>
      </c>
      <c r="AS85" s="10">
        <v>1750.7881298065208</v>
      </c>
      <c r="AT85" s="10">
        <v>1767.6832896868411</v>
      </c>
      <c r="AU85" s="10">
        <v>1784.5784495671614</v>
      </c>
      <c r="AV85" s="10">
        <v>1801.4736094474817</v>
      </c>
      <c r="AW85" s="10">
        <v>1818.3687693278021</v>
      </c>
      <c r="AX85" s="10">
        <v>1835.2639292081224</v>
      </c>
      <c r="AY85" s="10">
        <v>1852.1590890884427</v>
      </c>
    </row>
    <row r="86" spans="1:51" x14ac:dyDescent="0.25">
      <c r="A86" s="9" t="s">
        <v>43</v>
      </c>
      <c r="B86" s="9" t="s">
        <v>433</v>
      </c>
      <c r="C86" s="9" t="s">
        <v>321</v>
      </c>
      <c r="D86" s="9" t="s">
        <v>45</v>
      </c>
      <c r="E86" s="9" t="s">
        <v>45</v>
      </c>
      <c r="F86" s="9" t="s">
        <v>322</v>
      </c>
      <c r="G86" s="9" t="s">
        <v>326</v>
      </c>
      <c r="H86" s="9">
        <v>1997</v>
      </c>
      <c r="I86" s="9" t="s">
        <v>1</v>
      </c>
      <c r="J86" s="10">
        <v>500</v>
      </c>
      <c r="K86" s="10">
        <v>194.99999898672104</v>
      </c>
      <c r="L86" s="10">
        <v>179.79999876022339</v>
      </c>
      <c r="M86" s="10">
        <v>271.59999942779541</v>
      </c>
      <c r="N86" s="10">
        <v>280.20000267028809</v>
      </c>
      <c r="O86" s="10">
        <v>301.39999866485596</v>
      </c>
      <c r="P86" s="10">
        <v>307.58772443986879</v>
      </c>
      <c r="Q86" s="10">
        <v>313.77545021488163</v>
      </c>
      <c r="R86" s="10">
        <v>319.96317598989447</v>
      </c>
      <c r="S86" s="10">
        <v>326.1509017649073</v>
      </c>
      <c r="T86" s="10">
        <v>332.33862753992014</v>
      </c>
      <c r="U86" s="10">
        <v>338.52635331493298</v>
      </c>
      <c r="V86" s="10">
        <v>344.71407908994581</v>
      </c>
      <c r="W86" s="10">
        <v>350.90180486495865</v>
      </c>
      <c r="X86" s="10">
        <v>357.08953063997149</v>
      </c>
      <c r="Y86" s="10">
        <v>363.27725641498432</v>
      </c>
      <c r="Z86" s="10">
        <v>369.46498218999716</v>
      </c>
      <c r="AA86" s="10">
        <v>375.65270796500999</v>
      </c>
      <c r="AB86" s="10">
        <v>381.84043374002283</v>
      </c>
      <c r="AC86" s="10">
        <v>388.02815951503567</v>
      </c>
      <c r="AD86" s="10">
        <v>394.2158852900485</v>
      </c>
      <c r="AE86" s="10">
        <v>400.40361106506134</v>
      </c>
      <c r="AF86" s="10">
        <v>406.59133684007418</v>
      </c>
      <c r="AG86" s="10">
        <v>412.77906261508701</v>
      </c>
      <c r="AH86" s="10">
        <v>418.96678839009985</v>
      </c>
      <c r="AI86" s="10">
        <v>425.15451416511269</v>
      </c>
      <c r="AJ86" s="10">
        <v>431.34223994012552</v>
      </c>
      <c r="AK86" s="10">
        <v>437.52996571513836</v>
      </c>
      <c r="AL86" s="10">
        <v>443.7176914901512</v>
      </c>
      <c r="AM86" s="10">
        <v>449.90541726516403</v>
      </c>
      <c r="AN86" s="10">
        <v>456.09314304017687</v>
      </c>
      <c r="AO86" s="10">
        <v>462.28086881518971</v>
      </c>
      <c r="AP86" s="10">
        <v>468.46859459020254</v>
      </c>
      <c r="AQ86" s="10">
        <v>474.65632036521538</v>
      </c>
      <c r="AR86" s="10">
        <v>480.84404614022822</v>
      </c>
      <c r="AS86" s="10">
        <v>487.03177191524105</v>
      </c>
      <c r="AT86" s="10">
        <v>493.21949769025389</v>
      </c>
      <c r="AU86" s="10">
        <v>499.40722346526672</v>
      </c>
      <c r="AV86" s="10">
        <v>500</v>
      </c>
      <c r="AW86" s="10">
        <v>500</v>
      </c>
      <c r="AX86" s="10">
        <v>500</v>
      </c>
      <c r="AY86" s="10">
        <v>500</v>
      </c>
    </row>
    <row r="87" spans="1:51" x14ac:dyDescent="0.25">
      <c r="A87" s="9" t="s">
        <v>43</v>
      </c>
      <c r="B87" s="9" t="s">
        <v>434</v>
      </c>
      <c r="C87" s="9" t="s">
        <v>321</v>
      </c>
      <c r="D87" s="9" t="s">
        <v>186</v>
      </c>
      <c r="E87" s="9" t="s">
        <v>186</v>
      </c>
      <c r="F87" s="9" t="s">
        <v>322</v>
      </c>
      <c r="G87" s="9" t="s">
        <v>326</v>
      </c>
      <c r="H87" s="9">
        <v>2018</v>
      </c>
      <c r="I87" s="9" t="s">
        <v>181</v>
      </c>
      <c r="J87" s="10">
        <v>324</v>
      </c>
      <c r="K87" s="10"/>
      <c r="L87" s="10"/>
      <c r="M87" s="10"/>
      <c r="N87" s="10"/>
      <c r="O87" s="10"/>
      <c r="P87" s="10">
        <v>0</v>
      </c>
      <c r="Q87" s="10">
        <v>0</v>
      </c>
      <c r="R87" s="10">
        <v>0</v>
      </c>
      <c r="S87" s="10">
        <v>171.33120000000002</v>
      </c>
      <c r="T87" s="10">
        <v>189.81410819906708</v>
      </c>
      <c r="U87" s="10">
        <v>200.62591639979289</v>
      </c>
      <c r="V87" s="10">
        <v>208.2970163981341</v>
      </c>
      <c r="W87" s="10">
        <v>214.24718382263777</v>
      </c>
      <c r="X87" s="10">
        <v>219.10882459885994</v>
      </c>
      <c r="Y87" s="10">
        <v>223.21928330658974</v>
      </c>
      <c r="Z87" s="10">
        <v>226.77992459720116</v>
      </c>
      <c r="AA87" s="10">
        <v>229.92063279958577</v>
      </c>
      <c r="AB87" s="10">
        <v>232.73009202170482</v>
      </c>
      <c r="AC87" s="10">
        <v>235.27155702822313</v>
      </c>
      <c r="AD87" s="10">
        <v>237.59173279792699</v>
      </c>
      <c r="AE87" s="10">
        <v>239.72608760658338</v>
      </c>
      <c r="AF87" s="10">
        <v>241.7021915056568</v>
      </c>
      <c r="AG87" s="10">
        <v>243.54190022243066</v>
      </c>
      <c r="AH87" s="10">
        <v>245.26283279626821</v>
      </c>
      <c r="AI87" s="10">
        <v>246.87940046192782</v>
      </c>
      <c r="AJ87" s="10">
        <v>248.40354099865283</v>
      </c>
      <c r="AK87" s="10">
        <v>249.84525426726898</v>
      </c>
      <c r="AL87" s="10">
        <v>251.21300022077187</v>
      </c>
      <c r="AM87" s="10">
        <v>252.51399970638263</v>
      </c>
      <c r="AN87" s="10">
        <v>253.75446522729015</v>
      </c>
      <c r="AO87" s="10">
        <v>254.93978036659396</v>
      </c>
      <c r="AP87" s="10">
        <v>256.07464099699405</v>
      </c>
      <c r="AQ87" s="10">
        <v>257.16316764527556</v>
      </c>
      <c r="AR87" s="10">
        <v>258.20899580565043</v>
      </c>
      <c r="AS87" s="10">
        <v>259.21534919937864</v>
      </c>
      <c r="AT87" s="10">
        <v>260.18509970472383</v>
      </c>
      <c r="AU87" s="10">
        <v>261.12081676575536</v>
      </c>
      <c r="AV87" s="10">
        <v>262.02480842149771</v>
      </c>
      <c r="AW87" s="10">
        <v>262.89915560503732</v>
      </c>
      <c r="AX87" s="10">
        <v>263.74574099533527</v>
      </c>
      <c r="AY87" s="10">
        <v>264.56627342801602</v>
      </c>
    </row>
    <row r="88" spans="1:51" x14ac:dyDescent="0.25">
      <c r="A88" s="9" t="s">
        <v>43</v>
      </c>
      <c r="B88" s="9" t="s">
        <v>435</v>
      </c>
      <c r="C88" s="9" t="s">
        <v>330</v>
      </c>
      <c r="D88" s="9" t="s">
        <v>436</v>
      </c>
      <c r="E88" s="9" t="s">
        <v>436</v>
      </c>
      <c r="F88" s="9" t="s">
        <v>322</v>
      </c>
      <c r="G88" s="9" t="s">
        <v>331</v>
      </c>
      <c r="H88" s="9">
        <v>2000</v>
      </c>
      <c r="I88" s="9" t="s">
        <v>308</v>
      </c>
      <c r="J88" s="10">
        <v>150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</row>
    <row r="89" spans="1:51" x14ac:dyDescent="0.25">
      <c r="A89" s="9" t="s">
        <v>46</v>
      </c>
      <c r="B89" s="9" t="s">
        <v>437</v>
      </c>
      <c r="C89" s="9" t="s">
        <v>321</v>
      </c>
      <c r="D89" s="9" t="s">
        <v>48</v>
      </c>
      <c r="E89" s="9" t="s">
        <v>47</v>
      </c>
      <c r="F89" s="9" t="s">
        <v>438</v>
      </c>
      <c r="G89" s="9" t="s">
        <v>323</v>
      </c>
      <c r="H89" s="9">
        <v>2013</v>
      </c>
      <c r="I89" s="9" t="s">
        <v>1</v>
      </c>
      <c r="J89" s="10">
        <v>3475</v>
      </c>
      <c r="K89" s="10"/>
      <c r="L89" s="10"/>
      <c r="M89" s="10"/>
      <c r="N89" s="10"/>
      <c r="O89" s="10"/>
      <c r="P89" s="10">
        <v>50.0717785504023</v>
      </c>
      <c r="Q89" s="10">
        <v>169.17397889979009</v>
      </c>
      <c r="R89" s="10">
        <v>2200</v>
      </c>
      <c r="S89" s="10">
        <v>2600</v>
      </c>
      <c r="T89" s="10">
        <v>3048.3961868791498</v>
      </c>
      <c r="U89" s="10">
        <v>3475</v>
      </c>
      <c r="V89" s="10">
        <v>3475</v>
      </c>
      <c r="W89" s="10">
        <v>3475</v>
      </c>
      <c r="X89" s="10">
        <v>3475</v>
      </c>
      <c r="Y89" s="10">
        <v>3475</v>
      </c>
      <c r="Z89" s="10">
        <v>3475</v>
      </c>
      <c r="AA89" s="10">
        <v>3475</v>
      </c>
      <c r="AB89" s="10">
        <v>3475</v>
      </c>
      <c r="AC89" s="10">
        <v>3475</v>
      </c>
      <c r="AD89" s="10">
        <v>3475</v>
      </c>
      <c r="AE89" s="10">
        <v>3475</v>
      </c>
      <c r="AF89" s="10">
        <v>3475</v>
      </c>
      <c r="AG89" s="10">
        <v>3475</v>
      </c>
      <c r="AH89" s="10">
        <v>3475</v>
      </c>
      <c r="AI89" s="10">
        <v>3475</v>
      </c>
      <c r="AJ89" s="10">
        <v>3475</v>
      </c>
      <c r="AK89" s="10">
        <v>3475</v>
      </c>
      <c r="AL89" s="10">
        <v>3475</v>
      </c>
      <c r="AM89" s="10">
        <v>3475</v>
      </c>
      <c r="AN89" s="10">
        <v>3475</v>
      </c>
      <c r="AO89" s="10">
        <v>3475</v>
      </c>
      <c r="AP89" s="10">
        <v>3475</v>
      </c>
      <c r="AQ89" s="10">
        <v>3475</v>
      </c>
      <c r="AR89" s="10">
        <v>3475</v>
      </c>
      <c r="AS89" s="10">
        <v>3475</v>
      </c>
      <c r="AT89" s="10">
        <v>3475</v>
      </c>
      <c r="AU89" s="10">
        <v>3475</v>
      </c>
      <c r="AV89" s="10">
        <v>3475</v>
      </c>
      <c r="AW89" s="10">
        <v>3475</v>
      </c>
      <c r="AX89" s="10">
        <v>3475</v>
      </c>
      <c r="AY89" s="10">
        <v>3475</v>
      </c>
    </row>
    <row r="90" spans="1:51" x14ac:dyDescent="0.25">
      <c r="A90" s="9" t="s">
        <v>46</v>
      </c>
      <c r="B90" s="9" t="s">
        <v>439</v>
      </c>
      <c r="C90" s="9" t="s">
        <v>321</v>
      </c>
      <c r="D90" s="9" t="s">
        <v>48</v>
      </c>
      <c r="E90" s="9" t="s">
        <v>48</v>
      </c>
      <c r="F90" s="9" t="s">
        <v>438</v>
      </c>
      <c r="G90" s="9" t="s">
        <v>323</v>
      </c>
      <c r="H90" s="9">
        <v>2005</v>
      </c>
      <c r="I90" s="9" t="s">
        <v>1</v>
      </c>
      <c r="J90" s="10">
        <v>3025</v>
      </c>
      <c r="K90" s="10">
        <v>2088.3999710083008</v>
      </c>
      <c r="L90" s="10">
        <v>1975.4000034332275</v>
      </c>
      <c r="M90" s="10">
        <v>2336.3999786376953</v>
      </c>
      <c r="N90" s="10">
        <v>1481.2000169754028</v>
      </c>
      <c r="O90" s="10">
        <v>1384.266674041748</v>
      </c>
      <c r="P90" s="10">
        <v>3024</v>
      </c>
      <c r="Q90" s="10">
        <v>3024</v>
      </c>
      <c r="R90" s="10">
        <v>3024</v>
      </c>
      <c r="S90" s="10">
        <v>3024</v>
      </c>
      <c r="T90" s="10">
        <v>3025</v>
      </c>
      <c r="U90" s="10">
        <v>3025</v>
      </c>
      <c r="V90" s="10">
        <v>3025</v>
      </c>
      <c r="W90" s="10">
        <v>3025</v>
      </c>
      <c r="X90" s="10">
        <v>3025</v>
      </c>
      <c r="Y90" s="10">
        <v>3025</v>
      </c>
      <c r="Z90" s="10">
        <v>3025</v>
      </c>
      <c r="AA90" s="10">
        <v>3025</v>
      </c>
      <c r="AB90" s="10">
        <v>3025</v>
      </c>
      <c r="AC90" s="10">
        <v>3025</v>
      </c>
      <c r="AD90" s="10">
        <v>3025</v>
      </c>
      <c r="AE90" s="10">
        <v>3025</v>
      </c>
      <c r="AF90" s="10">
        <v>3025</v>
      </c>
      <c r="AG90" s="10">
        <v>3025</v>
      </c>
      <c r="AH90" s="10">
        <v>3025</v>
      </c>
      <c r="AI90" s="10">
        <v>3025</v>
      </c>
      <c r="AJ90" s="10">
        <v>3025</v>
      </c>
      <c r="AK90" s="10">
        <v>3025</v>
      </c>
      <c r="AL90" s="10">
        <v>3025</v>
      </c>
      <c r="AM90" s="10">
        <v>3025</v>
      </c>
      <c r="AN90" s="10">
        <v>3025</v>
      </c>
      <c r="AO90" s="10">
        <v>3025</v>
      </c>
      <c r="AP90" s="10">
        <v>3025</v>
      </c>
      <c r="AQ90" s="10">
        <v>3025</v>
      </c>
      <c r="AR90" s="10">
        <v>3025</v>
      </c>
      <c r="AS90" s="10">
        <v>3025</v>
      </c>
      <c r="AT90" s="10">
        <v>3025</v>
      </c>
      <c r="AU90" s="10">
        <v>3025</v>
      </c>
      <c r="AV90" s="10">
        <v>3025</v>
      </c>
      <c r="AW90" s="10">
        <v>3025</v>
      </c>
      <c r="AX90" s="10">
        <v>3025</v>
      </c>
      <c r="AY90" s="10">
        <v>3025</v>
      </c>
    </row>
    <row r="91" spans="1:51" x14ac:dyDescent="0.25">
      <c r="A91" s="9" t="s">
        <v>46</v>
      </c>
      <c r="B91" s="9" t="s">
        <v>440</v>
      </c>
      <c r="C91" s="9" t="s">
        <v>321</v>
      </c>
      <c r="D91" s="9" t="s">
        <v>441</v>
      </c>
      <c r="E91" s="9" t="s">
        <v>49</v>
      </c>
      <c r="F91" s="9" t="s">
        <v>322</v>
      </c>
      <c r="G91" s="9" t="s">
        <v>323</v>
      </c>
      <c r="H91" s="9">
        <v>1986</v>
      </c>
      <c r="I91" s="9" t="s">
        <v>1</v>
      </c>
      <c r="J91" s="10">
        <v>2750</v>
      </c>
      <c r="K91" s="10">
        <v>200.19999694824219</v>
      </c>
      <c r="L91" s="10">
        <v>0</v>
      </c>
      <c r="M91" s="10">
        <v>84.300003051757813</v>
      </c>
      <c r="N91" s="10">
        <v>416.39998626708984</v>
      </c>
      <c r="O91" s="10">
        <v>857.89999389648437</v>
      </c>
      <c r="P91" s="10">
        <v>654.35333333333324</v>
      </c>
      <c r="Q91" s="10">
        <v>1075.1400000000001</v>
      </c>
      <c r="R91" s="10">
        <v>856.31999999999994</v>
      </c>
      <c r="S91" s="10">
        <v>1226.615</v>
      </c>
      <c r="T91" s="10">
        <v>1168.0860604673444</v>
      </c>
      <c r="U91" s="10">
        <v>1261.0321209346887</v>
      </c>
      <c r="V91" s="10">
        <v>1353.978181402033</v>
      </c>
      <c r="W91" s="10">
        <v>1446.9242418693773</v>
      </c>
      <c r="X91" s="10">
        <v>1539.8703023367216</v>
      </c>
      <c r="Y91" s="10">
        <v>1632.8163628040659</v>
      </c>
      <c r="Z91" s="10">
        <v>1725.7624232714102</v>
      </c>
      <c r="AA91" s="10">
        <v>1818.7084837387545</v>
      </c>
      <c r="AB91" s="10">
        <v>1911.6545442060988</v>
      </c>
      <c r="AC91" s="10">
        <v>2004.6006046734431</v>
      </c>
      <c r="AD91" s="10">
        <v>2097.5466651407874</v>
      </c>
      <c r="AE91" s="10">
        <v>2190.4927256081319</v>
      </c>
      <c r="AF91" s="10">
        <v>2283.4387860754764</v>
      </c>
      <c r="AG91" s="10">
        <v>2376.3848465428209</v>
      </c>
      <c r="AH91" s="10">
        <v>2469.3309070101654</v>
      </c>
      <c r="AI91" s="10">
        <v>2562.27696747751</v>
      </c>
      <c r="AJ91" s="10">
        <v>2655.2230279448545</v>
      </c>
      <c r="AK91" s="10">
        <v>2748.169088412199</v>
      </c>
      <c r="AL91" s="10">
        <v>2750</v>
      </c>
      <c r="AM91" s="10">
        <v>2750</v>
      </c>
      <c r="AN91" s="10">
        <v>2750</v>
      </c>
      <c r="AO91" s="10">
        <v>2750</v>
      </c>
      <c r="AP91" s="10">
        <v>2750</v>
      </c>
      <c r="AQ91" s="10">
        <v>2750</v>
      </c>
      <c r="AR91" s="10">
        <v>2750</v>
      </c>
      <c r="AS91" s="10">
        <v>2750</v>
      </c>
      <c r="AT91" s="10">
        <v>2750</v>
      </c>
      <c r="AU91" s="10">
        <v>2750</v>
      </c>
      <c r="AV91" s="10">
        <v>2750</v>
      </c>
      <c r="AW91" s="10">
        <v>2750</v>
      </c>
      <c r="AX91" s="10">
        <v>2750</v>
      </c>
      <c r="AY91" s="10">
        <v>2750</v>
      </c>
    </row>
    <row r="92" spans="1:51" x14ac:dyDescent="0.25">
      <c r="A92" s="9" t="s">
        <v>46</v>
      </c>
      <c r="B92" s="9" t="s">
        <v>442</v>
      </c>
      <c r="C92" s="9" t="s">
        <v>321</v>
      </c>
      <c r="D92" s="9" t="s">
        <v>441</v>
      </c>
      <c r="E92" s="9" t="s">
        <v>50</v>
      </c>
      <c r="F92" s="9" t="s">
        <v>322</v>
      </c>
      <c r="G92" s="9" t="s">
        <v>326</v>
      </c>
      <c r="H92" s="9">
        <v>2004</v>
      </c>
      <c r="I92" s="9" t="s">
        <v>1</v>
      </c>
      <c r="J92" s="10">
        <v>2100</v>
      </c>
      <c r="K92" s="10">
        <v>1793.6999835968018</v>
      </c>
      <c r="L92" s="10">
        <v>2212.8000383377075</v>
      </c>
      <c r="M92" s="10">
        <v>1999.3000087738037</v>
      </c>
      <c r="N92" s="10">
        <v>2291.2999973297119</v>
      </c>
      <c r="O92" s="10">
        <v>1986.6333694458008</v>
      </c>
      <c r="P92" s="10">
        <v>2011.4960999344335</v>
      </c>
      <c r="Q92" s="10">
        <v>2036.3588304230661</v>
      </c>
      <c r="R92" s="10">
        <v>2061.2215609116988</v>
      </c>
      <c r="S92" s="10">
        <v>2086.0842914003315</v>
      </c>
      <c r="T92" s="10">
        <v>2100</v>
      </c>
      <c r="U92" s="10">
        <v>2100</v>
      </c>
      <c r="V92" s="10">
        <v>2100</v>
      </c>
      <c r="W92" s="10">
        <v>2100</v>
      </c>
      <c r="X92" s="10">
        <v>2100</v>
      </c>
      <c r="Y92" s="10">
        <v>2100</v>
      </c>
      <c r="Z92" s="10">
        <v>2100</v>
      </c>
      <c r="AA92" s="10">
        <v>2100</v>
      </c>
      <c r="AB92" s="10">
        <v>2100</v>
      </c>
      <c r="AC92" s="10">
        <v>2100</v>
      </c>
      <c r="AD92" s="10">
        <v>2100</v>
      </c>
      <c r="AE92" s="10">
        <v>2100</v>
      </c>
      <c r="AF92" s="10">
        <v>2100</v>
      </c>
      <c r="AG92" s="10">
        <v>2100</v>
      </c>
      <c r="AH92" s="10">
        <v>2100</v>
      </c>
      <c r="AI92" s="10">
        <v>2100</v>
      </c>
      <c r="AJ92" s="10">
        <v>2100</v>
      </c>
      <c r="AK92" s="10">
        <v>2100</v>
      </c>
      <c r="AL92" s="10">
        <v>2100</v>
      </c>
      <c r="AM92" s="10">
        <v>2100</v>
      </c>
      <c r="AN92" s="10">
        <v>2100</v>
      </c>
      <c r="AO92" s="10">
        <v>2100</v>
      </c>
      <c r="AP92" s="10">
        <v>2100</v>
      </c>
      <c r="AQ92" s="10">
        <v>2100</v>
      </c>
      <c r="AR92" s="10">
        <v>2100</v>
      </c>
      <c r="AS92" s="10">
        <v>2100</v>
      </c>
      <c r="AT92" s="10">
        <v>2100</v>
      </c>
      <c r="AU92" s="10">
        <v>2100</v>
      </c>
      <c r="AV92" s="10">
        <v>2100</v>
      </c>
      <c r="AW92" s="10">
        <v>2100</v>
      </c>
      <c r="AX92" s="10">
        <v>2100</v>
      </c>
      <c r="AY92" s="10">
        <v>2100</v>
      </c>
    </row>
    <row r="93" spans="1:51" x14ac:dyDescent="0.25">
      <c r="A93" s="9" t="s">
        <v>46</v>
      </c>
      <c r="B93" s="9" t="s">
        <v>443</v>
      </c>
      <c r="C93" s="9" t="s">
        <v>321</v>
      </c>
      <c r="D93" s="9" t="s">
        <v>51</v>
      </c>
      <c r="E93" s="9" t="s">
        <v>51</v>
      </c>
      <c r="F93" s="9" t="s">
        <v>322</v>
      </c>
      <c r="G93" s="9" t="s">
        <v>326</v>
      </c>
      <c r="H93" s="9">
        <v>1981</v>
      </c>
      <c r="I93" s="9" t="s">
        <v>1</v>
      </c>
      <c r="J93" s="10">
        <v>1429</v>
      </c>
      <c r="K93" s="10">
        <v>1332.859992980957</v>
      </c>
      <c r="L93" s="10">
        <v>1024.2999992370605</v>
      </c>
      <c r="M93" s="10">
        <v>1388.2999877929687</v>
      </c>
      <c r="N93" s="10">
        <v>1177.0000038146973</v>
      </c>
      <c r="O93" s="10">
        <v>1090.7666721343994</v>
      </c>
      <c r="P93" s="10">
        <v>1113.3186330795288</v>
      </c>
      <c r="Q93" s="10">
        <v>1135.8705940246582</v>
      </c>
      <c r="R93" s="10">
        <v>1158.4225549697876</v>
      </c>
      <c r="S93" s="10">
        <v>1180.974515914917</v>
      </c>
      <c r="T93" s="10">
        <v>1203.5264768600464</v>
      </c>
      <c r="U93" s="10">
        <v>1226.0784378051758</v>
      </c>
      <c r="V93" s="10">
        <v>1248.6303987503052</v>
      </c>
      <c r="W93" s="10">
        <v>1271.1823596954346</v>
      </c>
      <c r="X93" s="10">
        <v>1293.734320640564</v>
      </c>
      <c r="Y93" s="10">
        <v>1316.2862815856934</v>
      </c>
      <c r="Z93" s="10">
        <v>1338.8382425308228</v>
      </c>
      <c r="AA93" s="10">
        <v>1361.3902034759521</v>
      </c>
      <c r="AB93" s="10">
        <v>1383.9421644210815</v>
      </c>
      <c r="AC93" s="10">
        <v>1406.4941253662109</v>
      </c>
      <c r="AD93" s="10">
        <v>1429</v>
      </c>
      <c r="AE93" s="10">
        <v>1429</v>
      </c>
      <c r="AF93" s="10">
        <v>1429</v>
      </c>
      <c r="AG93" s="10">
        <v>1429</v>
      </c>
      <c r="AH93" s="10">
        <v>1429</v>
      </c>
      <c r="AI93" s="10">
        <v>1429</v>
      </c>
      <c r="AJ93" s="10">
        <v>1429</v>
      </c>
      <c r="AK93" s="10">
        <v>1429</v>
      </c>
      <c r="AL93" s="10">
        <v>1429</v>
      </c>
      <c r="AM93" s="10">
        <v>1429</v>
      </c>
      <c r="AN93" s="10">
        <v>1429</v>
      </c>
      <c r="AO93" s="10">
        <v>1429</v>
      </c>
      <c r="AP93" s="10">
        <v>1429</v>
      </c>
      <c r="AQ93" s="10">
        <v>1429</v>
      </c>
      <c r="AR93" s="10">
        <v>1429</v>
      </c>
      <c r="AS93" s="10">
        <v>1429</v>
      </c>
      <c r="AT93" s="10">
        <v>1429</v>
      </c>
      <c r="AU93" s="10">
        <v>1429</v>
      </c>
      <c r="AV93" s="10">
        <v>1429</v>
      </c>
      <c r="AW93" s="10">
        <v>1429</v>
      </c>
      <c r="AX93" s="10">
        <v>1429</v>
      </c>
      <c r="AY93" s="10">
        <v>1429</v>
      </c>
    </row>
    <row r="94" spans="1:51" x14ac:dyDescent="0.25">
      <c r="A94" s="9" t="s">
        <v>46</v>
      </c>
      <c r="B94" s="9" t="s">
        <v>444</v>
      </c>
      <c r="C94" s="9" t="s">
        <v>321</v>
      </c>
      <c r="D94" s="9" t="s">
        <v>441</v>
      </c>
      <c r="E94" s="9" t="s">
        <v>171</v>
      </c>
      <c r="F94" s="9" t="s">
        <v>322</v>
      </c>
      <c r="G94" s="9" t="s">
        <v>326</v>
      </c>
      <c r="H94" s="9">
        <v>2020</v>
      </c>
      <c r="I94" s="9" t="s">
        <v>166</v>
      </c>
      <c r="J94" s="10">
        <v>450</v>
      </c>
      <c r="K94" s="10"/>
      <c r="L94" s="10"/>
      <c r="M94" s="10"/>
      <c r="N94" s="10"/>
      <c r="O94" s="10"/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237.96</v>
      </c>
      <c r="V94" s="10">
        <v>263.63070583203762</v>
      </c>
      <c r="W94" s="10">
        <v>278.64710611082347</v>
      </c>
      <c r="X94" s="10">
        <v>289.30141166407515</v>
      </c>
      <c r="Y94" s="10">
        <v>297.56553308699694</v>
      </c>
      <c r="Z94" s="10">
        <v>304.31781194286106</v>
      </c>
      <c r="AA94" s="10">
        <v>310.02678237026356</v>
      </c>
      <c r="AB94" s="10">
        <v>314.97211749611273</v>
      </c>
      <c r="AC94" s="10">
        <v>319.33421222164691</v>
      </c>
      <c r="AD94" s="10">
        <v>323.23623891903446</v>
      </c>
      <c r="AE94" s="10">
        <v>326.76605142808768</v>
      </c>
      <c r="AF94" s="10">
        <v>329.98851777489858</v>
      </c>
      <c r="AG94" s="10">
        <v>332.95289945358803</v>
      </c>
      <c r="AH94" s="10">
        <v>335.69748820230109</v>
      </c>
      <c r="AI94" s="10">
        <v>338.25263919782037</v>
      </c>
      <c r="AJ94" s="10">
        <v>340.64282332815031</v>
      </c>
      <c r="AK94" s="10">
        <v>342.88805619712195</v>
      </c>
      <c r="AL94" s="10">
        <v>345.00491805368449</v>
      </c>
      <c r="AM94" s="10">
        <v>347.00729759342914</v>
      </c>
      <c r="AN94" s="10">
        <v>348.90694475107205</v>
      </c>
      <c r="AO94" s="10">
        <v>350.713888481087</v>
      </c>
      <c r="AP94" s="10">
        <v>352.4367572601252</v>
      </c>
      <c r="AQ94" s="10">
        <v>354.08302828693604</v>
      </c>
      <c r="AR94" s="10">
        <v>355.65922360693617</v>
      </c>
      <c r="AS94" s="10">
        <v>357.17106617399378</v>
      </c>
      <c r="AT94" s="10">
        <v>358.62360528562562</v>
      </c>
      <c r="AU94" s="10">
        <v>360.02131833247034</v>
      </c>
      <c r="AV94" s="10">
        <v>361.36819403433867</v>
      </c>
      <c r="AW94" s="10">
        <v>362.66780106354912</v>
      </c>
      <c r="AX94" s="10">
        <v>363.9233450298579</v>
      </c>
      <c r="AY94" s="10">
        <v>365.13771611810739</v>
      </c>
    </row>
    <row r="95" spans="1:51" x14ac:dyDescent="0.25">
      <c r="A95" s="9" t="s">
        <v>46</v>
      </c>
      <c r="B95" s="9" t="s">
        <v>445</v>
      </c>
      <c r="C95" s="9" t="s">
        <v>321</v>
      </c>
      <c r="D95" s="9" t="s">
        <v>441</v>
      </c>
      <c r="E95" s="9" t="s">
        <v>441</v>
      </c>
      <c r="F95" s="9" t="s">
        <v>322</v>
      </c>
      <c r="G95" s="9" t="s">
        <v>323</v>
      </c>
      <c r="H95" s="9">
        <v>1986</v>
      </c>
      <c r="I95" s="9" t="s">
        <v>308</v>
      </c>
      <c r="J95" s="10">
        <v>1700</v>
      </c>
      <c r="K95" s="10">
        <v>843.9000027179718</v>
      </c>
      <c r="L95" s="10">
        <v>343.29999709129333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</row>
    <row r="96" spans="1:51" x14ac:dyDescent="0.25">
      <c r="A96" s="9" t="s">
        <v>52</v>
      </c>
      <c r="B96" s="9" t="s">
        <v>446</v>
      </c>
      <c r="C96" s="9" t="s">
        <v>321</v>
      </c>
      <c r="D96" s="9" t="s">
        <v>447</v>
      </c>
      <c r="E96" s="9" t="s">
        <v>149</v>
      </c>
      <c r="F96" s="9" t="s">
        <v>322</v>
      </c>
      <c r="G96" s="9" t="s">
        <v>323</v>
      </c>
      <c r="H96" s="9">
        <v>2017</v>
      </c>
      <c r="I96" s="9" t="s">
        <v>147</v>
      </c>
      <c r="J96" s="10">
        <v>370</v>
      </c>
      <c r="K96" s="10"/>
      <c r="L96" s="10"/>
      <c r="M96" s="10"/>
      <c r="N96" s="10"/>
      <c r="O96" s="10"/>
      <c r="P96" s="10"/>
      <c r="Q96" s="10"/>
      <c r="R96" s="10">
        <v>30</v>
      </c>
      <c r="S96" s="10">
        <v>300</v>
      </c>
      <c r="T96" s="10">
        <v>229.10984280223263</v>
      </c>
      <c r="U96" s="10">
        <v>237.8700495904618</v>
      </c>
      <c r="V96" s="10">
        <v>244.66499387153078</v>
      </c>
      <c r="W96" s="10">
        <v>250.21686759746351</v>
      </c>
      <c r="X96" s="10">
        <v>254.91090994888336</v>
      </c>
      <c r="Y96" s="10">
        <v>258.97707438569267</v>
      </c>
      <c r="Z96" s="10">
        <v>262.56368560446521</v>
      </c>
      <c r="AA96" s="10">
        <v>265.77201866676171</v>
      </c>
      <c r="AB96" s="10">
        <v>268.67430895198316</v>
      </c>
      <c r="AC96" s="10">
        <v>271.3238923926944</v>
      </c>
      <c r="AD96" s="10">
        <v>273.76127288406127</v>
      </c>
      <c r="AE96" s="10">
        <v>276.01793474411426</v>
      </c>
      <c r="AF96" s="10">
        <v>278.11883667376338</v>
      </c>
      <c r="AG96" s="10">
        <v>280.0840991809236</v>
      </c>
      <c r="AH96" s="10">
        <v>281.93017953985583</v>
      </c>
      <c r="AI96" s="10">
        <v>283.67071039969613</v>
      </c>
      <c r="AJ96" s="10">
        <v>285.31711135459727</v>
      </c>
      <c r="AK96" s="10">
        <v>286.87904346199258</v>
      </c>
      <c r="AL96" s="10">
        <v>288.36475275111599</v>
      </c>
      <c r="AM96" s="10">
        <v>289.78133374721409</v>
      </c>
      <c r="AN96" s="10">
        <v>291.13493436925853</v>
      </c>
      <c r="AO96" s="10">
        <v>292.43091718792527</v>
      </c>
      <c r="AP96" s="10">
        <v>293.67398774306156</v>
      </c>
      <c r="AQ96" s="10">
        <v>294.8682976792922</v>
      </c>
      <c r="AR96" s="10">
        <v>296.01752840669786</v>
      </c>
      <c r="AS96" s="10">
        <v>297.12495953934513</v>
      </c>
      <c r="AT96" s="10">
        <v>298.19352531891815</v>
      </c>
      <c r="AU96" s="10">
        <v>299.22586146899431</v>
      </c>
      <c r="AV96" s="10">
        <v>300.22434436377722</v>
      </c>
      <c r="AW96" s="10">
        <v>301.19112397615447</v>
      </c>
      <c r="AX96" s="10">
        <v>302.12815175421582</v>
      </c>
      <c r="AY96" s="10">
        <v>303.03720433508676</v>
      </c>
    </row>
    <row r="97" spans="1:51" x14ac:dyDescent="0.25">
      <c r="A97" s="9" t="s">
        <v>52</v>
      </c>
      <c r="B97" s="9" t="s">
        <v>448</v>
      </c>
      <c r="C97" s="9" t="s">
        <v>321</v>
      </c>
      <c r="D97" s="9" t="s">
        <v>53</v>
      </c>
      <c r="E97" s="9" t="s">
        <v>53</v>
      </c>
      <c r="F97" s="9" t="s">
        <v>322</v>
      </c>
      <c r="G97" s="9" t="s">
        <v>323</v>
      </c>
      <c r="H97" s="9">
        <v>2008</v>
      </c>
      <c r="I97" s="9" t="s">
        <v>1</v>
      </c>
      <c r="J97" s="10">
        <v>2115</v>
      </c>
      <c r="K97" s="10">
        <v>1217.4999923706055</v>
      </c>
      <c r="L97" s="10">
        <v>769.60000610351562</v>
      </c>
      <c r="M97" s="10">
        <v>2191.9000091552734</v>
      </c>
      <c r="N97" s="10">
        <v>464.29999225586653</v>
      </c>
      <c r="O97" s="10">
        <v>1110.0968856811523</v>
      </c>
      <c r="P97" s="10">
        <v>1170.033581427349</v>
      </c>
      <c r="Q97" s="10">
        <v>1101.7485279588675</v>
      </c>
      <c r="R97" s="10">
        <v>978.98522763658673</v>
      </c>
      <c r="S97" s="10">
        <v>958.83631250933365</v>
      </c>
      <c r="T97" s="10">
        <v>1144.390957052098</v>
      </c>
      <c r="U97" s="10">
        <v>1187.0333861453284</v>
      </c>
      <c r="V97" s="10">
        <v>1229.6758152385589</v>
      </c>
      <c r="W97" s="10">
        <v>1272.3182443317894</v>
      </c>
      <c r="X97" s="10">
        <v>1314.9606734250199</v>
      </c>
      <c r="Y97" s="10">
        <v>1357.6031025182504</v>
      </c>
      <c r="Z97" s="10">
        <v>1400.2455316114808</v>
      </c>
      <c r="AA97" s="10">
        <v>1442.8879607047113</v>
      </c>
      <c r="AB97" s="10">
        <v>1485.5303897979418</v>
      </c>
      <c r="AC97" s="10">
        <v>1528.1728188911723</v>
      </c>
      <c r="AD97" s="10">
        <v>1570.8152479844027</v>
      </c>
      <c r="AE97" s="10">
        <v>1613.4576770776332</v>
      </c>
      <c r="AF97" s="10">
        <v>1656.1001061708637</v>
      </c>
      <c r="AG97" s="10">
        <v>1698.7425352640942</v>
      </c>
      <c r="AH97" s="10">
        <v>1741.3849643573246</v>
      </c>
      <c r="AI97" s="10">
        <v>1784.0273934505551</v>
      </c>
      <c r="AJ97" s="10">
        <v>1826.6698225437856</v>
      </c>
      <c r="AK97" s="10">
        <v>1869.3122516370161</v>
      </c>
      <c r="AL97" s="10">
        <v>1911.9546807302465</v>
      </c>
      <c r="AM97" s="10">
        <v>1954.597109823477</v>
      </c>
      <c r="AN97" s="10">
        <v>1997.2395389167075</v>
      </c>
      <c r="AO97" s="10">
        <v>2039.881968009938</v>
      </c>
      <c r="AP97" s="10">
        <v>2082.5243971031682</v>
      </c>
      <c r="AQ97" s="10">
        <v>2115</v>
      </c>
      <c r="AR97" s="10">
        <v>2115</v>
      </c>
      <c r="AS97" s="10">
        <v>2115</v>
      </c>
      <c r="AT97" s="10">
        <v>2115</v>
      </c>
      <c r="AU97" s="10">
        <v>2115</v>
      </c>
      <c r="AV97" s="10">
        <v>2115</v>
      </c>
      <c r="AW97" s="10">
        <v>2115</v>
      </c>
      <c r="AX97" s="10">
        <v>2115</v>
      </c>
      <c r="AY97" s="10">
        <v>2115</v>
      </c>
    </row>
    <row r="98" spans="1:51" x14ac:dyDescent="0.25">
      <c r="A98" s="9" t="s">
        <v>52</v>
      </c>
      <c r="B98" s="9" t="s">
        <v>449</v>
      </c>
      <c r="C98" s="9" t="s">
        <v>321</v>
      </c>
      <c r="D98" s="9" t="s">
        <v>54</v>
      </c>
      <c r="E98" s="9" t="s">
        <v>54</v>
      </c>
      <c r="F98" s="9" t="s">
        <v>322</v>
      </c>
      <c r="G98" s="9" t="s">
        <v>323</v>
      </c>
      <c r="H98" s="9">
        <v>2015</v>
      </c>
      <c r="I98" s="9" t="s">
        <v>1</v>
      </c>
      <c r="J98" s="10">
        <v>500</v>
      </c>
      <c r="K98" s="10"/>
      <c r="L98" s="10"/>
      <c r="M98" s="10"/>
      <c r="N98" s="10"/>
      <c r="O98" s="10"/>
      <c r="P98" s="10">
        <v>12</v>
      </c>
      <c r="Q98" s="10">
        <v>33</v>
      </c>
      <c r="R98" s="10">
        <v>500</v>
      </c>
      <c r="S98" s="10">
        <v>500</v>
      </c>
      <c r="T98" s="10">
        <v>500</v>
      </c>
      <c r="U98" s="10">
        <v>500</v>
      </c>
      <c r="V98" s="10">
        <v>500</v>
      </c>
      <c r="W98" s="10">
        <v>500</v>
      </c>
      <c r="X98" s="10">
        <v>500</v>
      </c>
      <c r="Y98" s="10">
        <v>500</v>
      </c>
      <c r="Z98" s="10">
        <v>500</v>
      </c>
      <c r="AA98" s="10">
        <v>500</v>
      </c>
      <c r="AB98" s="10">
        <v>500</v>
      </c>
      <c r="AC98" s="10">
        <v>500</v>
      </c>
      <c r="AD98" s="10">
        <v>500</v>
      </c>
      <c r="AE98" s="10">
        <v>500</v>
      </c>
      <c r="AF98" s="10">
        <v>500</v>
      </c>
      <c r="AG98" s="10">
        <v>500</v>
      </c>
      <c r="AH98" s="10">
        <v>500</v>
      </c>
      <c r="AI98" s="10">
        <v>500</v>
      </c>
      <c r="AJ98" s="10">
        <v>500</v>
      </c>
      <c r="AK98" s="10">
        <v>500</v>
      </c>
      <c r="AL98" s="10">
        <v>500</v>
      </c>
      <c r="AM98" s="10">
        <v>500</v>
      </c>
      <c r="AN98" s="10">
        <v>500</v>
      </c>
      <c r="AO98" s="10">
        <v>500</v>
      </c>
      <c r="AP98" s="10">
        <v>500</v>
      </c>
      <c r="AQ98" s="10">
        <v>500</v>
      </c>
      <c r="AR98" s="10">
        <v>500</v>
      </c>
      <c r="AS98" s="10">
        <v>500</v>
      </c>
      <c r="AT98" s="10">
        <v>500</v>
      </c>
      <c r="AU98" s="10">
        <v>500</v>
      </c>
      <c r="AV98" s="10">
        <v>500</v>
      </c>
      <c r="AW98" s="10">
        <v>500</v>
      </c>
      <c r="AX98" s="10">
        <v>500</v>
      </c>
      <c r="AY98" s="10">
        <v>500</v>
      </c>
    </row>
    <row r="99" spans="1:51" x14ac:dyDescent="0.25">
      <c r="A99" s="9" t="s">
        <v>52</v>
      </c>
      <c r="B99" s="9" t="s">
        <v>450</v>
      </c>
      <c r="C99" s="9" t="s">
        <v>321</v>
      </c>
      <c r="D99" s="9" t="s">
        <v>55</v>
      </c>
      <c r="E99" s="9" t="s">
        <v>150</v>
      </c>
      <c r="F99" s="9" t="s">
        <v>322</v>
      </c>
      <c r="G99" s="9" t="s">
        <v>323</v>
      </c>
      <c r="H99" s="9">
        <v>2015</v>
      </c>
      <c r="I99" s="9" t="s">
        <v>147</v>
      </c>
      <c r="J99" s="10">
        <v>9300</v>
      </c>
      <c r="K99" s="10"/>
      <c r="L99" s="10"/>
      <c r="M99" s="10"/>
      <c r="N99" s="10"/>
      <c r="O99" s="10"/>
      <c r="P99" s="10"/>
      <c r="Q99" s="10"/>
      <c r="R99" s="10">
        <v>775.62</v>
      </c>
      <c r="S99" s="10">
        <v>987.66000000000008</v>
      </c>
      <c r="T99" s="10">
        <v>1199.7</v>
      </c>
      <c r="U99" s="10">
        <v>1411.74</v>
      </c>
      <c r="V99" s="10">
        <v>1623.7800000000002</v>
      </c>
      <c r="W99" s="10">
        <v>1835.8200000000002</v>
      </c>
      <c r="X99" s="10">
        <v>2047.8600000000001</v>
      </c>
      <c r="Y99" s="10">
        <v>2259.9</v>
      </c>
      <c r="Z99" s="10">
        <v>2471.9400000000005</v>
      </c>
      <c r="AA99" s="10">
        <v>2683.98</v>
      </c>
      <c r="AB99" s="10">
        <v>2896.02</v>
      </c>
      <c r="AC99" s="10">
        <v>3108.0600000000004</v>
      </c>
      <c r="AD99" s="10">
        <v>3320.1000000000004</v>
      </c>
      <c r="AE99" s="10">
        <v>3532.1400000000003</v>
      </c>
      <c r="AF99" s="10">
        <v>3744.1800000000003</v>
      </c>
      <c r="AG99" s="10">
        <v>3956.22</v>
      </c>
      <c r="AH99" s="10">
        <v>4168.26</v>
      </c>
      <c r="AI99" s="10">
        <v>4380.3</v>
      </c>
      <c r="AJ99" s="10">
        <v>4592.34</v>
      </c>
      <c r="AK99" s="10">
        <v>4804.38</v>
      </c>
      <c r="AL99" s="10">
        <v>5016.42</v>
      </c>
      <c r="AM99" s="10">
        <v>5228.46</v>
      </c>
      <c r="AN99" s="10">
        <v>5440.5000000000009</v>
      </c>
      <c r="AO99" s="10">
        <v>5652.54</v>
      </c>
      <c r="AP99" s="10">
        <v>5864.5800000000008</v>
      </c>
      <c r="AQ99" s="10">
        <v>6076.6200000000008</v>
      </c>
      <c r="AR99" s="10">
        <v>6288.66</v>
      </c>
      <c r="AS99" s="10">
        <v>6500.7000000000007</v>
      </c>
      <c r="AT99" s="10">
        <v>6712.74</v>
      </c>
      <c r="AU99" s="10">
        <v>6924.7800000000007</v>
      </c>
      <c r="AV99" s="10">
        <v>7136.8200000000006</v>
      </c>
      <c r="AW99" s="10">
        <v>7348.86</v>
      </c>
      <c r="AX99" s="10">
        <v>7560.9000000000005</v>
      </c>
      <c r="AY99" s="10">
        <v>7772.94</v>
      </c>
    </row>
    <row r="100" spans="1:51" x14ac:dyDescent="0.25">
      <c r="A100" s="9" t="s">
        <v>52</v>
      </c>
      <c r="B100" s="9" t="s">
        <v>451</v>
      </c>
      <c r="C100" s="9" t="s">
        <v>321</v>
      </c>
      <c r="D100" s="9" t="s">
        <v>55</v>
      </c>
      <c r="E100" s="9" t="s">
        <v>55</v>
      </c>
      <c r="F100" s="9" t="s">
        <v>322</v>
      </c>
      <c r="G100" s="9" t="s">
        <v>323</v>
      </c>
      <c r="H100" s="9">
        <v>2005</v>
      </c>
      <c r="I100" s="9" t="s">
        <v>1</v>
      </c>
      <c r="J100" s="10">
        <v>50</v>
      </c>
      <c r="K100" s="10"/>
      <c r="L100" s="10"/>
      <c r="M100" s="10"/>
      <c r="N100" s="10"/>
      <c r="O100" s="10"/>
      <c r="P100" s="10">
        <v>36.307339047565293</v>
      </c>
      <c r="Q100" s="10">
        <v>36.665390863877626</v>
      </c>
      <c r="R100" s="10">
        <v>37</v>
      </c>
      <c r="S100" s="10">
        <v>39</v>
      </c>
      <c r="T100" s="10">
        <v>39.585605840713093</v>
      </c>
      <c r="U100" s="10">
        <v>40.171211681426186</v>
      </c>
      <c r="V100" s="10">
        <v>40.756817522139279</v>
      </c>
      <c r="W100" s="10">
        <v>41.342423362852372</v>
      </c>
      <c r="X100" s="10">
        <v>41.928029203565465</v>
      </c>
      <c r="Y100" s="10">
        <v>42.513635044278558</v>
      </c>
      <c r="Z100" s="10">
        <v>43.099240884991652</v>
      </c>
      <c r="AA100" s="10">
        <v>43.684846725704745</v>
      </c>
      <c r="AB100" s="10">
        <v>44.270452566417838</v>
      </c>
      <c r="AC100" s="10">
        <v>44.856058407130931</v>
      </c>
      <c r="AD100" s="10">
        <v>45.441664247844024</v>
      </c>
      <c r="AE100" s="10">
        <v>46.027270088557117</v>
      </c>
      <c r="AF100" s="10">
        <v>46.61287592927021</v>
      </c>
      <c r="AG100" s="10">
        <v>47.198481769983303</v>
      </c>
      <c r="AH100" s="10">
        <v>47.784087610696396</v>
      </c>
      <c r="AI100" s="10">
        <v>48.369693451409489</v>
      </c>
      <c r="AJ100" s="10">
        <v>48.955299292122582</v>
      </c>
      <c r="AK100" s="10">
        <v>49.540905132835675</v>
      </c>
      <c r="AL100" s="10">
        <v>50</v>
      </c>
      <c r="AM100" s="10">
        <v>50</v>
      </c>
      <c r="AN100" s="10">
        <v>50</v>
      </c>
      <c r="AO100" s="10">
        <v>50</v>
      </c>
      <c r="AP100" s="10">
        <v>50</v>
      </c>
      <c r="AQ100" s="10">
        <v>50</v>
      </c>
      <c r="AR100" s="10">
        <v>50</v>
      </c>
      <c r="AS100" s="10">
        <v>50</v>
      </c>
      <c r="AT100" s="10">
        <v>50</v>
      </c>
      <c r="AU100" s="10">
        <v>50</v>
      </c>
      <c r="AV100" s="10">
        <v>50</v>
      </c>
      <c r="AW100" s="10">
        <v>50</v>
      </c>
      <c r="AX100" s="10">
        <v>50</v>
      </c>
      <c r="AY100" s="10">
        <v>50</v>
      </c>
    </row>
    <row r="101" spans="1:51" x14ac:dyDescent="0.25">
      <c r="A101" s="9" t="s">
        <v>52</v>
      </c>
      <c r="B101" s="9" t="s">
        <v>452</v>
      </c>
      <c r="C101" s="9" t="s">
        <v>321</v>
      </c>
      <c r="D101" s="9" t="s">
        <v>55</v>
      </c>
      <c r="E101" s="9" t="s">
        <v>55</v>
      </c>
      <c r="F101" s="9" t="s">
        <v>438</v>
      </c>
      <c r="G101" s="9" t="s">
        <v>323</v>
      </c>
      <c r="H101" s="9">
        <v>2005</v>
      </c>
      <c r="I101" s="9" t="s">
        <v>1</v>
      </c>
      <c r="J101" s="10">
        <v>4950</v>
      </c>
      <c r="K101" s="10">
        <v>1229.799991607666</v>
      </c>
      <c r="L101" s="10">
        <v>2756.4000350832939</v>
      </c>
      <c r="M101" s="10">
        <v>8.1000000014901161</v>
      </c>
      <c r="N101" s="10">
        <v>3695.9795455932617</v>
      </c>
      <c r="O101" s="10">
        <v>2754.991339109838</v>
      </c>
      <c r="P101" s="10">
        <v>4000</v>
      </c>
      <c r="Q101" s="10">
        <v>4000</v>
      </c>
      <c r="R101" s="10">
        <v>4000</v>
      </c>
      <c r="S101" s="10">
        <v>4250</v>
      </c>
      <c r="T101" s="10">
        <v>4298.9194446775236</v>
      </c>
      <c r="U101" s="10">
        <v>4597.8388893550473</v>
      </c>
      <c r="V101" s="10">
        <v>4896.7583340325709</v>
      </c>
      <c r="W101" s="10">
        <v>4950</v>
      </c>
      <c r="X101" s="10">
        <v>4950</v>
      </c>
      <c r="Y101" s="10">
        <v>4950</v>
      </c>
      <c r="Z101" s="10">
        <v>4950</v>
      </c>
      <c r="AA101" s="10">
        <v>4950</v>
      </c>
      <c r="AB101" s="10">
        <v>4950</v>
      </c>
      <c r="AC101" s="10">
        <v>4950</v>
      </c>
      <c r="AD101" s="10">
        <v>4950</v>
      </c>
      <c r="AE101" s="10">
        <v>4950</v>
      </c>
      <c r="AF101" s="10">
        <v>4950</v>
      </c>
      <c r="AG101" s="10">
        <v>4950</v>
      </c>
      <c r="AH101" s="10">
        <v>4950</v>
      </c>
      <c r="AI101" s="10">
        <v>4950</v>
      </c>
      <c r="AJ101" s="10">
        <v>4950</v>
      </c>
      <c r="AK101" s="10">
        <v>4950</v>
      </c>
      <c r="AL101" s="10">
        <v>4950</v>
      </c>
      <c r="AM101" s="10">
        <v>4950</v>
      </c>
      <c r="AN101" s="10">
        <v>4950</v>
      </c>
      <c r="AO101" s="10">
        <v>4950</v>
      </c>
      <c r="AP101" s="10">
        <v>4950</v>
      </c>
      <c r="AQ101" s="10">
        <v>4950</v>
      </c>
      <c r="AR101" s="10">
        <v>4950</v>
      </c>
      <c r="AS101" s="10">
        <v>4950</v>
      </c>
      <c r="AT101" s="10">
        <v>4950</v>
      </c>
      <c r="AU101" s="10">
        <v>4950</v>
      </c>
      <c r="AV101" s="10">
        <v>4950</v>
      </c>
      <c r="AW101" s="10">
        <v>4950</v>
      </c>
      <c r="AX101" s="10">
        <v>4950</v>
      </c>
      <c r="AY101" s="10">
        <v>4950</v>
      </c>
    </row>
    <row r="102" spans="1:51" x14ac:dyDescent="0.25">
      <c r="A102" s="9" t="s">
        <v>52</v>
      </c>
      <c r="B102" s="9" t="s">
        <v>453</v>
      </c>
      <c r="C102" s="9" t="s">
        <v>321</v>
      </c>
      <c r="D102" s="9" t="s">
        <v>454</v>
      </c>
      <c r="E102" s="9" t="s">
        <v>454</v>
      </c>
      <c r="F102" s="9" t="s">
        <v>322</v>
      </c>
      <c r="G102" s="9" t="s">
        <v>323</v>
      </c>
      <c r="H102" s="9">
        <v>1993</v>
      </c>
      <c r="I102" s="9" t="s">
        <v>305</v>
      </c>
      <c r="J102" s="10">
        <v>1610</v>
      </c>
      <c r="K102" s="10">
        <v>1000.7808961868286</v>
      </c>
      <c r="L102" s="10">
        <v>972.8259916305542</v>
      </c>
      <c r="M102" s="10">
        <v>1160.5725440979004</v>
      </c>
      <c r="N102" s="10">
        <v>1162.9912655353546</v>
      </c>
      <c r="O102" s="10">
        <v>1486.5146827697754</v>
      </c>
      <c r="P102" s="10">
        <v>1566.0729465257555</v>
      </c>
      <c r="Q102" s="10">
        <v>1610</v>
      </c>
      <c r="R102" s="10">
        <v>1610</v>
      </c>
      <c r="S102" s="10">
        <v>1610</v>
      </c>
      <c r="T102" s="10">
        <v>1610</v>
      </c>
      <c r="U102" s="10">
        <v>1610</v>
      </c>
      <c r="V102" s="10">
        <v>1610</v>
      </c>
      <c r="W102" s="10">
        <v>1610</v>
      </c>
      <c r="X102" s="10">
        <v>1610</v>
      </c>
      <c r="Y102" s="10">
        <v>1610</v>
      </c>
      <c r="Z102" s="10">
        <v>1610</v>
      </c>
      <c r="AA102" s="10">
        <v>1610</v>
      </c>
      <c r="AB102" s="10">
        <v>1610</v>
      </c>
      <c r="AC102" s="10">
        <v>1610</v>
      </c>
      <c r="AD102" s="10">
        <v>1610</v>
      </c>
      <c r="AE102" s="10">
        <v>1610</v>
      </c>
      <c r="AF102" s="10">
        <v>1610</v>
      </c>
      <c r="AG102" s="10">
        <v>1610</v>
      </c>
      <c r="AH102" s="10">
        <v>1610</v>
      </c>
      <c r="AI102" s="10">
        <v>1610</v>
      </c>
      <c r="AJ102" s="10">
        <v>1610</v>
      </c>
      <c r="AK102" s="10">
        <v>1610</v>
      </c>
      <c r="AL102" s="10">
        <v>1610</v>
      </c>
      <c r="AM102" s="10">
        <v>1610</v>
      </c>
      <c r="AN102" s="10">
        <v>1610</v>
      </c>
      <c r="AO102" s="10">
        <v>1610</v>
      </c>
      <c r="AP102" s="10">
        <v>1610</v>
      </c>
      <c r="AQ102" s="10">
        <v>1610</v>
      </c>
      <c r="AR102" s="10">
        <v>1610</v>
      </c>
      <c r="AS102" s="10">
        <v>1610</v>
      </c>
      <c r="AT102" s="10">
        <v>1610</v>
      </c>
      <c r="AU102" s="10">
        <v>1610</v>
      </c>
      <c r="AV102" s="10">
        <v>1610</v>
      </c>
      <c r="AW102" s="10">
        <v>1610</v>
      </c>
      <c r="AX102" s="10">
        <v>1610</v>
      </c>
      <c r="AY102" s="10">
        <v>1610</v>
      </c>
    </row>
    <row r="103" spans="1:51" x14ac:dyDescent="0.25">
      <c r="A103" s="9" t="s">
        <v>52</v>
      </c>
      <c r="B103" s="9" t="s">
        <v>455</v>
      </c>
      <c r="C103" s="9" t="s">
        <v>321</v>
      </c>
      <c r="D103" s="9" t="s">
        <v>151</v>
      </c>
      <c r="E103" s="9" t="s">
        <v>151</v>
      </c>
      <c r="F103" s="9" t="s">
        <v>322</v>
      </c>
      <c r="G103" s="9" t="s">
        <v>323</v>
      </c>
      <c r="H103" s="9">
        <v>2015</v>
      </c>
      <c r="I103" s="9" t="s">
        <v>147</v>
      </c>
      <c r="J103" s="10">
        <v>50</v>
      </c>
      <c r="K103" s="10"/>
      <c r="L103" s="10"/>
      <c r="M103" s="10"/>
      <c r="N103" s="10"/>
      <c r="O103" s="10"/>
      <c r="P103" s="10"/>
      <c r="Q103" s="10"/>
      <c r="R103" s="10">
        <v>2.0070151323181378</v>
      </c>
      <c r="S103" s="10">
        <v>4.6544610129624271</v>
      </c>
      <c r="T103" s="10">
        <v>33.062837009666325</v>
      </c>
      <c r="U103" s="10">
        <v>33.813090215873451</v>
      </c>
      <c r="V103" s="10">
        <v>34.447420263362616</v>
      </c>
      <c r="W103" s="10">
        <v>34.996901944012528</v>
      </c>
      <c r="X103" s="10">
        <v>35.481579135738542</v>
      </c>
      <c r="Y103" s="10">
        <v>35.915137657670499</v>
      </c>
      <c r="Z103" s="10">
        <v>36.307339047565293</v>
      </c>
      <c r="AA103" s="10">
        <v>36.665390863877626</v>
      </c>
      <c r="AB103" s="10">
        <v>36.994766605954226</v>
      </c>
      <c r="AC103" s="10">
        <v>37.299720911366791</v>
      </c>
      <c r="AD103" s="10">
        <v>37.583626577535597</v>
      </c>
      <c r="AE103" s="10">
        <v>37.849202592016702</v>
      </c>
      <c r="AF103" s="10">
        <v>38.098672910791329</v>
      </c>
      <c r="AG103" s="10">
        <v>38.333879783742717</v>
      </c>
      <c r="AH103" s="10">
        <v>38.556366399269905</v>
      </c>
      <c r="AI103" s="10">
        <v>38.767438305674673</v>
      </c>
      <c r="AJ103" s="10">
        <v>38.968209831231889</v>
      </c>
      <c r="AK103" s="10">
        <v>39.159639695569467</v>
      </c>
      <c r="AL103" s="10">
        <v>39.342558698548451</v>
      </c>
      <c r="AM103" s="10">
        <v>39.5176915118818</v>
      </c>
      <c r="AN103" s="10">
        <v>39.685674019332644</v>
      </c>
      <c r="AO103" s="10">
        <v>39.8470672539584</v>
      </c>
      <c r="AP103" s="10">
        <v>40.002368703607814</v>
      </c>
      <c r="AQ103" s="10">
        <v>40.152021559370965</v>
      </c>
      <c r="AR103" s="10">
        <v>40.296422340394344</v>
      </c>
      <c r="AS103" s="10">
        <v>40.435927225539771</v>
      </c>
      <c r="AT103" s="10">
        <v>40.570857346456378</v>
      </c>
      <c r="AU103" s="10">
        <v>40.701503240020877</v>
      </c>
      <c r="AV103" s="10">
        <v>40.828128615434565</v>
      </c>
      <c r="AW103" s="10">
        <v>40.950973558795503</v>
      </c>
      <c r="AX103" s="10">
        <v>41.070257273028936</v>
      </c>
      <c r="AY103" s="10">
        <v>41.186180431746891</v>
      </c>
    </row>
    <row r="104" spans="1:51" x14ac:dyDescent="0.25">
      <c r="A104" s="9" t="s">
        <v>52</v>
      </c>
      <c r="B104" s="9" t="s">
        <v>456</v>
      </c>
      <c r="C104" s="9" t="s">
        <v>321</v>
      </c>
      <c r="D104" s="9" t="s">
        <v>457</v>
      </c>
      <c r="E104" s="9" t="s">
        <v>457</v>
      </c>
      <c r="F104" s="9" t="s">
        <v>322</v>
      </c>
      <c r="G104" s="9" t="s">
        <v>323</v>
      </c>
      <c r="H104" s="9">
        <v>2007</v>
      </c>
      <c r="I104" s="9" t="s">
        <v>305</v>
      </c>
      <c r="J104" s="10">
        <v>1500</v>
      </c>
      <c r="K104" s="10">
        <v>1212.4999966621399</v>
      </c>
      <c r="L104" s="10">
        <v>1204.2999954223633</v>
      </c>
      <c r="M104" s="10">
        <v>1370.5999984741211</v>
      </c>
      <c r="N104" s="10">
        <v>1598.4999685287476</v>
      </c>
      <c r="O104" s="10">
        <v>1552.0326728820801</v>
      </c>
      <c r="P104" s="10">
        <v>1500</v>
      </c>
      <c r="Q104" s="10">
        <v>1500</v>
      </c>
      <c r="R104" s="10">
        <v>1500</v>
      </c>
      <c r="S104" s="10">
        <v>1500</v>
      </c>
      <c r="T104" s="10">
        <v>1500</v>
      </c>
      <c r="U104" s="10">
        <v>1500</v>
      </c>
      <c r="V104" s="10">
        <v>1500</v>
      </c>
      <c r="W104" s="10">
        <v>1500</v>
      </c>
      <c r="X104" s="10">
        <v>1500</v>
      </c>
      <c r="Y104" s="10">
        <v>1500</v>
      </c>
      <c r="Z104" s="10">
        <v>1500</v>
      </c>
      <c r="AA104" s="10">
        <v>1500</v>
      </c>
      <c r="AB104" s="10">
        <v>1500</v>
      </c>
      <c r="AC104" s="10">
        <v>1500</v>
      </c>
      <c r="AD104" s="10">
        <v>1500</v>
      </c>
      <c r="AE104" s="10">
        <v>1500</v>
      </c>
      <c r="AF104" s="10">
        <v>1500</v>
      </c>
      <c r="AG104" s="10">
        <v>1500</v>
      </c>
      <c r="AH104" s="10">
        <v>1500</v>
      </c>
      <c r="AI104" s="10">
        <v>1500</v>
      </c>
      <c r="AJ104" s="10">
        <v>1500</v>
      </c>
      <c r="AK104" s="10">
        <v>1500</v>
      </c>
      <c r="AL104" s="10">
        <v>1500</v>
      </c>
      <c r="AM104" s="10">
        <v>1500</v>
      </c>
      <c r="AN104" s="10">
        <v>1500</v>
      </c>
      <c r="AO104" s="10">
        <v>1500</v>
      </c>
      <c r="AP104" s="10">
        <v>1500</v>
      </c>
      <c r="AQ104" s="10">
        <v>1500</v>
      </c>
      <c r="AR104" s="10">
        <v>1500</v>
      </c>
      <c r="AS104" s="10">
        <v>1500</v>
      </c>
      <c r="AT104" s="10">
        <v>1500</v>
      </c>
      <c r="AU104" s="10">
        <v>1500</v>
      </c>
      <c r="AV104" s="10">
        <v>1500</v>
      </c>
      <c r="AW104" s="10">
        <v>1500</v>
      </c>
      <c r="AX104" s="10">
        <v>1500</v>
      </c>
      <c r="AY104" s="10">
        <v>1500</v>
      </c>
    </row>
    <row r="105" spans="1:51" x14ac:dyDescent="0.25">
      <c r="A105" s="9" t="s">
        <v>52</v>
      </c>
      <c r="B105" s="9" t="s">
        <v>458</v>
      </c>
      <c r="C105" s="9" t="s">
        <v>321</v>
      </c>
      <c r="D105" s="9" t="s">
        <v>457</v>
      </c>
      <c r="E105" s="9" t="s">
        <v>56</v>
      </c>
      <c r="F105" s="9" t="s">
        <v>322</v>
      </c>
      <c r="G105" s="9" t="s">
        <v>323</v>
      </c>
      <c r="H105" s="9">
        <v>2009</v>
      </c>
      <c r="I105" s="9" t="s">
        <v>1</v>
      </c>
      <c r="J105" s="10">
        <v>550</v>
      </c>
      <c r="K105" s="10">
        <v>16.246556222438812</v>
      </c>
      <c r="L105" s="10">
        <v>198.23461699485779</v>
      </c>
      <c r="M105" s="10">
        <v>268.10000038146973</v>
      </c>
      <c r="N105" s="10">
        <v>241.70000302791595</v>
      </c>
      <c r="O105" s="10">
        <v>264.06192350387573</v>
      </c>
      <c r="P105" s="10">
        <v>142.720966183733</v>
      </c>
      <c r="Q105" s="10">
        <v>156.01110250621664</v>
      </c>
      <c r="R105" s="10">
        <v>213.99731739871447</v>
      </c>
      <c r="S105" s="10">
        <v>207.75370405042719</v>
      </c>
      <c r="T105" s="10">
        <v>163.29942072556244</v>
      </c>
      <c r="U105" s="10">
        <v>170.58773894490824</v>
      </c>
      <c r="V105" s="10">
        <v>177.87605716425404</v>
      </c>
      <c r="W105" s="10">
        <v>185.16437538359983</v>
      </c>
      <c r="X105" s="10">
        <v>192.45269360294563</v>
      </c>
      <c r="Y105" s="10">
        <v>199.74101182229143</v>
      </c>
      <c r="Z105" s="10">
        <v>207.02933004163722</v>
      </c>
      <c r="AA105" s="10">
        <v>214.31764826098302</v>
      </c>
      <c r="AB105" s="10">
        <v>221.60596648032882</v>
      </c>
      <c r="AC105" s="10">
        <v>228.89428469967461</v>
      </c>
      <c r="AD105" s="10">
        <v>236.18260291902041</v>
      </c>
      <c r="AE105" s="10">
        <v>243.47092113836621</v>
      </c>
      <c r="AF105" s="10">
        <v>250.759239357712</v>
      </c>
      <c r="AG105" s="10">
        <v>258.04755757705777</v>
      </c>
      <c r="AH105" s="10">
        <v>265.33587579640357</v>
      </c>
      <c r="AI105" s="10">
        <v>272.62419401574937</v>
      </c>
      <c r="AJ105" s="10">
        <v>279.91251223509516</v>
      </c>
      <c r="AK105" s="10">
        <v>287.20083045444096</v>
      </c>
      <c r="AL105" s="10">
        <v>294.48914867378676</v>
      </c>
      <c r="AM105" s="10">
        <v>301.77746689313256</v>
      </c>
      <c r="AN105" s="10">
        <v>309.06578511247835</v>
      </c>
      <c r="AO105" s="10">
        <v>316.35410333182415</v>
      </c>
      <c r="AP105" s="10">
        <v>323.64242155116995</v>
      </c>
      <c r="AQ105" s="10">
        <v>330.93073977051574</v>
      </c>
      <c r="AR105" s="10">
        <v>338.21905798986154</v>
      </c>
      <c r="AS105" s="10">
        <v>345.50737620920734</v>
      </c>
      <c r="AT105" s="10">
        <v>352.79569442855313</v>
      </c>
      <c r="AU105" s="10">
        <v>360.08401264789893</v>
      </c>
      <c r="AV105" s="10">
        <v>367.37233086724473</v>
      </c>
      <c r="AW105" s="10">
        <v>374.66064908659052</v>
      </c>
      <c r="AX105" s="10">
        <v>381.94896730593632</v>
      </c>
      <c r="AY105" s="10">
        <v>389.23728552528212</v>
      </c>
    </row>
    <row r="106" spans="1:51" x14ac:dyDescent="0.25">
      <c r="A106" s="9" t="s">
        <v>52</v>
      </c>
      <c r="B106" s="9" t="s">
        <v>459</v>
      </c>
      <c r="C106" s="9" t="s">
        <v>321</v>
      </c>
      <c r="D106" s="9" t="s">
        <v>460</v>
      </c>
      <c r="E106" s="9" t="s">
        <v>57</v>
      </c>
      <c r="F106" s="9" t="s">
        <v>322</v>
      </c>
      <c r="G106" s="9" t="s">
        <v>323</v>
      </c>
      <c r="H106" s="9">
        <v>2009</v>
      </c>
      <c r="I106" s="9" t="s">
        <v>1</v>
      </c>
      <c r="J106" s="10">
        <v>150</v>
      </c>
      <c r="K106" s="10">
        <v>61.500000655651093</v>
      </c>
      <c r="L106" s="10">
        <v>39.100000359117985</v>
      </c>
      <c r="M106" s="10">
        <v>47.500000357627869</v>
      </c>
      <c r="N106" s="10">
        <v>119.29999649524689</v>
      </c>
      <c r="O106" s="10">
        <v>61.559871196746826</v>
      </c>
      <c r="P106" s="10">
        <v>128</v>
      </c>
      <c r="Q106" s="10">
        <v>128</v>
      </c>
      <c r="R106" s="10">
        <v>128</v>
      </c>
      <c r="S106" s="10">
        <v>128</v>
      </c>
      <c r="T106" s="10">
        <v>139.30833330346891</v>
      </c>
      <c r="U106" s="10">
        <v>150</v>
      </c>
      <c r="V106" s="10">
        <v>150</v>
      </c>
      <c r="W106" s="10">
        <v>150</v>
      </c>
      <c r="X106" s="10">
        <v>150</v>
      </c>
      <c r="Y106" s="10">
        <v>150</v>
      </c>
      <c r="Z106" s="10">
        <v>150</v>
      </c>
      <c r="AA106" s="10">
        <v>150</v>
      </c>
      <c r="AB106" s="10">
        <v>150</v>
      </c>
      <c r="AC106" s="10">
        <v>150</v>
      </c>
      <c r="AD106" s="10">
        <v>150</v>
      </c>
      <c r="AE106" s="10">
        <v>150</v>
      </c>
      <c r="AF106" s="10">
        <v>150</v>
      </c>
      <c r="AG106" s="10">
        <v>150</v>
      </c>
      <c r="AH106" s="10">
        <v>150</v>
      </c>
      <c r="AI106" s="10">
        <v>150</v>
      </c>
      <c r="AJ106" s="10">
        <v>150</v>
      </c>
      <c r="AK106" s="10">
        <v>150</v>
      </c>
      <c r="AL106" s="10">
        <v>150</v>
      </c>
      <c r="AM106" s="10">
        <v>150</v>
      </c>
      <c r="AN106" s="10">
        <v>150</v>
      </c>
      <c r="AO106" s="10">
        <v>150</v>
      </c>
      <c r="AP106" s="10">
        <v>150</v>
      </c>
      <c r="AQ106" s="10">
        <v>150</v>
      </c>
      <c r="AR106" s="10">
        <v>150</v>
      </c>
      <c r="AS106" s="10">
        <v>150</v>
      </c>
      <c r="AT106" s="10">
        <v>150</v>
      </c>
      <c r="AU106" s="10">
        <v>150</v>
      </c>
      <c r="AV106" s="10">
        <v>150</v>
      </c>
      <c r="AW106" s="10">
        <v>150</v>
      </c>
      <c r="AX106" s="10">
        <v>150</v>
      </c>
      <c r="AY106" s="10">
        <v>150</v>
      </c>
    </row>
    <row r="107" spans="1:51" x14ac:dyDescent="0.25">
      <c r="A107" s="9" t="s">
        <v>52</v>
      </c>
      <c r="B107" s="9" t="s">
        <v>461</v>
      </c>
      <c r="C107" s="9" t="s">
        <v>321</v>
      </c>
      <c r="D107" s="9" t="s">
        <v>58</v>
      </c>
      <c r="E107" s="9" t="s">
        <v>58</v>
      </c>
      <c r="F107" s="9" t="s">
        <v>322</v>
      </c>
      <c r="G107" s="9" t="s">
        <v>323</v>
      </c>
      <c r="H107" s="9">
        <v>2009</v>
      </c>
      <c r="I107" s="9" t="s">
        <v>1</v>
      </c>
      <c r="J107" s="10">
        <v>150</v>
      </c>
      <c r="K107" s="10">
        <v>0</v>
      </c>
      <c r="L107" s="10">
        <v>40.199999928474426</v>
      </c>
      <c r="M107" s="10">
        <v>42.900000333786011</v>
      </c>
      <c r="N107" s="10">
        <v>45.999999523162842</v>
      </c>
      <c r="O107" s="10">
        <v>43.992378830909729</v>
      </c>
      <c r="P107" s="10">
        <v>50</v>
      </c>
      <c r="Q107" s="10">
        <v>50</v>
      </c>
      <c r="R107" s="10">
        <v>60</v>
      </c>
      <c r="S107" s="10">
        <v>70</v>
      </c>
      <c r="T107" s="10">
        <v>74.699999990286656</v>
      </c>
      <c r="U107" s="10">
        <v>79.399999980573313</v>
      </c>
      <c r="V107" s="10">
        <v>84.099999970859969</v>
      </c>
      <c r="W107" s="10">
        <v>88.799999961146625</v>
      </c>
      <c r="X107" s="10">
        <v>93.499999951433281</v>
      </c>
      <c r="Y107" s="10">
        <v>98.199999941719938</v>
      </c>
      <c r="Z107" s="10">
        <v>102.89999993200659</v>
      </c>
      <c r="AA107" s="10">
        <v>107.59999992229325</v>
      </c>
      <c r="AB107" s="10">
        <v>112.29999991257991</v>
      </c>
      <c r="AC107" s="10">
        <v>116.99999990286656</v>
      </c>
      <c r="AD107" s="10">
        <v>121.69999989315322</v>
      </c>
      <c r="AE107" s="10">
        <v>126.39999988343988</v>
      </c>
      <c r="AF107" s="10">
        <v>131.09999987372652</v>
      </c>
      <c r="AG107" s="10">
        <v>135.79999986401316</v>
      </c>
      <c r="AH107" s="10">
        <v>140.4999998542998</v>
      </c>
      <c r="AI107" s="10">
        <v>145.19999984458644</v>
      </c>
      <c r="AJ107" s="10">
        <v>149.89999983487309</v>
      </c>
      <c r="AK107" s="10">
        <v>150</v>
      </c>
      <c r="AL107" s="10">
        <v>150</v>
      </c>
      <c r="AM107" s="10">
        <v>150</v>
      </c>
      <c r="AN107" s="10">
        <v>150</v>
      </c>
      <c r="AO107" s="10">
        <v>150</v>
      </c>
      <c r="AP107" s="10">
        <v>150</v>
      </c>
      <c r="AQ107" s="10">
        <v>150</v>
      </c>
      <c r="AR107" s="10">
        <v>150</v>
      </c>
      <c r="AS107" s="10">
        <v>150</v>
      </c>
      <c r="AT107" s="10">
        <v>150</v>
      </c>
      <c r="AU107" s="10">
        <v>150</v>
      </c>
      <c r="AV107" s="10">
        <v>150</v>
      </c>
      <c r="AW107" s="10">
        <v>150</v>
      </c>
      <c r="AX107" s="10">
        <v>150</v>
      </c>
      <c r="AY107" s="10">
        <v>150</v>
      </c>
    </row>
    <row r="108" spans="1:51" x14ac:dyDescent="0.25">
      <c r="A108" s="9" t="s">
        <v>52</v>
      </c>
      <c r="B108" s="9" t="s">
        <v>462</v>
      </c>
      <c r="C108" s="9" t="s">
        <v>321</v>
      </c>
      <c r="D108" s="9" t="s">
        <v>447</v>
      </c>
      <c r="E108" s="9" t="s">
        <v>59</v>
      </c>
      <c r="F108" s="9" t="s">
        <v>322</v>
      </c>
      <c r="G108" s="9" t="s">
        <v>326</v>
      </c>
      <c r="H108" s="9">
        <v>1997</v>
      </c>
      <c r="I108" s="9" t="s">
        <v>1</v>
      </c>
      <c r="J108" s="10">
        <v>900</v>
      </c>
      <c r="K108" s="10">
        <v>820.19999122619629</v>
      </c>
      <c r="L108" s="10">
        <v>790.09871292114258</v>
      </c>
      <c r="M108" s="10">
        <v>884.71073722839355</v>
      </c>
      <c r="N108" s="10">
        <v>993.14280605316162</v>
      </c>
      <c r="O108" s="10">
        <v>835.81956577301025</v>
      </c>
      <c r="P108" s="10">
        <v>854.55343062789348</v>
      </c>
      <c r="Q108" s="10">
        <v>873.2872954827767</v>
      </c>
      <c r="R108" s="10">
        <v>892.02116033765992</v>
      </c>
      <c r="S108" s="10">
        <v>900</v>
      </c>
      <c r="T108" s="10">
        <v>900</v>
      </c>
      <c r="U108" s="10">
        <v>900</v>
      </c>
      <c r="V108" s="10">
        <v>900</v>
      </c>
      <c r="W108" s="10">
        <v>900</v>
      </c>
      <c r="X108" s="10">
        <v>900</v>
      </c>
      <c r="Y108" s="10">
        <v>900</v>
      </c>
      <c r="Z108" s="10">
        <v>900</v>
      </c>
      <c r="AA108" s="10">
        <v>900</v>
      </c>
      <c r="AB108" s="10">
        <v>900</v>
      </c>
      <c r="AC108" s="10">
        <v>900</v>
      </c>
      <c r="AD108" s="10">
        <v>900</v>
      </c>
      <c r="AE108" s="10">
        <v>900</v>
      </c>
      <c r="AF108" s="10">
        <v>900</v>
      </c>
      <c r="AG108" s="10">
        <v>900</v>
      </c>
      <c r="AH108" s="10">
        <v>900</v>
      </c>
      <c r="AI108" s="10">
        <v>900</v>
      </c>
      <c r="AJ108" s="10">
        <v>900</v>
      </c>
      <c r="AK108" s="10">
        <v>900</v>
      </c>
      <c r="AL108" s="10">
        <v>900</v>
      </c>
      <c r="AM108" s="10">
        <v>900</v>
      </c>
      <c r="AN108" s="10">
        <v>900</v>
      </c>
      <c r="AO108" s="10">
        <v>900</v>
      </c>
      <c r="AP108" s="10">
        <v>900</v>
      </c>
      <c r="AQ108" s="10">
        <v>900</v>
      </c>
      <c r="AR108" s="10">
        <v>900</v>
      </c>
      <c r="AS108" s="10">
        <v>900</v>
      </c>
      <c r="AT108" s="10">
        <v>900</v>
      </c>
      <c r="AU108" s="10">
        <v>900</v>
      </c>
      <c r="AV108" s="10">
        <v>900</v>
      </c>
      <c r="AW108" s="10">
        <v>900</v>
      </c>
      <c r="AX108" s="10">
        <v>900</v>
      </c>
      <c r="AY108" s="10">
        <v>900</v>
      </c>
    </row>
    <row r="109" spans="1:51" x14ac:dyDescent="0.25">
      <c r="A109" s="9" t="s">
        <v>52</v>
      </c>
      <c r="B109" s="9" t="s">
        <v>463</v>
      </c>
      <c r="C109" s="9" t="s">
        <v>321</v>
      </c>
      <c r="D109" s="9" t="s">
        <v>447</v>
      </c>
      <c r="E109" s="9" t="s">
        <v>60</v>
      </c>
      <c r="F109" s="9" t="s">
        <v>322</v>
      </c>
      <c r="G109" s="9" t="s">
        <v>326</v>
      </c>
      <c r="H109" s="9">
        <v>1997</v>
      </c>
      <c r="I109" s="9" t="s">
        <v>1</v>
      </c>
      <c r="J109" s="10">
        <v>300</v>
      </c>
      <c r="K109" s="10">
        <v>116.19999980926514</v>
      </c>
      <c r="L109" s="10">
        <v>156.91459894180298</v>
      </c>
      <c r="M109" s="10">
        <v>66.113407135009766</v>
      </c>
      <c r="N109" s="10">
        <v>132.52754908800125</v>
      </c>
      <c r="O109" s="10">
        <v>197.72650909423828</v>
      </c>
      <c r="P109" s="10">
        <v>204.67810393511147</v>
      </c>
      <c r="Q109" s="10">
        <v>211.62969877598465</v>
      </c>
      <c r="R109" s="10">
        <v>218.58129361685783</v>
      </c>
      <c r="S109" s="10">
        <v>225.53288845773102</v>
      </c>
      <c r="T109" s="10">
        <v>232.4844832986042</v>
      </c>
      <c r="U109" s="10">
        <v>239.43607813947739</v>
      </c>
      <c r="V109" s="10">
        <v>246.38767298035057</v>
      </c>
      <c r="W109" s="10">
        <v>253.33926782122376</v>
      </c>
      <c r="X109" s="10">
        <v>260.29086266209691</v>
      </c>
      <c r="Y109" s="10">
        <v>267.24245750297007</v>
      </c>
      <c r="Z109" s="10">
        <v>274.19405234384323</v>
      </c>
      <c r="AA109" s="10">
        <v>281.14564718471638</v>
      </c>
      <c r="AB109" s="10">
        <v>288.09724202558954</v>
      </c>
      <c r="AC109" s="10">
        <v>295.04883686646269</v>
      </c>
      <c r="AD109" s="10">
        <v>300</v>
      </c>
      <c r="AE109" s="10">
        <v>300</v>
      </c>
      <c r="AF109" s="10">
        <v>300</v>
      </c>
      <c r="AG109" s="10">
        <v>300</v>
      </c>
      <c r="AH109" s="10">
        <v>300</v>
      </c>
      <c r="AI109" s="10">
        <v>300</v>
      </c>
      <c r="AJ109" s="10">
        <v>300</v>
      </c>
      <c r="AK109" s="10">
        <v>300</v>
      </c>
      <c r="AL109" s="10">
        <v>300</v>
      </c>
      <c r="AM109" s="10">
        <v>300</v>
      </c>
      <c r="AN109" s="10">
        <v>300</v>
      </c>
      <c r="AO109" s="10">
        <v>300</v>
      </c>
      <c r="AP109" s="10">
        <v>300</v>
      </c>
      <c r="AQ109" s="10">
        <v>300</v>
      </c>
      <c r="AR109" s="10">
        <v>300</v>
      </c>
      <c r="AS109" s="10">
        <v>300</v>
      </c>
      <c r="AT109" s="10">
        <v>300</v>
      </c>
      <c r="AU109" s="10">
        <v>300</v>
      </c>
      <c r="AV109" s="10">
        <v>300</v>
      </c>
      <c r="AW109" s="10">
        <v>300</v>
      </c>
      <c r="AX109" s="10">
        <v>300</v>
      </c>
      <c r="AY109" s="10">
        <v>300</v>
      </c>
    </row>
    <row r="110" spans="1:51" x14ac:dyDescent="0.25">
      <c r="A110" s="9" t="s">
        <v>52</v>
      </c>
      <c r="B110" s="9" t="s">
        <v>464</v>
      </c>
      <c r="C110" s="9" t="s">
        <v>321</v>
      </c>
      <c r="D110" s="9" t="s">
        <v>158</v>
      </c>
      <c r="E110" s="9" t="s">
        <v>158</v>
      </c>
      <c r="F110" s="9" t="s">
        <v>322</v>
      </c>
      <c r="G110" s="9" t="s">
        <v>326</v>
      </c>
      <c r="H110" s="9">
        <v>2018</v>
      </c>
      <c r="I110" s="9" t="s">
        <v>157</v>
      </c>
      <c r="J110" s="10">
        <v>7880</v>
      </c>
      <c r="K110" s="10"/>
      <c r="L110" s="10"/>
      <c r="M110" s="10"/>
      <c r="N110" s="10"/>
      <c r="O110" s="10"/>
      <c r="P110" s="10">
        <v>0</v>
      </c>
      <c r="Q110" s="10">
        <v>0</v>
      </c>
      <c r="R110" s="10">
        <v>0</v>
      </c>
      <c r="S110" s="10">
        <v>297.86399999999998</v>
      </c>
      <c r="T110" s="10">
        <v>477.52800000000002</v>
      </c>
      <c r="U110" s="10">
        <v>657.19200000000001</v>
      </c>
      <c r="V110" s="10">
        <v>836.85599999999999</v>
      </c>
      <c r="W110" s="10">
        <v>1016.52</v>
      </c>
      <c r="X110" s="10">
        <v>1196.184</v>
      </c>
      <c r="Y110" s="10">
        <v>1375.8480000000002</v>
      </c>
      <c r="Z110" s="10">
        <v>1555.5120000000002</v>
      </c>
      <c r="AA110" s="10">
        <v>1735.1760000000002</v>
      </c>
      <c r="AB110" s="10">
        <v>1914.84</v>
      </c>
      <c r="AC110" s="10">
        <v>2094.5040000000004</v>
      </c>
      <c r="AD110" s="10">
        <v>2274.1680000000001</v>
      </c>
      <c r="AE110" s="10">
        <v>2453.8319999999999</v>
      </c>
      <c r="AF110" s="10">
        <v>2633.4960000000005</v>
      </c>
      <c r="AG110" s="10">
        <v>2813.1600000000003</v>
      </c>
      <c r="AH110" s="10">
        <v>2992.8240000000001</v>
      </c>
      <c r="AI110" s="10">
        <v>3172.4880000000003</v>
      </c>
      <c r="AJ110" s="10">
        <v>3352.152</v>
      </c>
      <c r="AK110" s="10">
        <v>3531.8160000000003</v>
      </c>
      <c r="AL110" s="10">
        <v>3711.48</v>
      </c>
      <c r="AM110" s="10">
        <v>3891.1440000000002</v>
      </c>
      <c r="AN110" s="10">
        <v>4070.8080000000004</v>
      </c>
      <c r="AO110" s="10">
        <v>4250.4719999999998</v>
      </c>
      <c r="AP110" s="10">
        <v>4430.1360000000004</v>
      </c>
      <c r="AQ110" s="10">
        <v>4609.8</v>
      </c>
      <c r="AR110" s="10">
        <v>4789.4639999999999</v>
      </c>
      <c r="AS110" s="10">
        <v>4969.1280000000006</v>
      </c>
      <c r="AT110" s="10">
        <v>5148.7920000000004</v>
      </c>
      <c r="AU110" s="10">
        <v>5328.4560000000001</v>
      </c>
      <c r="AV110" s="10">
        <v>5508.1200000000008</v>
      </c>
      <c r="AW110" s="10">
        <v>5687.7839999999997</v>
      </c>
      <c r="AX110" s="10">
        <v>5867.4480000000003</v>
      </c>
      <c r="AY110" s="10">
        <v>6047.112000000001</v>
      </c>
    </row>
    <row r="111" spans="1:51" x14ac:dyDescent="0.25">
      <c r="A111" s="9" t="s">
        <v>52</v>
      </c>
      <c r="B111" s="9" t="s">
        <v>465</v>
      </c>
      <c r="C111" s="9" t="s">
        <v>321</v>
      </c>
      <c r="D111" s="9" t="s">
        <v>172</v>
      </c>
      <c r="E111" s="9" t="s">
        <v>172</v>
      </c>
      <c r="F111" s="9" t="s">
        <v>322</v>
      </c>
      <c r="G111" s="9" t="s">
        <v>326</v>
      </c>
      <c r="H111" s="9">
        <v>2020</v>
      </c>
      <c r="I111" s="9" t="s">
        <v>166</v>
      </c>
      <c r="J111" s="10">
        <v>2350</v>
      </c>
      <c r="K111" s="10"/>
      <c r="L111" s="10"/>
      <c r="M111" s="10"/>
      <c r="N111" s="10"/>
      <c r="O111" s="10"/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841.7700000000001</v>
      </c>
      <c r="V111" s="10">
        <v>1036.2601673933152</v>
      </c>
      <c r="W111" s="10">
        <v>1150.0296220773851</v>
      </c>
      <c r="X111" s="10">
        <v>1230.75033478663</v>
      </c>
      <c r="Y111" s="10">
        <v>1293.3621838498843</v>
      </c>
      <c r="Z111" s="10">
        <v>1344.5197894707001</v>
      </c>
      <c r="AA111" s="10">
        <v>1387.7729287234304</v>
      </c>
      <c r="AB111" s="10">
        <v>1425.2405021799452</v>
      </c>
      <c r="AC111" s="10">
        <v>1458.2892441547699</v>
      </c>
      <c r="AD111" s="10">
        <v>1487.8523512431993</v>
      </c>
      <c r="AE111" s="10">
        <v>1514.5954345944949</v>
      </c>
      <c r="AF111" s="10">
        <v>1539.0099568640151</v>
      </c>
      <c r="AG111" s="10">
        <v>1561.4691402101328</v>
      </c>
      <c r="AH111" s="10">
        <v>1582.2630961167454</v>
      </c>
      <c r="AI111" s="10">
        <v>1601.6218059272694</v>
      </c>
      <c r="AJ111" s="10">
        <v>1619.7306695732602</v>
      </c>
      <c r="AK111" s="10">
        <v>1636.7413322087339</v>
      </c>
      <c r="AL111" s="10">
        <v>1652.7794115480849</v>
      </c>
      <c r="AM111" s="10">
        <v>1667.9501331643114</v>
      </c>
      <c r="AN111" s="10">
        <v>1682.3425186365146</v>
      </c>
      <c r="AO111" s="10">
        <v>1696.0325508008152</v>
      </c>
      <c r="AP111" s="10">
        <v>1709.0856019878102</v>
      </c>
      <c r="AQ111" s="10">
        <v>1721.5583220475603</v>
      </c>
      <c r="AR111" s="10">
        <v>1733.5001242573301</v>
      </c>
      <c r="AS111" s="10">
        <v>1744.9543676997685</v>
      </c>
      <c r="AT111" s="10">
        <v>1755.9593076034478</v>
      </c>
      <c r="AU111" s="10">
        <v>1766.5488662321548</v>
      </c>
      <c r="AV111" s="10">
        <v>1776.7532635100606</v>
      </c>
      <c r="AW111" s="10">
        <v>1786.5995369359048</v>
      </c>
      <c r="AX111" s="10">
        <v>1796.1119733205844</v>
      </c>
      <c r="AY111" s="10">
        <v>1805.3124697064873</v>
      </c>
    </row>
    <row r="112" spans="1:51" x14ac:dyDescent="0.25">
      <c r="A112" s="9" t="s">
        <v>52</v>
      </c>
      <c r="B112" s="9" t="s">
        <v>466</v>
      </c>
      <c r="C112" s="9" t="s">
        <v>330</v>
      </c>
      <c r="D112" s="9" t="s">
        <v>273</v>
      </c>
      <c r="E112" s="9" t="s">
        <v>273</v>
      </c>
      <c r="F112" s="9" t="s">
        <v>322</v>
      </c>
      <c r="G112" s="9" t="s">
        <v>326</v>
      </c>
      <c r="H112" s="9">
        <v>2020</v>
      </c>
      <c r="I112" s="9" t="s">
        <v>166</v>
      </c>
      <c r="J112" s="10">
        <v>24000</v>
      </c>
      <c r="K112" s="10"/>
      <c r="L112" s="10"/>
      <c r="M112" s="10"/>
      <c r="N112" s="10"/>
      <c r="O112" s="10"/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11268</v>
      </c>
      <c r="V112" s="10">
        <v>14012.862835017384</v>
      </c>
      <c r="W112" s="10">
        <v>15618.504663125714</v>
      </c>
      <c r="X112" s="10">
        <v>16757.725670034764</v>
      </c>
      <c r="Y112" s="10">
        <v>17641.374133239035</v>
      </c>
      <c r="Z112" s="10">
        <v>18363.367498143096</v>
      </c>
      <c r="AA112" s="10">
        <v>18973.804190259038</v>
      </c>
      <c r="AB112" s="10">
        <v>19502.58850505215</v>
      </c>
      <c r="AC112" s="10">
        <v>19969.009326251431</v>
      </c>
      <c r="AD112" s="10">
        <v>20386.23696825642</v>
      </c>
      <c r="AE112" s="10">
        <v>20763.665280281548</v>
      </c>
      <c r="AF112" s="10">
        <v>21108.230333160482</v>
      </c>
      <c r="AG112" s="10">
        <v>21425.199455547685</v>
      </c>
      <c r="AH112" s="10">
        <v>21718.667025276423</v>
      </c>
      <c r="AI112" s="10">
        <v>21991.878796364752</v>
      </c>
      <c r="AJ112" s="10">
        <v>22247.451340069536</v>
      </c>
      <c r="AK112" s="10">
        <v>22487.524842462615</v>
      </c>
      <c r="AL112" s="10">
        <v>22713.87216126881</v>
      </c>
      <c r="AM112" s="10">
        <v>22927.978357499102</v>
      </c>
      <c r="AN112" s="10">
        <v>23131.099803273803</v>
      </c>
      <c r="AO112" s="10">
        <v>23324.308853384755</v>
      </c>
      <c r="AP112" s="10">
        <v>23508.52811529893</v>
      </c>
      <c r="AQ112" s="10">
        <v>23684.557095079432</v>
      </c>
      <c r="AR112" s="10">
        <v>23853.093168177864</v>
      </c>
      <c r="AS112" s="10">
        <v>24000</v>
      </c>
      <c r="AT112" s="10">
        <v>24000</v>
      </c>
      <c r="AU112" s="10">
        <v>24000</v>
      </c>
      <c r="AV112" s="10">
        <v>24000</v>
      </c>
      <c r="AW112" s="10">
        <v>24000</v>
      </c>
      <c r="AX112" s="10">
        <v>24000</v>
      </c>
      <c r="AY112" s="10">
        <v>24000</v>
      </c>
    </row>
    <row r="113" spans="1:51" x14ac:dyDescent="0.25">
      <c r="A113" s="9" t="s">
        <v>52</v>
      </c>
      <c r="B113" s="9" t="s">
        <v>467</v>
      </c>
      <c r="C113" s="9" t="s">
        <v>321</v>
      </c>
      <c r="D113" s="9" t="s">
        <v>457</v>
      </c>
      <c r="E113" s="9" t="s">
        <v>173</v>
      </c>
      <c r="F113" s="9" t="s">
        <v>322</v>
      </c>
      <c r="G113" s="9" t="s">
        <v>326</v>
      </c>
      <c r="H113" s="9">
        <v>2017</v>
      </c>
      <c r="I113" s="9" t="s">
        <v>166</v>
      </c>
      <c r="J113" s="10">
        <v>250</v>
      </c>
      <c r="K113" s="10"/>
      <c r="L113" s="10"/>
      <c r="M113" s="10"/>
      <c r="N113" s="10"/>
      <c r="O113" s="10"/>
      <c r="P113" s="10">
        <v>0</v>
      </c>
      <c r="Q113" s="10">
        <v>0</v>
      </c>
      <c r="R113" s="10">
        <v>132.20000000000002</v>
      </c>
      <c r="S113" s="10">
        <v>146.46150324002087</v>
      </c>
      <c r="T113" s="10">
        <v>154.80394783934636</v>
      </c>
      <c r="U113" s="10">
        <v>160.72300648004176</v>
      </c>
      <c r="V113" s="10">
        <v>165.31418504833161</v>
      </c>
      <c r="W113" s="10">
        <v>169.06545107936725</v>
      </c>
      <c r="X113" s="10">
        <v>172.23710131681307</v>
      </c>
      <c r="Y113" s="10">
        <v>174.98450972006262</v>
      </c>
      <c r="Z113" s="10">
        <v>177.40789567869271</v>
      </c>
      <c r="AA113" s="10">
        <v>179.5756882883525</v>
      </c>
      <c r="AB113" s="10">
        <v>181.53669523782648</v>
      </c>
      <c r="AC113" s="10">
        <v>183.32695431938811</v>
      </c>
      <c r="AD113" s="10">
        <v>184.97383302977113</v>
      </c>
      <c r="AE113" s="10">
        <v>186.49860455683395</v>
      </c>
      <c r="AF113" s="10">
        <v>187.91813288767798</v>
      </c>
      <c r="AG113" s="10">
        <v>189.2460129600835</v>
      </c>
      <c r="AH113" s="10">
        <v>190.49336455395667</v>
      </c>
      <c r="AI113" s="10">
        <v>191.6693989187136</v>
      </c>
      <c r="AJ113" s="10">
        <v>192.78183199634952</v>
      </c>
      <c r="AK113" s="10">
        <v>193.83719152837335</v>
      </c>
      <c r="AL113" s="10">
        <v>194.84104915615944</v>
      </c>
      <c r="AM113" s="10">
        <v>195.79819847784736</v>
      </c>
      <c r="AN113" s="10">
        <v>196.71279349274226</v>
      </c>
      <c r="AO113" s="10">
        <v>197.58845755940899</v>
      </c>
      <c r="AP113" s="10">
        <v>198.42837009666323</v>
      </c>
      <c r="AQ113" s="10">
        <v>199.23533626979201</v>
      </c>
      <c r="AR113" s="10">
        <v>200.01184351803909</v>
      </c>
      <c r="AS113" s="10">
        <v>200.76010779685481</v>
      </c>
      <c r="AT113" s="10">
        <v>201.48211170197172</v>
      </c>
      <c r="AU113" s="10">
        <v>202.17963612769884</v>
      </c>
      <c r="AV113" s="10">
        <v>202.85428673228191</v>
      </c>
      <c r="AW113" s="10">
        <v>203.50751620010439</v>
      </c>
      <c r="AX113" s="10">
        <v>204.14064307717283</v>
      </c>
      <c r="AY113" s="10">
        <v>204.75486779397752</v>
      </c>
    </row>
    <row r="114" spans="1:51" x14ac:dyDescent="0.25">
      <c r="A114" s="9" t="s">
        <v>52</v>
      </c>
      <c r="B114" s="9" t="s">
        <v>468</v>
      </c>
      <c r="C114" s="9" t="s">
        <v>321</v>
      </c>
      <c r="D114" s="9" t="s">
        <v>187</v>
      </c>
      <c r="E114" s="9" t="s">
        <v>187</v>
      </c>
      <c r="F114" s="9" t="s">
        <v>322</v>
      </c>
      <c r="G114" s="9" t="s">
        <v>326</v>
      </c>
      <c r="H114" s="9">
        <v>2022</v>
      </c>
      <c r="I114" s="9" t="s">
        <v>181</v>
      </c>
      <c r="J114" s="10">
        <v>100</v>
      </c>
      <c r="K114" s="10"/>
      <c r="L114" s="10"/>
      <c r="M114" s="10"/>
      <c r="N114" s="10"/>
      <c r="O114" s="10"/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52.88</v>
      </c>
      <c r="X114" s="10">
        <v>58.584601296008351</v>
      </c>
      <c r="Y114" s="10">
        <v>61.921579135738547</v>
      </c>
      <c r="Z114" s="10">
        <v>64.289202592016707</v>
      </c>
      <c r="AA114" s="10">
        <v>66.125674019332649</v>
      </c>
      <c r="AB114" s="10">
        <v>67.626180431746903</v>
      </c>
      <c r="AC114" s="10">
        <v>68.894840526725233</v>
      </c>
      <c r="AD114" s="10">
        <v>69.993803888025056</v>
      </c>
      <c r="AE114" s="10">
        <v>70.963158271477084</v>
      </c>
      <c r="AF114" s="10">
        <v>71.830275315340998</v>
      </c>
      <c r="AG114" s="10">
        <v>72.614678095130586</v>
      </c>
      <c r="AH114" s="10">
        <v>73.330781727755252</v>
      </c>
      <c r="AI114" s="10">
        <v>73.989533211908451</v>
      </c>
      <c r="AJ114" s="10">
        <v>74.599441822733581</v>
      </c>
      <c r="AK114" s="10">
        <v>75.167253155071194</v>
      </c>
      <c r="AL114" s="10">
        <v>75.698405184033405</v>
      </c>
      <c r="AM114" s="10">
        <v>76.197345821582658</v>
      </c>
      <c r="AN114" s="10">
        <v>76.667759567485433</v>
      </c>
      <c r="AO114" s="10">
        <v>77.11273279853981</v>
      </c>
      <c r="AP114" s="10">
        <v>77.534876611349347</v>
      </c>
      <c r="AQ114" s="10">
        <v>77.936419662463777</v>
      </c>
      <c r="AR114" s="10">
        <v>78.319279391138934</v>
      </c>
      <c r="AS114" s="10">
        <v>78.685117397096903</v>
      </c>
      <c r="AT114" s="10">
        <v>79.0353830237636</v>
      </c>
      <c r="AU114" s="10">
        <v>79.371348038665289</v>
      </c>
      <c r="AV114" s="10">
        <v>79.6941345079168</v>
      </c>
      <c r="AW114" s="10">
        <v>80.004737407215629</v>
      </c>
      <c r="AX114" s="10">
        <v>80.30404311874193</v>
      </c>
      <c r="AY114" s="10">
        <v>80.592844680788687</v>
      </c>
    </row>
    <row r="115" spans="1:51" x14ac:dyDescent="0.25">
      <c r="A115" s="9" t="s">
        <v>52</v>
      </c>
      <c r="B115" s="9" t="s">
        <v>469</v>
      </c>
      <c r="C115" s="9" t="s">
        <v>321</v>
      </c>
      <c r="D115" s="9" t="s">
        <v>188</v>
      </c>
      <c r="E115" s="9" t="s">
        <v>188</v>
      </c>
      <c r="F115" s="9" t="s">
        <v>322</v>
      </c>
      <c r="G115" s="9" t="s">
        <v>326</v>
      </c>
      <c r="H115" s="9">
        <v>2020</v>
      </c>
      <c r="I115" s="9" t="s">
        <v>181</v>
      </c>
      <c r="J115" s="10">
        <v>1000</v>
      </c>
      <c r="K115" s="10"/>
      <c r="L115" s="10"/>
      <c r="M115" s="10"/>
      <c r="N115" s="10"/>
      <c r="O115" s="10"/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528.80000000000007</v>
      </c>
      <c r="V115" s="10">
        <v>585.8460129600835</v>
      </c>
      <c r="W115" s="10">
        <v>619.21579135738546</v>
      </c>
      <c r="X115" s="10">
        <v>642.89202592016704</v>
      </c>
      <c r="Y115" s="10">
        <v>661.25674019332644</v>
      </c>
      <c r="Z115" s="10">
        <v>676.261804317469</v>
      </c>
      <c r="AA115" s="10">
        <v>688.94840526725227</v>
      </c>
      <c r="AB115" s="10">
        <v>699.93803888025047</v>
      </c>
      <c r="AC115" s="10">
        <v>709.63158271477084</v>
      </c>
      <c r="AD115" s="10">
        <v>718.30275315340998</v>
      </c>
      <c r="AE115" s="10">
        <v>726.14678095130591</v>
      </c>
      <c r="AF115" s="10">
        <v>733.30781727755243</v>
      </c>
      <c r="AG115" s="10">
        <v>739.89533211908451</v>
      </c>
      <c r="AH115" s="10">
        <v>745.99441822733581</v>
      </c>
      <c r="AI115" s="10">
        <v>751.67253155071194</v>
      </c>
      <c r="AJ115" s="10">
        <v>756.98405184033402</v>
      </c>
      <c r="AK115" s="10">
        <v>761.97345821582667</v>
      </c>
      <c r="AL115" s="10">
        <v>766.67759567485439</v>
      </c>
      <c r="AM115" s="10">
        <v>771.1273279853981</v>
      </c>
      <c r="AN115" s="10">
        <v>775.34876611349341</v>
      </c>
      <c r="AO115" s="10">
        <v>779.36419662463777</v>
      </c>
      <c r="AP115" s="10">
        <v>783.19279391138946</v>
      </c>
      <c r="AQ115" s="10">
        <v>786.85117397096906</v>
      </c>
      <c r="AR115" s="10">
        <v>790.35383023763598</v>
      </c>
      <c r="AS115" s="10">
        <v>793.71348038665292</v>
      </c>
      <c r="AT115" s="10">
        <v>796.94134507916806</v>
      </c>
      <c r="AU115" s="10">
        <v>800.04737407215634</v>
      </c>
      <c r="AV115" s="10">
        <v>803.04043118741924</v>
      </c>
      <c r="AW115" s="10">
        <v>805.92844680788687</v>
      </c>
      <c r="AX115" s="10">
        <v>808.71854451079537</v>
      </c>
      <c r="AY115" s="10">
        <v>811.41714692912763</v>
      </c>
    </row>
    <row r="116" spans="1:51" x14ac:dyDescent="0.25">
      <c r="A116" s="9" t="s">
        <v>52</v>
      </c>
      <c r="B116" s="9" t="s">
        <v>470</v>
      </c>
      <c r="C116" s="9" t="s">
        <v>321</v>
      </c>
      <c r="D116" s="9" t="s">
        <v>189</v>
      </c>
      <c r="E116" s="9" t="s">
        <v>189</v>
      </c>
      <c r="F116" s="9" t="s">
        <v>322</v>
      </c>
      <c r="G116" s="9" t="s">
        <v>326</v>
      </c>
      <c r="H116" s="9">
        <v>2019</v>
      </c>
      <c r="I116" s="9" t="s">
        <v>181</v>
      </c>
      <c r="J116" s="10">
        <v>290</v>
      </c>
      <c r="K116" s="10"/>
      <c r="L116" s="10"/>
      <c r="M116" s="10"/>
      <c r="N116" s="10"/>
      <c r="O116" s="10"/>
      <c r="P116" s="10">
        <v>0</v>
      </c>
      <c r="Q116" s="10">
        <v>0</v>
      </c>
      <c r="R116" s="10">
        <v>0</v>
      </c>
      <c r="S116" s="10">
        <v>0</v>
      </c>
      <c r="T116" s="10">
        <v>153.352</v>
      </c>
      <c r="U116" s="10">
        <v>169.89534375842422</v>
      </c>
      <c r="V116" s="10">
        <v>179.5725794936418</v>
      </c>
      <c r="W116" s="10">
        <v>186.43868751684843</v>
      </c>
      <c r="X116" s="10">
        <v>191.76445465606469</v>
      </c>
      <c r="Y116" s="10">
        <v>196.11592325206601</v>
      </c>
      <c r="Z116" s="10">
        <v>199.79503752750318</v>
      </c>
      <c r="AA116" s="10">
        <v>202.98203127527265</v>
      </c>
      <c r="AB116" s="10">
        <v>205.79315898728356</v>
      </c>
      <c r="AC116" s="10">
        <v>208.3077984144889</v>
      </c>
      <c r="AD116" s="10">
        <v>210.58256647587871</v>
      </c>
      <c r="AE116" s="10">
        <v>212.65926701049023</v>
      </c>
      <c r="AF116" s="10">
        <v>214.56964631453451</v>
      </c>
      <c r="AG116" s="10">
        <v>216.3383812859274</v>
      </c>
      <c r="AH116" s="10">
        <v>217.98503414970645</v>
      </c>
      <c r="AI116" s="10">
        <v>219.52537503369686</v>
      </c>
      <c r="AJ116" s="10">
        <v>220.97230288258973</v>
      </c>
      <c r="AK116" s="10">
        <v>222.33650274570778</v>
      </c>
      <c r="AL116" s="10">
        <v>223.62692511576543</v>
      </c>
      <c r="AM116" s="10">
        <v>224.85114217291311</v>
      </c>
      <c r="AN116" s="10">
        <v>226.01561702114495</v>
      </c>
      <c r="AO116" s="10">
        <v>227.12591023430292</v>
      </c>
      <c r="AP116" s="10">
        <v>228.18684045158102</v>
      </c>
      <c r="AQ116" s="10">
        <v>229.20261076891441</v>
      </c>
      <c r="AR116" s="10">
        <v>230.17690931212934</v>
      </c>
      <c r="AS116" s="10">
        <v>231.11299007295872</v>
      </c>
      <c r="AT116" s="10">
        <v>232.01373848092533</v>
      </c>
      <c r="AU116" s="10">
        <v>232.88172504435158</v>
      </c>
      <c r="AV116" s="10">
        <v>233.7192495742872</v>
      </c>
      <c r="AW116" s="10">
        <v>234.52837790813066</v>
      </c>
      <c r="AX116" s="10">
        <v>235.31097260944699</v>
      </c>
      <c r="AY116" s="10">
        <v>236.06871879212108</v>
      </c>
    </row>
    <row r="117" spans="1:51" x14ac:dyDescent="0.25">
      <c r="A117" s="9" t="s">
        <v>52</v>
      </c>
      <c r="B117" s="9" t="s">
        <v>471</v>
      </c>
      <c r="C117" s="9" t="s">
        <v>321</v>
      </c>
      <c r="D117" s="9" t="s">
        <v>190</v>
      </c>
      <c r="E117" s="9" t="s">
        <v>190</v>
      </c>
      <c r="F117" s="9" t="s">
        <v>391</v>
      </c>
      <c r="G117" s="9" t="s">
        <v>326</v>
      </c>
      <c r="H117" s="9">
        <v>2022</v>
      </c>
      <c r="I117" s="9" t="s">
        <v>181</v>
      </c>
      <c r="J117" s="10">
        <v>30000</v>
      </c>
      <c r="K117" s="10"/>
      <c r="L117" s="10"/>
      <c r="M117" s="10"/>
      <c r="N117" s="10"/>
      <c r="O117" s="10"/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12777</v>
      </c>
      <c r="X117" s="10">
        <v>19938.596669545354</v>
      </c>
      <c r="Y117" s="10">
        <v>24127.862166518909</v>
      </c>
      <c r="Z117" s="10">
        <v>27100.193339090711</v>
      </c>
      <c r="AA117" s="10">
        <v>29405.712511269125</v>
      </c>
      <c r="AB117" s="10">
        <v>30000</v>
      </c>
      <c r="AC117" s="10">
        <v>30000</v>
      </c>
      <c r="AD117" s="10">
        <v>30000</v>
      </c>
      <c r="AE117" s="10">
        <v>30000</v>
      </c>
      <c r="AF117" s="10">
        <v>30000</v>
      </c>
      <c r="AG117" s="10">
        <v>30000</v>
      </c>
      <c r="AH117" s="10">
        <v>30000</v>
      </c>
      <c r="AI117" s="10">
        <v>30000</v>
      </c>
      <c r="AJ117" s="10">
        <v>30000</v>
      </c>
      <c r="AK117" s="10">
        <v>30000</v>
      </c>
      <c r="AL117" s="10">
        <v>30000</v>
      </c>
      <c r="AM117" s="10">
        <v>30000</v>
      </c>
      <c r="AN117" s="10">
        <v>30000</v>
      </c>
      <c r="AO117" s="10">
        <v>30000</v>
      </c>
      <c r="AP117" s="10">
        <v>30000</v>
      </c>
      <c r="AQ117" s="10">
        <v>30000</v>
      </c>
      <c r="AR117" s="10">
        <v>30000</v>
      </c>
      <c r="AS117" s="10">
        <v>30000</v>
      </c>
      <c r="AT117" s="10">
        <v>30000</v>
      </c>
      <c r="AU117" s="10">
        <v>30000</v>
      </c>
      <c r="AV117" s="10">
        <v>30000</v>
      </c>
      <c r="AW117" s="10">
        <v>30000</v>
      </c>
      <c r="AX117" s="10">
        <v>30000</v>
      </c>
      <c r="AY117" s="10">
        <v>30000</v>
      </c>
    </row>
    <row r="118" spans="1:51" x14ac:dyDescent="0.25">
      <c r="A118" s="9" t="s">
        <v>52</v>
      </c>
      <c r="B118" s="9" t="s">
        <v>472</v>
      </c>
      <c r="C118" s="9" t="s">
        <v>321</v>
      </c>
      <c r="D118" s="9" t="s">
        <v>454</v>
      </c>
      <c r="E118" s="9" t="s">
        <v>191</v>
      </c>
      <c r="F118" s="9" t="s">
        <v>322</v>
      </c>
      <c r="G118" s="9" t="s">
        <v>326</v>
      </c>
      <c r="H118" s="9">
        <v>2018</v>
      </c>
      <c r="I118" s="9" t="s">
        <v>181</v>
      </c>
      <c r="J118" s="10">
        <v>250</v>
      </c>
      <c r="K118" s="10"/>
      <c r="L118" s="10"/>
      <c r="M118" s="10"/>
      <c r="N118" s="10"/>
      <c r="O118" s="10"/>
      <c r="P118" s="10">
        <v>0</v>
      </c>
      <c r="Q118" s="10">
        <v>0</v>
      </c>
      <c r="R118" s="10">
        <v>0</v>
      </c>
      <c r="S118" s="10">
        <v>132.20000000000002</v>
      </c>
      <c r="T118" s="10">
        <v>146.46150324002087</v>
      </c>
      <c r="U118" s="10">
        <v>154.80394783934636</v>
      </c>
      <c r="V118" s="10">
        <v>160.72300648004176</v>
      </c>
      <c r="W118" s="10">
        <v>165.31418504833161</v>
      </c>
      <c r="X118" s="10">
        <v>169.06545107936725</v>
      </c>
      <c r="Y118" s="10">
        <v>172.23710131681307</v>
      </c>
      <c r="Z118" s="10">
        <v>174.98450972006262</v>
      </c>
      <c r="AA118" s="10">
        <v>177.40789567869271</v>
      </c>
      <c r="AB118" s="10">
        <v>179.5756882883525</v>
      </c>
      <c r="AC118" s="10">
        <v>181.53669523782648</v>
      </c>
      <c r="AD118" s="10">
        <v>183.32695431938811</v>
      </c>
      <c r="AE118" s="10">
        <v>184.97383302977113</v>
      </c>
      <c r="AF118" s="10">
        <v>186.49860455683395</v>
      </c>
      <c r="AG118" s="10">
        <v>187.91813288767798</v>
      </c>
      <c r="AH118" s="10">
        <v>189.2460129600835</v>
      </c>
      <c r="AI118" s="10">
        <v>190.49336455395667</v>
      </c>
      <c r="AJ118" s="10">
        <v>191.6693989187136</v>
      </c>
      <c r="AK118" s="10">
        <v>192.78183199634952</v>
      </c>
      <c r="AL118" s="10">
        <v>193.83719152837335</v>
      </c>
      <c r="AM118" s="10">
        <v>194.84104915615944</v>
      </c>
      <c r="AN118" s="10">
        <v>195.79819847784736</v>
      </c>
      <c r="AO118" s="10">
        <v>196.71279349274226</v>
      </c>
      <c r="AP118" s="10">
        <v>197.58845755940899</v>
      </c>
      <c r="AQ118" s="10">
        <v>198.42837009666323</v>
      </c>
      <c r="AR118" s="10">
        <v>199.23533626979201</v>
      </c>
      <c r="AS118" s="10">
        <v>200.01184351803909</v>
      </c>
      <c r="AT118" s="10">
        <v>200.76010779685481</v>
      </c>
      <c r="AU118" s="10">
        <v>201.48211170197172</v>
      </c>
      <c r="AV118" s="10">
        <v>202.17963612769884</v>
      </c>
      <c r="AW118" s="10">
        <v>202.85428673228191</v>
      </c>
      <c r="AX118" s="10">
        <v>203.50751620010439</v>
      </c>
      <c r="AY118" s="10">
        <v>204.14064307717283</v>
      </c>
    </row>
    <row r="119" spans="1:51" x14ac:dyDescent="0.25">
      <c r="A119" s="9" t="s">
        <v>52</v>
      </c>
      <c r="B119" s="9" t="s">
        <v>473</v>
      </c>
      <c r="C119" s="9" t="s">
        <v>321</v>
      </c>
      <c r="D119" s="9" t="s">
        <v>192</v>
      </c>
      <c r="E119" s="9" t="s">
        <v>192</v>
      </c>
      <c r="F119" s="9" t="s">
        <v>322</v>
      </c>
      <c r="G119" s="9" t="s">
        <v>326</v>
      </c>
      <c r="H119" s="9">
        <v>2020</v>
      </c>
      <c r="I119" s="9" t="s">
        <v>181</v>
      </c>
      <c r="J119" s="10">
        <v>85</v>
      </c>
      <c r="K119" s="10"/>
      <c r="L119" s="10"/>
      <c r="M119" s="10"/>
      <c r="N119" s="10"/>
      <c r="O119" s="10"/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44.948000000000008</v>
      </c>
      <c r="V119" s="10">
        <v>49.796911101607101</v>
      </c>
      <c r="W119" s="10">
        <v>52.633342265377763</v>
      </c>
      <c r="X119" s="10">
        <v>54.645822203214195</v>
      </c>
      <c r="Y119" s="10">
        <v>56.206822916432749</v>
      </c>
      <c r="Z119" s="10">
        <v>57.482253366984864</v>
      </c>
      <c r="AA119" s="10">
        <v>58.560614447716446</v>
      </c>
      <c r="AB119" s="10">
        <v>59.494733304821295</v>
      </c>
      <c r="AC119" s="10">
        <v>60.318684530755526</v>
      </c>
      <c r="AD119" s="10">
        <v>61.05573401803985</v>
      </c>
      <c r="AE119" s="10">
        <v>61.722476380861004</v>
      </c>
      <c r="AF119" s="10">
        <v>62.331164468591957</v>
      </c>
      <c r="AG119" s="10">
        <v>62.891103230122184</v>
      </c>
      <c r="AH119" s="10">
        <v>63.409525549323547</v>
      </c>
      <c r="AI119" s="10">
        <v>63.892165181810512</v>
      </c>
      <c r="AJ119" s="10">
        <v>64.343644406428396</v>
      </c>
      <c r="AK119" s="10">
        <v>64.76774394834527</v>
      </c>
      <c r="AL119" s="10">
        <v>65.16759563236262</v>
      </c>
      <c r="AM119" s="10">
        <v>65.545822878758841</v>
      </c>
      <c r="AN119" s="10">
        <v>65.904645119646943</v>
      </c>
      <c r="AO119" s="10">
        <v>66.245956713094202</v>
      </c>
      <c r="AP119" s="10">
        <v>66.571387482468097</v>
      </c>
      <c r="AQ119" s="10">
        <v>66.882349787532362</v>
      </c>
      <c r="AR119" s="10">
        <v>67.180075570199051</v>
      </c>
      <c r="AS119" s="10">
        <v>67.465645832865491</v>
      </c>
      <c r="AT119" s="10">
        <v>67.740014331729284</v>
      </c>
      <c r="AU119" s="10">
        <v>68.004026796133289</v>
      </c>
      <c r="AV119" s="10">
        <v>68.258436650930634</v>
      </c>
      <c r="AW119" s="10">
        <v>68.503917978670387</v>
      </c>
      <c r="AX119" s="10">
        <v>68.741076283417613</v>
      </c>
      <c r="AY119" s="10">
        <v>68.970457488975839</v>
      </c>
    </row>
    <row r="120" spans="1:51" x14ac:dyDescent="0.25">
      <c r="A120" s="9" t="s">
        <v>52</v>
      </c>
      <c r="B120" s="9" t="s">
        <v>474</v>
      </c>
      <c r="C120" s="9" t="s">
        <v>321</v>
      </c>
      <c r="D120" s="9" t="s">
        <v>193</v>
      </c>
      <c r="E120" s="9" t="s">
        <v>193</v>
      </c>
      <c r="F120" s="9" t="s">
        <v>322</v>
      </c>
      <c r="G120" s="9" t="s">
        <v>326</v>
      </c>
      <c r="H120" s="9">
        <v>2021</v>
      </c>
      <c r="I120" s="9" t="s">
        <v>181</v>
      </c>
      <c r="J120" s="10">
        <v>240</v>
      </c>
      <c r="K120" s="10"/>
      <c r="L120" s="10"/>
      <c r="M120" s="10"/>
      <c r="N120" s="10"/>
      <c r="O120" s="10"/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126.91200000000001</v>
      </c>
      <c r="W120" s="10">
        <v>140.60304311042006</v>
      </c>
      <c r="X120" s="10">
        <v>148.61178992577251</v>
      </c>
      <c r="Y120" s="10">
        <v>154.29408622084009</v>
      </c>
      <c r="Z120" s="10">
        <v>158.70161764639835</v>
      </c>
      <c r="AA120" s="10">
        <v>162.30283303619254</v>
      </c>
      <c r="AB120" s="10">
        <v>165.34761726414055</v>
      </c>
      <c r="AC120" s="10">
        <v>167.98512933126011</v>
      </c>
      <c r="AD120" s="10">
        <v>170.31157985154502</v>
      </c>
      <c r="AE120" s="10">
        <v>172.3926607568184</v>
      </c>
      <c r="AF120" s="10">
        <v>174.27522742831343</v>
      </c>
      <c r="AG120" s="10">
        <v>175.99387614661259</v>
      </c>
      <c r="AH120" s="10">
        <v>177.57487970858028</v>
      </c>
      <c r="AI120" s="10">
        <v>179.03866037456061</v>
      </c>
      <c r="AJ120" s="10">
        <v>180.40140757217085</v>
      </c>
      <c r="AK120" s="10">
        <v>181.67617244168017</v>
      </c>
      <c r="AL120" s="10">
        <v>182.87362997179838</v>
      </c>
      <c r="AM120" s="10">
        <v>184.00262296196505</v>
      </c>
      <c r="AN120" s="10">
        <v>185.07055871649553</v>
      </c>
      <c r="AO120" s="10">
        <v>186.08370386723843</v>
      </c>
      <c r="AP120" s="10">
        <v>187.04740718991306</v>
      </c>
      <c r="AQ120" s="10">
        <v>187.96627053873345</v>
      </c>
      <c r="AR120" s="10">
        <v>188.84428175303256</v>
      </c>
      <c r="AS120" s="10">
        <v>189.68491925703262</v>
      </c>
      <c r="AT120" s="10">
        <v>190.49123529279669</v>
      </c>
      <c r="AU120" s="10">
        <v>191.26592281900034</v>
      </c>
      <c r="AV120" s="10">
        <v>192.01136977731753</v>
      </c>
      <c r="AW120" s="10">
        <v>192.72970348498063</v>
      </c>
      <c r="AX120" s="10">
        <v>193.42282723389286</v>
      </c>
      <c r="AY120" s="10">
        <v>194.09245068259088</v>
      </c>
    </row>
    <row r="121" spans="1:51" x14ac:dyDescent="0.25">
      <c r="A121" s="9" t="s">
        <v>52</v>
      </c>
      <c r="B121" s="9" t="s">
        <v>475</v>
      </c>
      <c r="C121" s="9" t="s">
        <v>321</v>
      </c>
      <c r="D121" s="9" t="s">
        <v>194</v>
      </c>
      <c r="E121" s="9" t="s">
        <v>194</v>
      </c>
      <c r="F121" s="9" t="s">
        <v>322</v>
      </c>
      <c r="G121" s="9" t="s">
        <v>326</v>
      </c>
      <c r="H121" s="9">
        <v>2022</v>
      </c>
      <c r="I121" s="9" t="s">
        <v>181</v>
      </c>
      <c r="J121" s="10">
        <v>400</v>
      </c>
      <c r="K121" s="10"/>
      <c r="L121" s="10"/>
      <c r="M121" s="10"/>
      <c r="N121" s="10"/>
      <c r="O121" s="10"/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211.52</v>
      </c>
      <c r="X121" s="10">
        <v>234.33840518403341</v>
      </c>
      <c r="Y121" s="10">
        <v>247.68631654295419</v>
      </c>
      <c r="Z121" s="10">
        <v>257.15681036806683</v>
      </c>
      <c r="AA121" s="10">
        <v>264.5026960773306</v>
      </c>
      <c r="AB121" s="10">
        <v>270.50472172698761</v>
      </c>
      <c r="AC121" s="10">
        <v>275.57936210690093</v>
      </c>
      <c r="AD121" s="10">
        <v>279.97521555210022</v>
      </c>
      <c r="AE121" s="10">
        <v>283.85263308590834</v>
      </c>
      <c r="AF121" s="10">
        <v>287.32110126136399</v>
      </c>
      <c r="AG121" s="10">
        <v>290.45871238052234</v>
      </c>
      <c r="AH121" s="10">
        <v>293.32312691102101</v>
      </c>
      <c r="AI121" s="10">
        <v>295.95813284763381</v>
      </c>
      <c r="AJ121" s="10">
        <v>298.39776729093433</v>
      </c>
      <c r="AK121" s="10">
        <v>300.66901262028478</v>
      </c>
      <c r="AL121" s="10">
        <v>302.79362073613362</v>
      </c>
      <c r="AM121" s="10">
        <v>304.78938328633063</v>
      </c>
      <c r="AN121" s="10">
        <v>306.67103826994173</v>
      </c>
      <c r="AO121" s="10">
        <v>308.45093119415924</v>
      </c>
      <c r="AP121" s="10">
        <v>310.13950644539739</v>
      </c>
      <c r="AQ121" s="10">
        <v>311.74567864985511</v>
      </c>
      <c r="AR121" s="10">
        <v>313.27711756455574</v>
      </c>
      <c r="AS121" s="10">
        <v>314.74046958838761</v>
      </c>
      <c r="AT121" s="10">
        <v>316.1415320950544</v>
      </c>
      <c r="AU121" s="10">
        <v>317.48539215466116</v>
      </c>
      <c r="AV121" s="10">
        <v>318.7765380316672</v>
      </c>
      <c r="AW121" s="10">
        <v>320.01894962886252</v>
      </c>
      <c r="AX121" s="10">
        <v>321.21617247496772</v>
      </c>
      <c r="AY121" s="10">
        <v>322.37137872315475</v>
      </c>
    </row>
    <row r="122" spans="1:51" x14ac:dyDescent="0.25">
      <c r="A122" s="9" t="s">
        <v>52</v>
      </c>
      <c r="B122" s="9" t="s">
        <v>476</v>
      </c>
      <c r="C122" s="9" t="s">
        <v>321</v>
      </c>
      <c r="D122" s="9" t="s">
        <v>195</v>
      </c>
      <c r="E122" s="9" t="s">
        <v>195</v>
      </c>
      <c r="F122" s="9" t="s">
        <v>322</v>
      </c>
      <c r="G122" s="9" t="s">
        <v>326</v>
      </c>
      <c r="H122" s="9">
        <v>2018</v>
      </c>
      <c r="I122" s="9" t="s">
        <v>181</v>
      </c>
      <c r="J122" s="10">
        <v>500</v>
      </c>
      <c r="K122" s="10"/>
      <c r="L122" s="10"/>
      <c r="M122" s="10"/>
      <c r="N122" s="10"/>
      <c r="O122" s="10"/>
      <c r="P122" s="10">
        <v>0</v>
      </c>
      <c r="Q122" s="10">
        <v>0</v>
      </c>
      <c r="R122" s="10">
        <v>0</v>
      </c>
      <c r="S122" s="10">
        <v>264.40000000000003</v>
      </c>
      <c r="T122" s="10">
        <v>292.92300648004175</v>
      </c>
      <c r="U122" s="10">
        <v>309.60789567869273</v>
      </c>
      <c r="V122" s="10">
        <v>321.44601296008352</v>
      </c>
      <c r="W122" s="10">
        <v>330.62837009666322</v>
      </c>
      <c r="X122" s="10">
        <v>338.1309021587345</v>
      </c>
      <c r="Y122" s="10">
        <v>344.47420263362613</v>
      </c>
      <c r="Z122" s="10">
        <v>349.96901944012524</v>
      </c>
      <c r="AA122" s="10">
        <v>354.81579135738542</v>
      </c>
      <c r="AB122" s="10">
        <v>359.15137657670499</v>
      </c>
      <c r="AC122" s="10">
        <v>363.07339047565296</v>
      </c>
      <c r="AD122" s="10">
        <v>366.65390863877622</v>
      </c>
      <c r="AE122" s="10">
        <v>369.94766605954226</v>
      </c>
      <c r="AF122" s="10">
        <v>372.99720911366791</v>
      </c>
      <c r="AG122" s="10">
        <v>375.83626577535597</v>
      </c>
      <c r="AH122" s="10">
        <v>378.49202592016701</v>
      </c>
      <c r="AI122" s="10">
        <v>380.98672910791333</v>
      </c>
      <c r="AJ122" s="10">
        <v>383.33879783742719</v>
      </c>
      <c r="AK122" s="10">
        <v>385.56366399269905</v>
      </c>
      <c r="AL122" s="10">
        <v>387.67438305674671</v>
      </c>
      <c r="AM122" s="10">
        <v>389.68209831231889</v>
      </c>
      <c r="AN122" s="10">
        <v>391.59639695569473</v>
      </c>
      <c r="AO122" s="10">
        <v>393.42558698548453</v>
      </c>
      <c r="AP122" s="10">
        <v>395.17691511881799</v>
      </c>
      <c r="AQ122" s="10">
        <v>396.85674019332646</v>
      </c>
      <c r="AR122" s="10">
        <v>398.47067253958403</v>
      </c>
      <c r="AS122" s="10">
        <v>400.02368703607817</v>
      </c>
      <c r="AT122" s="10">
        <v>401.52021559370962</v>
      </c>
      <c r="AU122" s="10">
        <v>402.96422340394344</v>
      </c>
      <c r="AV122" s="10">
        <v>404.35927225539768</v>
      </c>
      <c r="AW122" s="10">
        <v>405.70857346456381</v>
      </c>
      <c r="AX122" s="10">
        <v>407.01503240020878</v>
      </c>
      <c r="AY122" s="10">
        <v>408.28128615434565</v>
      </c>
    </row>
    <row r="123" spans="1:51" x14ac:dyDescent="0.25">
      <c r="A123" s="9" t="s">
        <v>52</v>
      </c>
      <c r="B123" s="9" t="s">
        <v>477</v>
      </c>
      <c r="C123" s="9" t="s">
        <v>321</v>
      </c>
      <c r="D123" s="9" t="s">
        <v>211</v>
      </c>
      <c r="E123" s="9" t="s">
        <v>211</v>
      </c>
      <c r="F123" s="9" t="s">
        <v>391</v>
      </c>
      <c r="G123" s="9" t="s">
        <v>326</v>
      </c>
      <c r="H123" s="9">
        <v>2025</v>
      </c>
      <c r="I123" s="9" t="s">
        <v>208</v>
      </c>
      <c r="J123" s="10">
        <v>19000</v>
      </c>
      <c r="K123" s="10"/>
      <c r="L123" s="10"/>
      <c r="M123" s="10"/>
      <c r="N123" s="10"/>
      <c r="O123" s="10"/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8092.1</v>
      </c>
      <c r="AA123" s="10">
        <v>12627.777890712057</v>
      </c>
      <c r="AB123" s="10">
        <v>15280.979372128642</v>
      </c>
      <c r="AC123" s="10">
        <v>17163.455781424116</v>
      </c>
      <c r="AD123" s="10">
        <v>18623.61792380378</v>
      </c>
      <c r="AE123" s="10">
        <v>19000</v>
      </c>
      <c r="AF123" s="10">
        <v>19000</v>
      </c>
      <c r="AG123" s="10">
        <v>19000</v>
      </c>
      <c r="AH123" s="10">
        <v>19000</v>
      </c>
      <c r="AI123" s="10">
        <v>19000</v>
      </c>
      <c r="AJ123" s="10">
        <v>19000</v>
      </c>
      <c r="AK123" s="10">
        <v>19000</v>
      </c>
      <c r="AL123" s="10">
        <v>19000</v>
      </c>
      <c r="AM123" s="10">
        <v>19000</v>
      </c>
      <c r="AN123" s="10">
        <v>19000</v>
      </c>
      <c r="AO123" s="10">
        <v>19000</v>
      </c>
      <c r="AP123" s="10">
        <v>19000</v>
      </c>
      <c r="AQ123" s="10">
        <v>19000</v>
      </c>
      <c r="AR123" s="10">
        <v>19000</v>
      </c>
      <c r="AS123" s="10">
        <v>19000</v>
      </c>
      <c r="AT123" s="10">
        <v>19000</v>
      </c>
      <c r="AU123" s="10">
        <v>19000</v>
      </c>
      <c r="AV123" s="10">
        <v>19000</v>
      </c>
      <c r="AW123" s="10">
        <v>19000</v>
      </c>
      <c r="AX123" s="10">
        <v>19000</v>
      </c>
      <c r="AY123" s="10">
        <v>19000</v>
      </c>
    </row>
    <row r="124" spans="1:51" x14ac:dyDescent="0.25">
      <c r="A124" s="9" t="s">
        <v>52</v>
      </c>
      <c r="B124" s="9" t="s">
        <v>478</v>
      </c>
      <c r="C124" s="9" t="s">
        <v>321</v>
      </c>
      <c r="D124" s="9" t="s">
        <v>212</v>
      </c>
      <c r="E124" s="9" t="s">
        <v>212</v>
      </c>
      <c r="F124" s="9" t="s">
        <v>322</v>
      </c>
      <c r="G124" s="9" t="s">
        <v>326</v>
      </c>
      <c r="H124" s="9">
        <v>2025</v>
      </c>
      <c r="I124" s="9" t="s">
        <v>208</v>
      </c>
      <c r="J124" s="10">
        <v>1550</v>
      </c>
      <c r="K124" s="10"/>
      <c r="L124" s="10"/>
      <c r="M124" s="10"/>
      <c r="N124" s="10"/>
      <c r="O124" s="10"/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555.21</v>
      </c>
      <c r="AA124" s="10">
        <v>683.49074870622917</v>
      </c>
      <c r="AB124" s="10">
        <v>758.53017626380711</v>
      </c>
      <c r="AC124" s="10">
        <v>811.77149741245819</v>
      </c>
      <c r="AD124" s="10">
        <v>853.06867445417902</v>
      </c>
      <c r="AE124" s="10">
        <v>886.81092497003613</v>
      </c>
      <c r="AF124" s="10">
        <v>915.33959128566687</v>
      </c>
      <c r="AG124" s="10">
        <v>940.05224611868721</v>
      </c>
      <c r="AH124" s="10">
        <v>961.85035252761418</v>
      </c>
      <c r="AI124" s="10">
        <v>981.34942316040815</v>
      </c>
      <c r="AJ124" s="10">
        <v>998.98847813679458</v>
      </c>
      <c r="AK124" s="10">
        <v>1015.0916736762653</v>
      </c>
      <c r="AL124" s="10">
        <v>1029.9051775854066</v>
      </c>
      <c r="AM124" s="10">
        <v>1043.6203399918959</v>
      </c>
      <c r="AN124" s="10">
        <v>1056.3888507179861</v>
      </c>
      <c r="AO124" s="10">
        <v>1068.3329948249163</v>
      </c>
      <c r="AP124" s="10">
        <v>1079.5527935844841</v>
      </c>
      <c r="AQ124" s="10">
        <v>1090.1311012338433</v>
      </c>
      <c r="AR124" s="10">
        <v>1100.1373218743331</v>
      </c>
      <c r="AS124" s="10">
        <v>1109.6301718666373</v>
      </c>
      <c r="AT124" s="10">
        <v>1118.6597675494738</v>
      </c>
      <c r="AU124" s="10">
        <v>1127.2692268430237</v>
      </c>
      <c r="AV124" s="10">
        <v>1135.4959145420078</v>
      </c>
      <c r="AW124" s="10">
        <v>1143.3724223824943</v>
      </c>
      <c r="AX124" s="10">
        <v>1150.927348908358</v>
      </c>
      <c r="AY124" s="10">
        <v>1158.1859262916357</v>
      </c>
    </row>
    <row r="125" spans="1:51" x14ac:dyDescent="0.25">
      <c r="A125" s="9" t="s">
        <v>52</v>
      </c>
      <c r="B125" s="9" t="s">
        <v>479</v>
      </c>
      <c r="C125" s="9" t="s">
        <v>321</v>
      </c>
      <c r="D125" s="9" t="s">
        <v>213</v>
      </c>
      <c r="E125" s="9" t="s">
        <v>213</v>
      </c>
      <c r="F125" s="9" t="s">
        <v>322</v>
      </c>
      <c r="G125" s="9" t="s">
        <v>326</v>
      </c>
      <c r="H125" s="9">
        <v>2030</v>
      </c>
      <c r="I125" s="9" t="s">
        <v>208</v>
      </c>
      <c r="J125" s="10">
        <v>5500</v>
      </c>
      <c r="K125" s="10"/>
      <c r="L125" s="10"/>
      <c r="M125" s="10"/>
      <c r="N125" s="10"/>
      <c r="O125" s="10"/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207.9</v>
      </c>
      <c r="AF125" s="10">
        <v>333.3</v>
      </c>
      <c r="AG125" s="10">
        <v>458.7</v>
      </c>
      <c r="AH125" s="10">
        <v>584.1</v>
      </c>
      <c r="AI125" s="10">
        <v>709.5</v>
      </c>
      <c r="AJ125" s="10">
        <v>834.9</v>
      </c>
      <c r="AK125" s="10">
        <v>960.30000000000018</v>
      </c>
      <c r="AL125" s="10">
        <v>1085.7</v>
      </c>
      <c r="AM125" s="10">
        <v>1211.1000000000001</v>
      </c>
      <c r="AN125" s="10">
        <v>1336.5</v>
      </c>
      <c r="AO125" s="10">
        <v>1461.9</v>
      </c>
      <c r="AP125" s="10">
        <v>1587.3000000000002</v>
      </c>
      <c r="AQ125" s="10">
        <v>1712.7</v>
      </c>
      <c r="AR125" s="10">
        <v>1838.1000000000004</v>
      </c>
      <c r="AS125" s="10">
        <v>1963.5000000000002</v>
      </c>
      <c r="AT125" s="10">
        <v>2088.9</v>
      </c>
      <c r="AU125" s="10">
        <v>2214.3000000000002</v>
      </c>
      <c r="AV125" s="10">
        <v>2339.6999999999998</v>
      </c>
      <c r="AW125" s="10">
        <v>2465.1000000000004</v>
      </c>
      <c r="AX125" s="10">
        <v>2590.5</v>
      </c>
      <c r="AY125" s="10">
        <v>2715.9</v>
      </c>
    </row>
    <row r="126" spans="1:51" x14ac:dyDescent="0.25">
      <c r="A126" s="9" t="s">
        <v>52</v>
      </c>
      <c r="B126" s="9" t="s">
        <v>480</v>
      </c>
      <c r="C126" s="9" t="s">
        <v>321</v>
      </c>
      <c r="D126" s="9" t="s">
        <v>214</v>
      </c>
      <c r="E126" s="9" t="s">
        <v>214</v>
      </c>
      <c r="F126" s="9" t="s">
        <v>322</v>
      </c>
      <c r="G126" s="9" t="s">
        <v>326</v>
      </c>
      <c r="H126" s="9">
        <v>2022</v>
      </c>
      <c r="I126" s="9" t="s">
        <v>208</v>
      </c>
      <c r="J126" s="10">
        <v>12220</v>
      </c>
      <c r="K126" s="10"/>
      <c r="L126" s="10"/>
      <c r="M126" s="10"/>
      <c r="N126" s="10"/>
      <c r="O126" s="10"/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461.916</v>
      </c>
      <c r="X126" s="10">
        <v>740.53200000000004</v>
      </c>
      <c r="Y126" s="10">
        <v>1019.148</v>
      </c>
      <c r="Z126" s="10">
        <v>1297.7640000000001</v>
      </c>
      <c r="AA126" s="10">
        <v>1576.38</v>
      </c>
      <c r="AB126" s="10">
        <v>1854.9959999999999</v>
      </c>
      <c r="AC126" s="10">
        <v>2133.6120000000005</v>
      </c>
      <c r="AD126" s="10">
        <v>2412.2280000000001</v>
      </c>
      <c r="AE126" s="10">
        <v>2690.8440000000001</v>
      </c>
      <c r="AF126" s="10">
        <v>2969.46</v>
      </c>
      <c r="AG126" s="10">
        <v>3248.0760000000005</v>
      </c>
      <c r="AH126" s="10">
        <v>3526.6920000000005</v>
      </c>
      <c r="AI126" s="10">
        <v>3805.308</v>
      </c>
      <c r="AJ126" s="10">
        <v>4083.9240000000004</v>
      </c>
      <c r="AK126" s="10">
        <v>4362.5400000000009</v>
      </c>
      <c r="AL126" s="10">
        <v>4641.1559999999999</v>
      </c>
      <c r="AM126" s="10">
        <v>4919.7719999999999</v>
      </c>
      <c r="AN126" s="10">
        <v>5198.3879999999999</v>
      </c>
      <c r="AO126" s="10">
        <v>5477.0040000000008</v>
      </c>
      <c r="AP126" s="10">
        <v>5755.6200000000008</v>
      </c>
      <c r="AQ126" s="10">
        <v>6034.2359999999999</v>
      </c>
      <c r="AR126" s="10">
        <v>6312.8520000000008</v>
      </c>
      <c r="AS126" s="10">
        <v>6591.4679999999998</v>
      </c>
      <c r="AT126" s="10">
        <v>6870.0840000000007</v>
      </c>
      <c r="AU126" s="10">
        <v>7148.7000000000007</v>
      </c>
      <c r="AV126" s="10">
        <v>7427.3159999999998</v>
      </c>
      <c r="AW126" s="10">
        <v>7705.9320000000007</v>
      </c>
      <c r="AX126" s="10">
        <v>7984.5480000000007</v>
      </c>
      <c r="AY126" s="10">
        <v>8263.1640000000007</v>
      </c>
    </row>
    <row r="127" spans="1:51" x14ac:dyDescent="0.25">
      <c r="A127" s="9" t="s">
        <v>52</v>
      </c>
      <c r="B127" s="9" t="s">
        <v>481</v>
      </c>
      <c r="C127" s="9" t="s">
        <v>321</v>
      </c>
      <c r="D127" s="9" t="s">
        <v>447</v>
      </c>
      <c r="E127" s="9" t="s">
        <v>447</v>
      </c>
      <c r="F127" s="9" t="s">
        <v>322</v>
      </c>
      <c r="G127" s="9" t="s">
        <v>326</v>
      </c>
      <c r="H127" s="9">
        <v>1985</v>
      </c>
      <c r="I127" s="9" t="s">
        <v>308</v>
      </c>
      <c r="J127" s="10">
        <v>1460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</row>
    <row r="128" spans="1:51" x14ac:dyDescent="0.25">
      <c r="A128" s="9" t="s">
        <v>61</v>
      </c>
      <c r="B128" s="9" t="s">
        <v>482</v>
      </c>
      <c r="C128" s="9" t="s">
        <v>321</v>
      </c>
      <c r="D128" s="9" t="s">
        <v>80</v>
      </c>
      <c r="E128" s="9" t="s">
        <v>62</v>
      </c>
      <c r="F128" s="9" t="s">
        <v>322</v>
      </c>
      <c r="G128" s="9" t="s">
        <v>323</v>
      </c>
      <c r="H128" s="9">
        <v>2015</v>
      </c>
      <c r="I128" s="9" t="s">
        <v>1</v>
      </c>
      <c r="J128" s="10">
        <v>1175</v>
      </c>
      <c r="K128" s="10"/>
      <c r="L128" s="10"/>
      <c r="M128" s="10"/>
      <c r="N128" s="10"/>
      <c r="O128" s="10"/>
      <c r="P128" s="10">
        <v>1000</v>
      </c>
      <c r="Q128" s="10">
        <v>1000</v>
      </c>
      <c r="R128" s="10">
        <v>980</v>
      </c>
      <c r="S128" s="10">
        <v>980</v>
      </c>
      <c r="T128" s="10">
        <v>1000</v>
      </c>
      <c r="U128" s="10">
        <v>1000</v>
      </c>
      <c r="V128" s="10">
        <v>1000</v>
      </c>
      <c r="W128" s="10">
        <v>1000</v>
      </c>
      <c r="X128" s="10">
        <v>1000</v>
      </c>
      <c r="Y128" s="10">
        <v>1000</v>
      </c>
      <c r="Z128" s="10">
        <v>1000</v>
      </c>
      <c r="AA128" s="10">
        <v>1000</v>
      </c>
      <c r="AB128" s="10">
        <v>1000</v>
      </c>
      <c r="AC128" s="10">
        <v>1000</v>
      </c>
      <c r="AD128" s="10">
        <v>1000</v>
      </c>
      <c r="AE128" s="10">
        <v>1000</v>
      </c>
      <c r="AF128" s="10">
        <v>1000</v>
      </c>
      <c r="AG128" s="10">
        <v>1000</v>
      </c>
      <c r="AH128" s="10">
        <v>1000</v>
      </c>
      <c r="AI128" s="10">
        <v>1000</v>
      </c>
      <c r="AJ128" s="10">
        <v>1000</v>
      </c>
      <c r="AK128" s="10">
        <v>1000</v>
      </c>
      <c r="AL128" s="10">
        <v>1000</v>
      </c>
      <c r="AM128" s="10">
        <v>1000</v>
      </c>
      <c r="AN128" s="10">
        <v>1000</v>
      </c>
      <c r="AO128" s="10">
        <v>1000</v>
      </c>
      <c r="AP128" s="10">
        <v>1000</v>
      </c>
      <c r="AQ128" s="10">
        <v>1000</v>
      </c>
      <c r="AR128" s="10">
        <v>1000</v>
      </c>
      <c r="AS128" s="10">
        <v>1000</v>
      </c>
      <c r="AT128" s="10">
        <v>1000</v>
      </c>
      <c r="AU128" s="10">
        <v>1000</v>
      </c>
      <c r="AV128" s="10">
        <v>1000</v>
      </c>
      <c r="AW128" s="10">
        <v>1000</v>
      </c>
      <c r="AX128" s="10">
        <v>1000</v>
      </c>
      <c r="AY128" s="10">
        <v>1000</v>
      </c>
    </row>
    <row r="129" spans="1:51" x14ac:dyDescent="0.25">
      <c r="A129" s="9" t="s">
        <v>61</v>
      </c>
      <c r="B129" s="9" t="s">
        <v>483</v>
      </c>
      <c r="C129" s="9" t="s">
        <v>321</v>
      </c>
      <c r="D129" s="9" t="s">
        <v>484</v>
      </c>
      <c r="E129" s="9" t="s">
        <v>63</v>
      </c>
      <c r="F129" s="9" t="s">
        <v>322</v>
      </c>
      <c r="G129" s="9" t="s">
        <v>323</v>
      </c>
      <c r="H129" s="9">
        <v>1991</v>
      </c>
      <c r="I129" s="9" t="s">
        <v>1</v>
      </c>
      <c r="J129" s="10">
        <v>320</v>
      </c>
      <c r="K129" s="10">
        <v>328.30000185966492</v>
      </c>
      <c r="L129" s="10">
        <v>352.70000505447388</v>
      </c>
      <c r="M129" s="10">
        <v>360.89999580383301</v>
      </c>
      <c r="N129" s="10">
        <v>389.69999694824219</v>
      </c>
      <c r="O129" s="10">
        <v>415.40000247955322</v>
      </c>
      <c r="P129" s="10">
        <v>320</v>
      </c>
      <c r="Q129" s="10">
        <v>320</v>
      </c>
      <c r="R129" s="10">
        <v>100</v>
      </c>
      <c r="S129" s="10">
        <v>320</v>
      </c>
      <c r="T129" s="10">
        <v>320</v>
      </c>
      <c r="U129" s="10">
        <v>320</v>
      </c>
      <c r="V129" s="10">
        <v>320</v>
      </c>
      <c r="W129" s="10">
        <v>320</v>
      </c>
      <c r="X129" s="10">
        <v>320</v>
      </c>
      <c r="Y129" s="10">
        <v>320</v>
      </c>
      <c r="Z129" s="10">
        <v>320</v>
      </c>
      <c r="AA129" s="10">
        <v>320</v>
      </c>
      <c r="AB129" s="10">
        <v>320</v>
      </c>
      <c r="AC129" s="10">
        <v>320</v>
      </c>
      <c r="AD129" s="10">
        <v>320</v>
      </c>
      <c r="AE129" s="10">
        <v>320</v>
      </c>
      <c r="AF129" s="10">
        <v>320</v>
      </c>
      <c r="AG129" s="10">
        <v>320</v>
      </c>
      <c r="AH129" s="10">
        <v>320</v>
      </c>
      <c r="AI129" s="10">
        <v>320</v>
      </c>
      <c r="AJ129" s="10">
        <v>320</v>
      </c>
      <c r="AK129" s="10">
        <v>320</v>
      </c>
      <c r="AL129" s="10">
        <v>320</v>
      </c>
      <c r="AM129" s="10">
        <v>320</v>
      </c>
      <c r="AN129" s="10">
        <v>320</v>
      </c>
      <c r="AO129" s="10">
        <v>320</v>
      </c>
      <c r="AP129" s="10">
        <v>320</v>
      </c>
      <c r="AQ129" s="10">
        <v>320</v>
      </c>
      <c r="AR129" s="10">
        <v>320</v>
      </c>
      <c r="AS129" s="10">
        <v>320</v>
      </c>
      <c r="AT129" s="10">
        <v>320</v>
      </c>
      <c r="AU129" s="10">
        <v>320</v>
      </c>
      <c r="AV129" s="10">
        <v>320</v>
      </c>
      <c r="AW129" s="10">
        <v>320</v>
      </c>
      <c r="AX129" s="10">
        <v>320</v>
      </c>
      <c r="AY129" s="10">
        <v>320</v>
      </c>
    </row>
    <row r="130" spans="1:51" x14ac:dyDescent="0.25">
      <c r="A130" s="9" t="s">
        <v>61</v>
      </c>
      <c r="B130" s="9" t="s">
        <v>485</v>
      </c>
      <c r="C130" s="9" t="s">
        <v>321</v>
      </c>
      <c r="D130" s="9" t="s">
        <v>64</v>
      </c>
      <c r="E130" s="9" t="s">
        <v>64</v>
      </c>
      <c r="F130" s="9" t="s">
        <v>322</v>
      </c>
      <c r="G130" s="9" t="s">
        <v>323</v>
      </c>
      <c r="H130" s="9">
        <v>1990</v>
      </c>
      <c r="I130" s="9" t="s">
        <v>1</v>
      </c>
      <c r="J130" s="10">
        <v>500</v>
      </c>
      <c r="K130" s="10">
        <v>281.89999938011169</v>
      </c>
      <c r="L130" s="10">
        <v>239.80000305175781</v>
      </c>
      <c r="M130" s="10">
        <v>292.69999980926514</v>
      </c>
      <c r="N130" s="10">
        <v>273.79999780654907</v>
      </c>
      <c r="O130" s="10">
        <v>202.16666567325592</v>
      </c>
      <c r="P130" s="10">
        <v>300</v>
      </c>
      <c r="Q130" s="10">
        <v>300</v>
      </c>
      <c r="R130" s="10">
        <v>0</v>
      </c>
      <c r="S130" s="10">
        <v>0</v>
      </c>
      <c r="T130" s="10">
        <v>306.68312759605453</v>
      </c>
      <c r="U130" s="10">
        <v>313.36625519210907</v>
      </c>
      <c r="V130" s="10">
        <v>320.0493827881636</v>
      </c>
      <c r="W130" s="10">
        <v>326.73251038421813</v>
      </c>
      <c r="X130" s="10">
        <v>333.41563798027266</v>
      </c>
      <c r="Y130" s="10">
        <v>340.0987655763272</v>
      </c>
      <c r="Z130" s="10">
        <v>346.78189317238173</v>
      </c>
      <c r="AA130" s="10">
        <v>353.46502076843626</v>
      </c>
      <c r="AB130" s="10">
        <v>360.14814836449079</v>
      </c>
      <c r="AC130" s="10">
        <v>366.83127596054533</v>
      </c>
      <c r="AD130" s="10">
        <v>373.51440355659986</v>
      </c>
      <c r="AE130" s="10">
        <v>380.19753115265439</v>
      </c>
      <c r="AF130" s="10">
        <v>386.88065874870892</v>
      </c>
      <c r="AG130" s="10">
        <v>393.56378634476346</v>
      </c>
      <c r="AH130" s="10">
        <v>400.24691394081799</v>
      </c>
      <c r="AI130" s="10">
        <v>406.93004153687252</v>
      </c>
      <c r="AJ130" s="10">
        <v>413.61316913292706</v>
      </c>
      <c r="AK130" s="10">
        <v>420.29629672898159</v>
      </c>
      <c r="AL130" s="10">
        <v>426.97942432503612</v>
      </c>
      <c r="AM130" s="10">
        <v>433.66255192109065</v>
      </c>
      <c r="AN130" s="10">
        <v>440.34567951714519</v>
      </c>
      <c r="AO130" s="10">
        <v>447.02880711319972</v>
      </c>
      <c r="AP130" s="10">
        <v>453.71193470925425</v>
      </c>
      <c r="AQ130" s="10">
        <v>460.39506230530878</v>
      </c>
      <c r="AR130" s="10">
        <v>467.07818990136332</v>
      </c>
      <c r="AS130" s="10">
        <v>473.76131749741785</v>
      </c>
      <c r="AT130" s="10">
        <v>480.44444509347238</v>
      </c>
      <c r="AU130" s="10">
        <v>487.12757268952691</v>
      </c>
      <c r="AV130" s="10">
        <v>493.81070028558145</v>
      </c>
      <c r="AW130" s="10">
        <v>500</v>
      </c>
      <c r="AX130" s="10">
        <v>500</v>
      </c>
      <c r="AY130" s="10">
        <v>500</v>
      </c>
    </row>
    <row r="131" spans="1:51" x14ac:dyDescent="0.25">
      <c r="A131" s="9" t="s">
        <v>61</v>
      </c>
      <c r="B131" s="9" t="s">
        <v>486</v>
      </c>
      <c r="C131" s="9" t="s">
        <v>321</v>
      </c>
      <c r="D131" s="9" t="s">
        <v>65</v>
      </c>
      <c r="E131" s="9" t="s">
        <v>65</v>
      </c>
      <c r="F131" s="9" t="s">
        <v>322</v>
      </c>
      <c r="G131" s="9" t="s">
        <v>323</v>
      </c>
      <c r="H131" s="9">
        <v>1992</v>
      </c>
      <c r="I131" s="9" t="s">
        <v>1</v>
      </c>
      <c r="J131" s="10">
        <v>800</v>
      </c>
      <c r="K131" s="10">
        <v>144.79999923706055</v>
      </c>
      <c r="L131" s="10">
        <v>58.900001525878906</v>
      </c>
      <c r="M131" s="10">
        <v>236.09999752044678</v>
      </c>
      <c r="N131" s="10">
        <v>252.8999981880188</v>
      </c>
      <c r="O131" s="10">
        <v>244.76666569709778</v>
      </c>
      <c r="P131" s="10">
        <v>284.38</v>
      </c>
      <c r="Q131" s="10">
        <v>383.28500000000003</v>
      </c>
      <c r="R131" s="10">
        <v>325.44</v>
      </c>
      <c r="S131" s="10">
        <v>394.26573334350587</v>
      </c>
      <c r="T131" s="10">
        <v>405.24646668701172</v>
      </c>
      <c r="U131" s="10">
        <v>416.22720003051757</v>
      </c>
      <c r="V131" s="10">
        <v>427.20793337402341</v>
      </c>
      <c r="W131" s="10">
        <v>438.18866671752926</v>
      </c>
      <c r="X131" s="10">
        <v>449.16940006103511</v>
      </c>
      <c r="Y131" s="10">
        <v>460.15013340454095</v>
      </c>
      <c r="Z131" s="10">
        <v>471.1308667480468</v>
      </c>
      <c r="AA131" s="10">
        <v>482.11160009155265</v>
      </c>
      <c r="AB131" s="10">
        <v>493.09233343505849</v>
      </c>
      <c r="AC131" s="10">
        <v>504.07306677856434</v>
      </c>
      <c r="AD131" s="10">
        <v>515.05380012207024</v>
      </c>
      <c r="AE131" s="10">
        <v>526.03453346557615</v>
      </c>
      <c r="AF131" s="10">
        <v>537.01526680908205</v>
      </c>
      <c r="AG131" s="10">
        <v>547.99600015258795</v>
      </c>
      <c r="AH131" s="10">
        <v>558.97673349609386</v>
      </c>
      <c r="AI131" s="10">
        <v>569.95746683959976</v>
      </c>
      <c r="AJ131" s="10">
        <v>580.93820018310566</v>
      </c>
      <c r="AK131" s="10">
        <v>591.91893352661157</v>
      </c>
      <c r="AL131" s="10">
        <v>602.89966687011747</v>
      </c>
      <c r="AM131" s="10">
        <v>613.88040021362337</v>
      </c>
      <c r="AN131" s="10">
        <v>624.86113355712928</v>
      </c>
      <c r="AO131" s="10">
        <v>635.84186690063518</v>
      </c>
      <c r="AP131" s="10">
        <v>646.82260024414109</v>
      </c>
      <c r="AQ131" s="10">
        <v>657.80333358764699</v>
      </c>
      <c r="AR131" s="10">
        <v>668.78406693115289</v>
      </c>
      <c r="AS131" s="10">
        <v>679.7648002746588</v>
      </c>
      <c r="AT131" s="10">
        <v>690.7455336181647</v>
      </c>
      <c r="AU131" s="10">
        <v>701.7262669616706</v>
      </c>
      <c r="AV131" s="10">
        <v>712.70700030517651</v>
      </c>
      <c r="AW131" s="10">
        <v>723.68773364868241</v>
      </c>
      <c r="AX131" s="10">
        <v>734.66846699218831</v>
      </c>
      <c r="AY131" s="10">
        <v>745.64920033569422</v>
      </c>
    </row>
    <row r="132" spans="1:51" x14ac:dyDescent="0.25">
      <c r="A132" s="9" t="s">
        <v>61</v>
      </c>
      <c r="B132" s="9" t="s">
        <v>487</v>
      </c>
      <c r="C132" s="9" t="s">
        <v>321</v>
      </c>
      <c r="D132" s="9" t="s">
        <v>64</v>
      </c>
      <c r="E132" s="9" t="s">
        <v>152</v>
      </c>
      <c r="F132" s="9" t="s">
        <v>322</v>
      </c>
      <c r="G132" s="9" t="s">
        <v>323</v>
      </c>
      <c r="H132" s="9">
        <v>2017</v>
      </c>
      <c r="I132" s="9" t="s">
        <v>147</v>
      </c>
      <c r="J132" s="10">
        <v>1000</v>
      </c>
      <c r="K132" s="10"/>
      <c r="L132" s="10"/>
      <c r="M132" s="10"/>
      <c r="N132" s="10"/>
      <c r="O132" s="10"/>
      <c r="P132" s="10"/>
      <c r="Q132" s="10"/>
      <c r="R132" s="10">
        <v>750</v>
      </c>
      <c r="S132" s="10">
        <v>900</v>
      </c>
      <c r="T132" s="10">
        <v>975</v>
      </c>
      <c r="U132" s="10">
        <v>1000</v>
      </c>
      <c r="V132" s="10">
        <v>1000</v>
      </c>
      <c r="W132" s="10">
        <v>1000</v>
      </c>
      <c r="X132" s="10">
        <v>1000</v>
      </c>
      <c r="Y132" s="10">
        <v>1000</v>
      </c>
      <c r="Z132" s="10">
        <v>1000</v>
      </c>
      <c r="AA132" s="10">
        <v>1000</v>
      </c>
      <c r="AB132" s="10">
        <v>1000</v>
      </c>
      <c r="AC132" s="10">
        <v>1000</v>
      </c>
      <c r="AD132" s="10">
        <v>1000</v>
      </c>
      <c r="AE132" s="10">
        <v>1000</v>
      </c>
      <c r="AF132" s="10">
        <v>1000</v>
      </c>
      <c r="AG132" s="10">
        <v>1000</v>
      </c>
      <c r="AH132" s="10">
        <v>1000</v>
      </c>
      <c r="AI132" s="10">
        <v>1000</v>
      </c>
      <c r="AJ132" s="10">
        <v>1000</v>
      </c>
      <c r="AK132" s="10">
        <v>1000</v>
      </c>
      <c r="AL132" s="10">
        <v>1000</v>
      </c>
      <c r="AM132" s="10">
        <v>1000</v>
      </c>
      <c r="AN132" s="10">
        <v>1000</v>
      </c>
      <c r="AO132" s="10">
        <v>1000</v>
      </c>
      <c r="AP132" s="10">
        <v>1000</v>
      </c>
      <c r="AQ132" s="10">
        <v>1000</v>
      </c>
      <c r="AR132" s="10">
        <v>1000</v>
      </c>
      <c r="AS132" s="10">
        <v>1000</v>
      </c>
      <c r="AT132" s="10">
        <v>1000</v>
      </c>
      <c r="AU132" s="10">
        <v>1000</v>
      </c>
      <c r="AV132" s="10">
        <v>1000</v>
      </c>
      <c r="AW132" s="10">
        <v>1000</v>
      </c>
      <c r="AX132" s="10">
        <v>1000</v>
      </c>
      <c r="AY132" s="10">
        <v>1000</v>
      </c>
    </row>
    <row r="133" spans="1:51" x14ac:dyDescent="0.25">
      <c r="A133" s="9" t="s">
        <v>61</v>
      </c>
      <c r="B133" s="9" t="s">
        <v>488</v>
      </c>
      <c r="C133" s="9" t="s">
        <v>321</v>
      </c>
      <c r="D133" s="9" t="s">
        <v>484</v>
      </c>
      <c r="E133" s="9" t="s">
        <v>66</v>
      </c>
      <c r="F133" s="9" t="s">
        <v>322</v>
      </c>
      <c r="G133" s="9" t="s">
        <v>323</v>
      </c>
      <c r="H133" s="9">
        <v>1991</v>
      </c>
      <c r="I133" s="9" t="s">
        <v>1</v>
      </c>
      <c r="J133" s="10">
        <v>2160</v>
      </c>
      <c r="K133" s="10">
        <v>1965.8000173568726</v>
      </c>
      <c r="L133" s="10">
        <v>1813.8999919891357</v>
      </c>
      <c r="M133" s="10">
        <v>2064.299991607666</v>
      </c>
      <c r="N133" s="10">
        <v>2532.1000518798828</v>
      </c>
      <c r="O133" s="10">
        <v>2261.4666748046875</v>
      </c>
      <c r="P133" s="10">
        <v>2160</v>
      </c>
      <c r="Q133" s="10">
        <v>2160</v>
      </c>
      <c r="R133" s="10">
        <v>700</v>
      </c>
      <c r="S133" s="10">
        <v>2160</v>
      </c>
      <c r="T133" s="10">
        <v>2160</v>
      </c>
      <c r="U133" s="10">
        <v>2160</v>
      </c>
      <c r="V133" s="10">
        <v>2160</v>
      </c>
      <c r="W133" s="10">
        <v>2160</v>
      </c>
      <c r="X133" s="10">
        <v>2160</v>
      </c>
      <c r="Y133" s="10">
        <v>2160</v>
      </c>
      <c r="Z133" s="10">
        <v>2160</v>
      </c>
      <c r="AA133" s="10">
        <v>2160</v>
      </c>
      <c r="AB133" s="10">
        <v>2160</v>
      </c>
      <c r="AC133" s="10">
        <v>2160</v>
      </c>
      <c r="AD133" s="10">
        <v>2160</v>
      </c>
      <c r="AE133" s="10">
        <v>2160</v>
      </c>
      <c r="AF133" s="10">
        <v>2160</v>
      </c>
      <c r="AG133" s="10">
        <v>2160</v>
      </c>
      <c r="AH133" s="10">
        <v>2160</v>
      </c>
      <c r="AI133" s="10">
        <v>2160</v>
      </c>
      <c r="AJ133" s="10">
        <v>2160</v>
      </c>
      <c r="AK133" s="10">
        <v>2160</v>
      </c>
      <c r="AL133" s="10">
        <v>2160</v>
      </c>
      <c r="AM133" s="10">
        <v>2160</v>
      </c>
      <c r="AN133" s="10">
        <v>2160</v>
      </c>
      <c r="AO133" s="10">
        <v>2160</v>
      </c>
      <c r="AP133" s="10">
        <v>2160</v>
      </c>
      <c r="AQ133" s="10">
        <v>2160</v>
      </c>
      <c r="AR133" s="10">
        <v>2160</v>
      </c>
      <c r="AS133" s="10">
        <v>2160</v>
      </c>
      <c r="AT133" s="10">
        <v>2160</v>
      </c>
      <c r="AU133" s="10">
        <v>2160</v>
      </c>
      <c r="AV133" s="10">
        <v>2160</v>
      </c>
      <c r="AW133" s="10">
        <v>2160</v>
      </c>
      <c r="AX133" s="10">
        <v>2160</v>
      </c>
      <c r="AY133" s="10">
        <v>2160</v>
      </c>
    </row>
    <row r="134" spans="1:51" x14ac:dyDescent="0.25">
      <c r="A134" s="9" t="s">
        <v>61</v>
      </c>
      <c r="B134" s="9" t="s">
        <v>489</v>
      </c>
      <c r="C134" s="9" t="s">
        <v>321</v>
      </c>
      <c r="D134" s="9" t="s">
        <v>490</v>
      </c>
      <c r="E134" s="9" t="s">
        <v>67</v>
      </c>
      <c r="F134" s="9" t="s">
        <v>322</v>
      </c>
      <c r="G134" s="9" t="s">
        <v>323</v>
      </c>
      <c r="H134" s="9">
        <v>2006</v>
      </c>
      <c r="I134" s="9" t="s">
        <v>1</v>
      </c>
      <c r="J134" s="10">
        <v>2360</v>
      </c>
      <c r="K134" s="10"/>
      <c r="L134" s="10"/>
      <c r="M134" s="10"/>
      <c r="N134" s="10"/>
      <c r="O134" s="10"/>
      <c r="P134" s="10"/>
      <c r="Q134" s="10"/>
      <c r="R134" s="10">
        <v>216.78244693643609</v>
      </c>
      <c r="S134" s="10">
        <v>486.93452192074278</v>
      </c>
      <c r="T134" s="10">
        <v>1588.9961305683059</v>
      </c>
      <c r="U134" s="10">
        <v>1608.4372178673852</v>
      </c>
      <c r="V134" s="10">
        <v>1626.6231405076146</v>
      </c>
      <c r="W134" s="10">
        <v>1643.706188941537</v>
      </c>
      <c r="X134" s="10">
        <v>1659.8125154270128</v>
      </c>
      <c r="Y134" s="10">
        <v>1675.0477933054362</v>
      </c>
      <c r="Z134" s="10">
        <v>1689.501422971138</v>
      </c>
      <c r="AA134" s="10">
        <v>1703.2497105914572</v>
      </c>
      <c r="AB134" s="10">
        <v>1716.35830667712</v>
      </c>
      <c r="AC134" s="10">
        <v>1728.8841021413796</v>
      </c>
      <c r="AD134" s="10">
        <v>1740.8767205307656</v>
      </c>
      <c r="AE134" s="10">
        <v>1752.3797054346612</v>
      </c>
      <c r="AF134" s="10">
        <v>1763.4314748698455</v>
      </c>
      <c r="AG134" s="10">
        <v>1774.0660954501639</v>
      </c>
      <c r="AH134" s="10">
        <v>1784.3139156952097</v>
      </c>
      <c r="AI134" s="10">
        <v>1794.2020881569088</v>
      </c>
      <c r="AJ134" s="10">
        <v>1803.755002994289</v>
      </c>
      <c r="AK134" s="10">
        <v>1812.9946504286427</v>
      </c>
      <c r="AL134" s="10">
        <v>1821.9409256345182</v>
      </c>
      <c r="AM134" s="10">
        <v>1830.6118867002706</v>
      </c>
      <c r="AN134" s="10">
        <v>1839.0239740684408</v>
      </c>
      <c r="AO134" s="10">
        <v>1847.1921981587329</v>
      </c>
      <c r="AP134" s="10">
        <v>1855.1303005539166</v>
      </c>
      <c r="AQ134" s="10">
        <v>1862.8508930965402</v>
      </c>
      <c r="AR134" s="10">
        <v>1870.3655784323398</v>
      </c>
      <c r="AS134" s="10">
        <v>1877.6850548929965</v>
      </c>
      <c r="AT134" s="10">
        <v>1884.8192080980416</v>
      </c>
      <c r="AU134" s="10">
        <v>1891.7771912442067</v>
      </c>
      <c r="AV134" s="10">
        <v>1898.5674957183608</v>
      </c>
      <c r="AW134" s="10">
        <v>1905.1980134005948</v>
      </c>
      <c r="AX134" s="10">
        <v>1911.6760918040234</v>
      </c>
      <c r="AY134" s="10">
        <v>1918.0085830174398</v>
      </c>
    </row>
    <row r="135" spans="1:51" x14ac:dyDescent="0.25">
      <c r="A135" s="9" t="s">
        <v>61</v>
      </c>
      <c r="B135" s="9" t="s">
        <v>491</v>
      </c>
      <c r="C135" s="9" t="s">
        <v>321</v>
      </c>
      <c r="D135" s="9" t="s">
        <v>492</v>
      </c>
      <c r="E135" s="9" t="s">
        <v>68</v>
      </c>
      <c r="F135" s="9" t="s">
        <v>322</v>
      </c>
      <c r="G135" s="9" t="s">
        <v>323</v>
      </c>
      <c r="H135" s="9">
        <v>2005</v>
      </c>
      <c r="I135" s="9" t="s">
        <v>1</v>
      </c>
      <c r="J135" s="10">
        <v>2772</v>
      </c>
      <c r="K135" s="10">
        <v>1868.0999851226807</v>
      </c>
      <c r="L135" s="10">
        <v>1874.8000288009644</v>
      </c>
      <c r="M135" s="10">
        <v>2067.1999988555908</v>
      </c>
      <c r="N135" s="10">
        <v>2368.1000061035156</v>
      </c>
      <c r="O135" s="10">
        <v>2550.2000198364258</v>
      </c>
      <c r="P135" s="10">
        <v>2356</v>
      </c>
      <c r="Q135" s="10">
        <v>2356</v>
      </c>
      <c r="R135" s="10">
        <v>2356</v>
      </c>
      <c r="S135" s="10">
        <v>2356</v>
      </c>
      <c r="T135" s="10">
        <v>2441.8888885445067</v>
      </c>
      <c r="U135" s="10">
        <v>2527.7777770890134</v>
      </c>
      <c r="V135" s="10">
        <v>2613.6666656335201</v>
      </c>
      <c r="W135" s="10">
        <v>2699.5555541780268</v>
      </c>
      <c r="X135" s="10">
        <v>2772</v>
      </c>
      <c r="Y135" s="10">
        <v>2772</v>
      </c>
      <c r="Z135" s="10">
        <v>2772</v>
      </c>
      <c r="AA135" s="10">
        <v>2772</v>
      </c>
      <c r="AB135" s="10">
        <v>2772</v>
      </c>
      <c r="AC135" s="10">
        <v>2772</v>
      </c>
      <c r="AD135" s="10">
        <v>2772</v>
      </c>
      <c r="AE135" s="10">
        <v>2772</v>
      </c>
      <c r="AF135" s="10">
        <v>2772</v>
      </c>
      <c r="AG135" s="10">
        <v>2772</v>
      </c>
      <c r="AH135" s="10">
        <v>2772</v>
      </c>
      <c r="AI135" s="10">
        <v>2772</v>
      </c>
      <c r="AJ135" s="10">
        <v>2772</v>
      </c>
      <c r="AK135" s="10">
        <v>2772</v>
      </c>
      <c r="AL135" s="10">
        <v>2772</v>
      </c>
      <c r="AM135" s="10">
        <v>2772</v>
      </c>
      <c r="AN135" s="10">
        <v>2772</v>
      </c>
      <c r="AO135" s="10">
        <v>2772</v>
      </c>
      <c r="AP135" s="10">
        <v>2772</v>
      </c>
      <c r="AQ135" s="10">
        <v>2772</v>
      </c>
      <c r="AR135" s="10">
        <v>2772</v>
      </c>
      <c r="AS135" s="10">
        <v>2772</v>
      </c>
      <c r="AT135" s="10">
        <v>2772</v>
      </c>
      <c r="AU135" s="10">
        <v>2772</v>
      </c>
      <c r="AV135" s="10">
        <v>2772</v>
      </c>
      <c r="AW135" s="10">
        <v>2772</v>
      </c>
      <c r="AX135" s="10">
        <v>2772</v>
      </c>
      <c r="AY135" s="10">
        <v>2772</v>
      </c>
    </row>
    <row r="136" spans="1:51" x14ac:dyDescent="0.25">
      <c r="A136" s="9" t="s">
        <v>61</v>
      </c>
      <c r="B136" s="9" t="s">
        <v>493</v>
      </c>
      <c r="C136" s="9" t="s">
        <v>321</v>
      </c>
      <c r="D136" s="9" t="s">
        <v>494</v>
      </c>
      <c r="E136" s="9" t="s">
        <v>495</v>
      </c>
      <c r="F136" s="9" t="s">
        <v>322</v>
      </c>
      <c r="G136" s="9" t="s">
        <v>323</v>
      </c>
      <c r="H136" s="9">
        <v>1988</v>
      </c>
      <c r="I136" s="9" t="s">
        <v>305</v>
      </c>
      <c r="J136" s="10">
        <v>3600</v>
      </c>
      <c r="K136" s="10">
        <v>1653.5</v>
      </c>
      <c r="L136" s="10">
        <v>1627</v>
      </c>
      <c r="M136" s="10">
        <v>2754.7599945068359</v>
      </c>
      <c r="N136" s="10">
        <v>2273.4925918579102</v>
      </c>
      <c r="O136" s="10">
        <v>1942.3389339447021</v>
      </c>
      <c r="P136" s="10">
        <v>1942.3389339447021</v>
      </c>
      <c r="Q136" s="10">
        <v>1942.3389339447021</v>
      </c>
      <c r="R136" s="10">
        <v>1942.3389339447021</v>
      </c>
      <c r="S136" s="10">
        <v>1942.3389339447021</v>
      </c>
      <c r="T136" s="10">
        <v>1942.3389339447021</v>
      </c>
      <c r="U136" s="10">
        <v>1942.3389339447021</v>
      </c>
      <c r="V136" s="10">
        <v>1942.3389339447021</v>
      </c>
      <c r="W136" s="10">
        <v>1942.3389339447021</v>
      </c>
      <c r="X136" s="10">
        <v>1942.3389339447021</v>
      </c>
      <c r="Y136" s="10">
        <v>1942.3389339447021</v>
      </c>
      <c r="Z136" s="10">
        <v>1942.3389339447021</v>
      </c>
      <c r="AA136" s="10">
        <v>1942.3389339447021</v>
      </c>
      <c r="AB136" s="10">
        <v>1942.3389339447021</v>
      </c>
      <c r="AC136" s="10">
        <v>1942.3389339447021</v>
      </c>
      <c r="AD136" s="10">
        <v>1942.3389339447021</v>
      </c>
      <c r="AE136" s="10">
        <v>1942.3389339447021</v>
      </c>
      <c r="AF136" s="10">
        <v>1942.3389339447021</v>
      </c>
      <c r="AG136" s="10">
        <v>1942.3389339447021</v>
      </c>
      <c r="AH136" s="10">
        <v>1942.3389339447021</v>
      </c>
      <c r="AI136" s="10">
        <v>1942.3389339447021</v>
      </c>
      <c r="AJ136" s="10">
        <v>1942.3389339447021</v>
      </c>
      <c r="AK136" s="10">
        <v>1942.3389339447021</v>
      </c>
      <c r="AL136" s="10">
        <v>1942.3389339447021</v>
      </c>
      <c r="AM136" s="10">
        <v>1942.3389339447021</v>
      </c>
      <c r="AN136" s="10">
        <v>1942.3389339447021</v>
      </c>
      <c r="AO136" s="10">
        <v>1942.3389339447021</v>
      </c>
      <c r="AP136" s="10">
        <v>1942.3389339447021</v>
      </c>
      <c r="AQ136" s="10">
        <v>1942.3389339447021</v>
      </c>
      <c r="AR136" s="10">
        <v>1942.3389339447021</v>
      </c>
      <c r="AS136" s="10">
        <v>1942.3389339447021</v>
      </c>
      <c r="AT136" s="10">
        <v>1942.3389339447021</v>
      </c>
      <c r="AU136" s="10">
        <v>1942.3389339447021</v>
      </c>
      <c r="AV136" s="10">
        <v>1942.3389339447021</v>
      </c>
      <c r="AW136" s="10">
        <v>1942.3389339447021</v>
      </c>
      <c r="AX136" s="10">
        <v>1942.3389339447021</v>
      </c>
      <c r="AY136" s="10">
        <v>1942.3389339447021</v>
      </c>
    </row>
    <row r="137" spans="1:51" x14ac:dyDescent="0.25">
      <c r="A137" s="9" t="s">
        <v>61</v>
      </c>
      <c r="B137" s="9" t="s">
        <v>496</v>
      </c>
      <c r="C137" s="9" t="s">
        <v>321</v>
      </c>
      <c r="D137" s="9" t="s">
        <v>497</v>
      </c>
      <c r="E137" s="9" t="s">
        <v>69</v>
      </c>
      <c r="F137" s="9" t="s">
        <v>322</v>
      </c>
      <c r="G137" s="9" t="s">
        <v>323</v>
      </c>
      <c r="H137" s="9">
        <v>2007</v>
      </c>
      <c r="I137" s="9" t="s">
        <v>1</v>
      </c>
      <c r="J137" s="10">
        <v>8500</v>
      </c>
      <c r="K137" s="10">
        <v>4698.7000617980957</v>
      </c>
      <c r="L137" s="10">
        <v>6167.300048828125</v>
      </c>
      <c r="M137" s="10">
        <v>9218.2001037597656</v>
      </c>
      <c r="N137" s="10">
        <v>5297.1999969482422</v>
      </c>
      <c r="O137" s="10">
        <v>7553.6000213623047</v>
      </c>
      <c r="P137" s="10">
        <v>8025</v>
      </c>
      <c r="Q137" s="10">
        <v>8025</v>
      </c>
      <c r="R137" s="10">
        <v>8025</v>
      </c>
      <c r="S137" s="10">
        <v>8025</v>
      </c>
      <c r="T137" s="10">
        <v>8500</v>
      </c>
      <c r="U137" s="10">
        <v>8500</v>
      </c>
      <c r="V137" s="10">
        <v>8500</v>
      </c>
      <c r="W137" s="10">
        <v>8500</v>
      </c>
      <c r="X137" s="10">
        <v>8500</v>
      </c>
      <c r="Y137" s="10">
        <v>8500</v>
      </c>
      <c r="Z137" s="10">
        <v>8500</v>
      </c>
      <c r="AA137" s="10">
        <v>8500</v>
      </c>
      <c r="AB137" s="10">
        <v>8500</v>
      </c>
      <c r="AC137" s="10">
        <v>8500</v>
      </c>
      <c r="AD137" s="10">
        <v>8500</v>
      </c>
      <c r="AE137" s="10">
        <v>8500</v>
      </c>
      <c r="AF137" s="10">
        <v>8500</v>
      </c>
      <c r="AG137" s="10">
        <v>8500</v>
      </c>
      <c r="AH137" s="10">
        <v>8500</v>
      </c>
      <c r="AI137" s="10">
        <v>8500</v>
      </c>
      <c r="AJ137" s="10">
        <v>8500</v>
      </c>
      <c r="AK137" s="10">
        <v>8500</v>
      </c>
      <c r="AL137" s="10">
        <v>8500</v>
      </c>
      <c r="AM137" s="10">
        <v>8500</v>
      </c>
      <c r="AN137" s="10">
        <v>8500</v>
      </c>
      <c r="AO137" s="10">
        <v>8500</v>
      </c>
      <c r="AP137" s="10">
        <v>8500</v>
      </c>
      <c r="AQ137" s="10">
        <v>8500</v>
      </c>
      <c r="AR137" s="10">
        <v>8500</v>
      </c>
      <c r="AS137" s="10">
        <v>8500</v>
      </c>
      <c r="AT137" s="10">
        <v>8500</v>
      </c>
      <c r="AU137" s="10">
        <v>8500</v>
      </c>
      <c r="AV137" s="10">
        <v>8500</v>
      </c>
      <c r="AW137" s="10">
        <v>8500</v>
      </c>
      <c r="AX137" s="10">
        <v>8500</v>
      </c>
      <c r="AY137" s="10">
        <v>8500</v>
      </c>
    </row>
    <row r="138" spans="1:51" x14ac:dyDescent="0.25">
      <c r="A138" s="9" t="s">
        <v>61</v>
      </c>
      <c r="B138" s="9" t="s">
        <v>498</v>
      </c>
      <c r="C138" s="9" t="s">
        <v>321</v>
      </c>
      <c r="D138" s="9" t="s">
        <v>499</v>
      </c>
      <c r="E138" s="9" t="s">
        <v>70</v>
      </c>
      <c r="F138" s="9" t="s">
        <v>322</v>
      </c>
      <c r="G138" s="9" t="s">
        <v>323</v>
      </c>
      <c r="H138" s="9">
        <v>2006</v>
      </c>
      <c r="I138" s="9" t="s">
        <v>1</v>
      </c>
      <c r="J138" s="10">
        <v>9276</v>
      </c>
      <c r="K138" s="10">
        <v>5612.0998954772949</v>
      </c>
      <c r="L138" s="10">
        <v>5376.1999969482422</v>
      </c>
      <c r="M138" s="10">
        <v>5795.4000663757324</v>
      </c>
      <c r="N138" s="10">
        <v>6355.9000091552734</v>
      </c>
      <c r="O138" s="10">
        <v>6836.3333587646484</v>
      </c>
      <c r="P138" s="10">
        <v>7080</v>
      </c>
      <c r="Q138" s="10">
        <v>7180</v>
      </c>
      <c r="R138" s="10">
        <v>7280</v>
      </c>
      <c r="S138" s="10">
        <v>6979.4850000000006</v>
      </c>
      <c r="T138" s="10">
        <v>7435.0708328088122</v>
      </c>
      <c r="U138" s="10">
        <v>7690.1416656176243</v>
      </c>
      <c r="V138" s="10">
        <v>7945.2124984264365</v>
      </c>
      <c r="W138" s="10">
        <v>8200.2833312352486</v>
      </c>
      <c r="X138" s="10">
        <v>8455.3541640440617</v>
      </c>
      <c r="Y138" s="10">
        <v>8710.4249968528748</v>
      </c>
      <c r="Z138" s="10">
        <v>8965.4958296616878</v>
      </c>
      <c r="AA138" s="10">
        <v>9220.5666624705009</v>
      </c>
      <c r="AB138" s="10">
        <v>9276</v>
      </c>
      <c r="AC138" s="10">
        <v>9276</v>
      </c>
      <c r="AD138" s="10">
        <v>9276</v>
      </c>
      <c r="AE138" s="10">
        <v>9276</v>
      </c>
      <c r="AF138" s="10">
        <v>9276</v>
      </c>
      <c r="AG138" s="10">
        <v>9276</v>
      </c>
      <c r="AH138" s="10">
        <v>9276</v>
      </c>
      <c r="AI138" s="10">
        <v>9276</v>
      </c>
      <c r="AJ138" s="10">
        <v>9276</v>
      </c>
      <c r="AK138" s="10">
        <v>9276</v>
      </c>
      <c r="AL138" s="10">
        <v>9276</v>
      </c>
      <c r="AM138" s="10">
        <v>9276</v>
      </c>
      <c r="AN138" s="10">
        <v>9276</v>
      </c>
      <c r="AO138" s="10">
        <v>9276</v>
      </c>
      <c r="AP138" s="10">
        <v>9276</v>
      </c>
      <c r="AQ138" s="10">
        <v>9276</v>
      </c>
      <c r="AR138" s="10">
        <v>9276</v>
      </c>
      <c r="AS138" s="10">
        <v>9276</v>
      </c>
      <c r="AT138" s="10">
        <v>9276</v>
      </c>
      <c r="AU138" s="10">
        <v>9276</v>
      </c>
      <c r="AV138" s="10">
        <v>9276</v>
      </c>
      <c r="AW138" s="10">
        <v>9276</v>
      </c>
      <c r="AX138" s="10">
        <v>9276</v>
      </c>
      <c r="AY138" s="10">
        <v>9276</v>
      </c>
    </row>
    <row r="139" spans="1:51" x14ac:dyDescent="0.25">
      <c r="A139" s="9" t="s">
        <v>61</v>
      </c>
      <c r="B139" s="9" t="s">
        <v>500</v>
      </c>
      <c r="C139" s="9" t="s">
        <v>321</v>
      </c>
      <c r="D139" s="9" t="s">
        <v>501</v>
      </c>
      <c r="E139" s="9" t="s">
        <v>502</v>
      </c>
      <c r="F139" s="9" t="s">
        <v>322</v>
      </c>
      <c r="G139" s="9" t="s">
        <v>323</v>
      </c>
      <c r="H139" s="9">
        <v>1986</v>
      </c>
      <c r="I139" s="9" t="s">
        <v>305</v>
      </c>
      <c r="J139" s="10">
        <v>10000</v>
      </c>
      <c r="K139" s="10">
        <v>8946.8000640869141</v>
      </c>
      <c r="L139" s="10">
        <v>6449.8053436279297</v>
      </c>
      <c r="M139" s="10">
        <v>12793.046844482422</v>
      </c>
      <c r="N139" s="10">
        <v>7845.7812042236328</v>
      </c>
      <c r="O139" s="10">
        <v>8019.0444946289062</v>
      </c>
      <c r="P139" s="10">
        <v>8416.8780326843262</v>
      </c>
      <c r="Q139" s="10">
        <v>8814.7115707397461</v>
      </c>
      <c r="R139" s="10">
        <v>9212.545108795166</v>
      </c>
      <c r="S139" s="10">
        <v>9610.3786468505859</v>
      </c>
      <c r="T139" s="10">
        <v>10000</v>
      </c>
      <c r="U139" s="10">
        <v>10000</v>
      </c>
      <c r="V139" s="10">
        <v>10000</v>
      </c>
      <c r="W139" s="10">
        <v>10000</v>
      </c>
      <c r="X139" s="10">
        <v>10000</v>
      </c>
      <c r="Y139" s="10">
        <v>10000</v>
      </c>
      <c r="Z139" s="10">
        <v>10000</v>
      </c>
      <c r="AA139" s="10">
        <v>10000</v>
      </c>
      <c r="AB139" s="10">
        <v>10000</v>
      </c>
      <c r="AC139" s="10">
        <v>10000</v>
      </c>
      <c r="AD139" s="10">
        <v>10000</v>
      </c>
      <c r="AE139" s="10">
        <v>10000</v>
      </c>
      <c r="AF139" s="10">
        <v>10000</v>
      </c>
      <c r="AG139" s="10">
        <v>10000</v>
      </c>
      <c r="AH139" s="10">
        <v>10000</v>
      </c>
      <c r="AI139" s="10">
        <v>10000</v>
      </c>
      <c r="AJ139" s="10">
        <v>10000</v>
      </c>
      <c r="AK139" s="10">
        <v>10000</v>
      </c>
      <c r="AL139" s="10">
        <v>10000</v>
      </c>
      <c r="AM139" s="10">
        <v>10000</v>
      </c>
      <c r="AN139" s="10">
        <v>10000</v>
      </c>
      <c r="AO139" s="10">
        <v>10000</v>
      </c>
      <c r="AP139" s="10">
        <v>10000</v>
      </c>
      <c r="AQ139" s="10">
        <v>10000</v>
      </c>
      <c r="AR139" s="10">
        <v>10000</v>
      </c>
      <c r="AS139" s="10">
        <v>10000</v>
      </c>
      <c r="AT139" s="10">
        <v>10000</v>
      </c>
      <c r="AU139" s="10">
        <v>10000</v>
      </c>
      <c r="AV139" s="10">
        <v>10000</v>
      </c>
      <c r="AW139" s="10">
        <v>10000</v>
      </c>
      <c r="AX139" s="10">
        <v>10000</v>
      </c>
      <c r="AY139" s="10">
        <v>10000</v>
      </c>
    </row>
    <row r="140" spans="1:51" x14ac:dyDescent="0.25">
      <c r="A140" s="9" t="s">
        <v>61</v>
      </c>
      <c r="B140" s="9" t="s">
        <v>503</v>
      </c>
      <c r="C140" s="9" t="s">
        <v>321</v>
      </c>
      <c r="D140" s="9" t="s">
        <v>325</v>
      </c>
      <c r="E140" s="9" t="s">
        <v>71</v>
      </c>
      <c r="F140" s="9" t="s">
        <v>438</v>
      </c>
      <c r="G140" s="9" t="s">
        <v>323</v>
      </c>
      <c r="H140" s="9">
        <v>2008</v>
      </c>
      <c r="I140" s="9" t="s">
        <v>1</v>
      </c>
      <c r="J140" s="10">
        <v>35000</v>
      </c>
      <c r="K140" s="10">
        <v>33268.5400390625</v>
      </c>
      <c r="L140" s="10">
        <v>23639.770263671875</v>
      </c>
      <c r="M140" s="10">
        <v>25049.549682617188</v>
      </c>
      <c r="N140" s="10">
        <v>27743.749816894531</v>
      </c>
      <c r="O140" s="10">
        <v>28458.533248901367</v>
      </c>
      <c r="P140" s="10">
        <v>35000</v>
      </c>
      <c r="Q140" s="10">
        <v>35000</v>
      </c>
      <c r="R140" s="10">
        <v>35000</v>
      </c>
      <c r="S140" s="10">
        <v>35000</v>
      </c>
      <c r="T140" s="10">
        <v>35000</v>
      </c>
      <c r="U140" s="10">
        <v>35000</v>
      </c>
      <c r="V140" s="10">
        <v>35000</v>
      </c>
      <c r="W140" s="10">
        <v>35000</v>
      </c>
      <c r="X140" s="10">
        <v>35000</v>
      </c>
      <c r="Y140" s="10">
        <v>35000</v>
      </c>
      <c r="Z140" s="10">
        <v>35000</v>
      </c>
      <c r="AA140" s="10">
        <v>35000</v>
      </c>
      <c r="AB140" s="10">
        <v>35000</v>
      </c>
      <c r="AC140" s="10">
        <v>35000</v>
      </c>
      <c r="AD140" s="10">
        <v>35000</v>
      </c>
      <c r="AE140" s="10">
        <v>35000</v>
      </c>
      <c r="AF140" s="10">
        <v>35000</v>
      </c>
      <c r="AG140" s="10">
        <v>35000</v>
      </c>
      <c r="AH140" s="10">
        <v>35000</v>
      </c>
      <c r="AI140" s="10">
        <v>35000</v>
      </c>
      <c r="AJ140" s="10">
        <v>35000</v>
      </c>
      <c r="AK140" s="10">
        <v>35000</v>
      </c>
      <c r="AL140" s="10">
        <v>35000</v>
      </c>
      <c r="AM140" s="10">
        <v>35000</v>
      </c>
      <c r="AN140" s="10">
        <v>35000</v>
      </c>
      <c r="AO140" s="10">
        <v>35000</v>
      </c>
      <c r="AP140" s="10">
        <v>35000</v>
      </c>
      <c r="AQ140" s="10">
        <v>35000</v>
      </c>
      <c r="AR140" s="10">
        <v>35000</v>
      </c>
      <c r="AS140" s="10">
        <v>35000</v>
      </c>
      <c r="AT140" s="10">
        <v>35000</v>
      </c>
      <c r="AU140" s="10">
        <v>35000</v>
      </c>
      <c r="AV140" s="10">
        <v>35000</v>
      </c>
      <c r="AW140" s="10">
        <v>35000</v>
      </c>
      <c r="AX140" s="10">
        <v>35000</v>
      </c>
      <c r="AY140" s="10">
        <v>35000</v>
      </c>
    </row>
    <row r="141" spans="1:51" x14ac:dyDescent="0.25">
      <c r="A141" s="9" t="s">
        <v>61</v>
      </c>
      <c r="B141" s="9" t="s">
        <v>504</v>
      </c>
      <c r="C141" s="9" t="s">
        <v>321</v>
      </c>
      <c r="D141" s="9" t="s">
        <v>325</v>
      </c>
      <c r="E141" s="9" t="s">
        <v>72</v>
      </c>
      <c r="F141" s="9" t="s">
        <v>391</v>
      </c>
      <c r="G141" s="9" t="s">
        <v>323</v>
      </c>
      <c r="H141" s="9">
        <v>2008</v>
      </c>
      <c r="I141" s="9" t="s">
        <v>1</v>
      </c>
      <c r="J141" s="10">
        <v>35000</v>
      </c>
      <c r="K141" s="10">
        <v>29481.69970703125</v>
      </c>
      <c r="L141" s="10">
        <v>39397.470092773438</v>
      </c>
      <c r="M141" s="10">
        <v>41339.04931640625</v>
      </c>
      <c r="N141" s="10">
        <v>39846.249328613281</v>
      </c>
      <c r="O141" s="10">
        <v>32829.60009765625</v>
      </c>
      <c r="P141" s="10">
        <v>35000</v>
      </c>
      <c r="Q141" s="10">
        <v>35000</v>
      </c>
      <c r="R141" s="10">
        <v>35000</v>
      </c>
      <c r="S141" s="10">
        <v>35000</v>
      </c>
      <c r="T141" s="10">
        <v>35000</v>
      </c>
      <c r="U141" s="10">
        <v>35000</v>
      </c>
      <c r="V141" s="10">
        <v>35000</v>
      </c>
      <c r="W141" s="10">
        <v>35000</v>
      </c>
      <c r="X141" s="10">
        <v>35000</v>
      </c>
      <c r="Y141" s="10">
        <v>35000</v>
      </c>
      <c r="Z141" s="10">
        <v>35000</v>
      </c>
      <c r="AA141" s="10">
        <v>35000</v>
      </c>
      <c r="AB141" s="10">
        <v>35000</v>
      </c>
      <c r="AC141" s="10">
        <v>35000</v>
      </c>
      <c r="AD141" s="10">
        <v>35000</v>
      </c>
      <c r="AE141" s="10">
        <v>35000</v>
      </c>
      <c r="AF141" s="10">
        <v>35000</v>
      </c>
      <c r="AG141" s="10">
        <v>35000</v>
      </c>
      <c r="AH141" s="10">
        <v>35000</v>
      </c>
      <c r="AI141" s="10">
        <v>35000</v>
      </c>
      <c r="AJ141" s="10">
        <v>35000</v>
      </c>
      <c r="AK141" s="10">
        <v>35000</v>
      </c>
      <c r="AL141" s="10">
        <v>35000</v>
      </c>
      <c r="AM141" s="10">
        <v>35000</v>
      </c>
      <c r="AN141" s="10">
        <v>35000</v>
      </c>
      <c r="AO141" s="10">
        <v>35000</v>
      </c>
      <c r="AP141" s="10">
        <v>35000</v>
      </c>
      <c r="AQ141" s="10">
        <v>35000</v>
      </c>
      <c r="AR141" s="10">
        <v>35000</v>
      </c>
      <c r="AS141" s="10">
        <v>35000</v>
      </c>
      <c r="AT141" s="10">
        <v>35000</v>
      </c>
      <c r="AU141" s="10">
        <v>35000</v>
      </c>
      <c r="AV141" s="10">
        <v>35000</v>
      </c>
      <c r="AW141" s="10">
        <v>35000</v>
      </c>
      <c r="AX141" s="10">
        <v>35000</v>
      </c>
      <c r="AY141" s="10">
        <v>35000</v>
      </c>
    </row>
    <row r="142" spans="1:51" x14ac:dyDescent="0.25">
      <c r="A142" s="9" t="s">
        <v>61</v>
      </c>
      <c r="B142" s="9" t="s">
        <v>505</v>
      </c>
      <c r="C142" s="9" t="s">
        <v>321</v>
      </c>
      <c r="D142" s="9" t="s">
        <v>73</v>
      </c>
      <c r="E142" s="9" t="s">
        <v>73</v>
      </c>
      <c r="F142" s="9" t="s">
        <v>322</v>
      </c>
      <c r="G142" s="9" t="s">
        <v>506</v>
      </c>
      <c r="H142" s="9">
        <v>2004</v>
      </c>
      <c r="I142" s="9" t="s">
        <v>1</v>
      </c>
      <c r="J142" s="10">
        <v>1450</v>
      </c>
      <c r="K142" s="10">
        <v>669.60000658035278</v>
      </c>
      <c r="L142" s="10">
        <v>646.89999961853027</v>
      </c>
      <c r="M142" s="10">
        <v>747.23699879646301</v>
      </c>
      <c r="N142" s="10">
        <v>804.29999732971191</v>
      </c>
      <c r="O142" s="10">
        <v>816.66065979003906</v>
      </c>
      <c r="P142" s="10">
        <v>855.23440021938745</v>
      </c>
      <c r="Q142" s="10">
        <v>893.80814064873584</v>
      </c>
      <c r="R142" s="10">
        <v>932.38188107808423</v>
      </c>
      <c r="S142" s="10">
        <v>970.95562150743262</v>
      </c>
      <c r="T142" s="10">
        <v>1009.529361936781</v>
      </c>
      <c r="U142" s="10">
        <v>1048.1031023661294</v>
      </c>
      <c r="V142" s="10">
        <v>1086.6768427954778</v>
      </c>
      <c r="W142" s="10">
        <v>1125.2505832248262</v>
      </c>
      <c r="X142" s="10">
        <v>1163.8243236541746</v>
      </c>
      <c r="Y142" s="10">
        <v>1202.398064083523</v>
      </c>
      <c r="Z142" s="10">
        <v>1240.9718045128714</v>
      </c>
      <c r="AA142" s="10">
        <v>1279.5455449422197</v>
      </c>
      <c r="AB142" s="10">
        <v>1318.1192853715681</v>
      </c>
      <c r="AC142" s="10">
        <v>1356.6930258009165</v>
      </c>
      <c r="AD142" s="10">
        <v>1395.2667662302649</v>
      </c>
      <c r="AE142" s="10">
        <v>1433.8405066596133</v>
      </c>
      <c r="AF142" s="10">
        <v>1450</v>
      </c>
      <c r="AG142" s="10">
        <v>1450</v>
      </c>
      <c r="AH142" s="10">
        <v>1450</v>
      </c>
      <c r="AI142" s="10">
        <v>1450</v>
      </c>
      <c r="AJ142" s="10">
        <v>1450</v>
      </c>
      <c r="AK142" s="10">
        <v>1450</v>
      </c>
      <c r="AL142" s="10">
        <v>1450</v>
      </c>
      <c r="AM142" s="10">
        <v>1450</v>
      </c>
      <c r="AN142" s="10">
        <v>1450</v>
      </c>
      <c r="AO142" s="10">
        <v>1450</v>
      </c>
      <c r="AP142" s="10">
        <v>1450</v>
      </c>
      <c r="AQ142" s="10">
        <v>1450</v>
      </c>
      <c r="AR142" s="10">
        <v>1450</v>
      </c>
      <c r="AS142" s="10">
        <v>1450</v>
      </c>
      <c r="AT142" s="10">
        <v>1450</v>
      </c>
      <c r="AU142" s="10">
        <v>1450</v>
      </c>
      <c r="AV142" s="10">
        <v>1450</v>
      </c>
      <c r="AW142" s="10">
        <v>1450</v>
      </c>
      <c r="AX142" s="10">
        <v>1450</v>
      </c>
      <c r="AY142" s="10">
        <v>1450</v>
      </c>
    </row>
    <row r="143" spans="1:51" x14ac:dyDescent="0.25">
      <c r="A143" s="9" t="s">
        <v>61</v>
      </c>
      <c r="B143" s="9" t="s">
        <v>507</v>
      </c>
      <c r="C143" s="9" t="s">
        <v>321</v>
      </c>
      <c r="D143" s="9" t="s">
        <v>74</v>
      </c>
      <c r="E143" s="9" t="s">
        <v>74</v>
      </c>
      <c r="F143" s="9" t="s">
        <v>322</v>
      </c>
      <c r="G143" s="9" t="s">
        <v>326</v>
      </c>
      <c r="H143" s="9">
        <v>1997</v>
      </c>
      <c r="I143" s="9" t="s">
        <v>1</v>
      </c>
      <c r="J143" s="10">
        <v>8200</v>
      </c>
      <c r="K143" s="10">
        <v>4828.699987411499</v>
      </c>
      <c r="L143" s="10">
        <v>3475.5947113037109</v>
      </c>
      <c r="M143" s="10">
        <v>7908.9533538818359</v>
      </c>
      <c r="N143" s="10">
        <v>10611.052169799805</v>
      </c>
      <c r="O143" s="10">
        <v>11064.84765625</v>
      </c>
      <c r="P143" s="10">
        <v>8200</v>
      </c>
      <c r="Q143" s="10">
        <v>8200</v>
      </c>
      <c r="R143" s="10">
        <v>8200</v>
      </c>
      <c r="S143" s="10">
        <v>8200</v>
      </c>
      <c r="T143" s="10">
        <v>8200</v>
      </c>
      <c r="U143" s="10">
        <v>8200</v>
      </c>
      <c r="V143" s="10">
        <v>8200</v>
      </c>
      <c r="W143" s="10">
        <v>8200</v>
      </c>
      <c r="X143" s="10">
        <v>8200</v>
      </c>
      <c r="Y143" s="10">
        <v>8200</v>
      </c>
      <c r="Z143" s="10">
        <v>8200</v>
      </c>
      <c r="AA143" s="10">
        <v>8200</v>
      </c>
      <c r="AB143" s="10">
        <v>8200</v>
      </c>
      <c r="AC143" s="10">
        <v>8200</v>
      </c>
      <c r="AD143" s="10">
        <v>8200</v>
      </c>
      <c r="AE143" s="10">
        <v>8200</v>
      </c>
      <c r="AF143" s="10">
        <v>8200</v>
      </c>
      <c r="AG143" s="10">
        <v>8200</v>
      </c>
      <c r="AH143" s="10">
        <v>8200</v>
      </c>
      <c r="AI143" s="10">
        <v>8200</v>
      </c>
      <c r="AJ143" s="10">
        <v>8200</v>
      </c>
      <c r="AK143" s="10">
        <v>8200</v>
      </c>
      <c r="AL143" s="10">
        <v>8200</v>
      </c>
      <c r="AM143" s="10">
        <v>8200</v>
      </c>
      <c r="AN143" s="10">
        <v>8200</v>
      </c>
      <c r="AO143" s="10">
        <v>8200</v>
      </c>
      <c r="AP143" s="10">
        <v>8200</v>
      </c>
      <c r="AQ143" s="10">
        <v>8200</v>
      </c>
      <c r="AR143" s="10">
        <v>8200</v>
      </c>
      <c r="AS143" s="10">
        <v>8200</v>
      </c>
      <c r="AT143" s="10">
        <v>8200</v>
      </c>
      <c r="AU143" s="10">
        <v>8200</v>
      </c>
      <c r="AV143" s="10">
        <v>8200</v>
      </c>
      <c r="AW143" s="10">
        <v>8200</v>
      </c>
      <c r="AX143" s="10">
        <v>8200</v>
      </c>
      <c r="AY143" s="10">
        <v>8200</v>
      </c>
    </row>
    <row r="144" spans="1:51" x14ac:dyDescent="0.25">
      <c r="A144" s="9" t="s">
        <v>61</v>
      </c>
      <c r="B144" s="9" t="s">
        <v>508</v>
      </c>
      <c r="C144" s="9" t="s">
        <v>321</v>
      </c>
      <c r="D144" s="9" t="s">
        <v>325</v>
      </c>
      <c r="E144" s="9" t="s">
        <v>75</v>
      </c>
      <c r="F144" s="9" t="s">
        <v>391</v>
      </c>
      <c r="G144" s="9" t="s">
        <v>326</v>
      </c>
      <c r="H144" s="9">
        <v>2015</v>
      </c>
      <c r="I144" s="9" t="s">
        <v>1</v>
      </c>
      <c r="J144" s="10">
        <v>30000</v>
      </c>
      <c r="K144" s="10"/>
      <c r="L144" s="10"/>
      <c r="M144" s="10"/>
      <c r="N144" s="10"/>
      <c r="O144" s="10"/>
      <c r="P144" s="10">
        <v>12777</v>
      </c>
      <c r="Q144" s="10">
        <v>19938.596669545354</v>
      </c>
      <c r="R144" s="10">
        <v>24127.862166518909</v>
      </c>
      <c r="S144" s="10">
        <v>27100.193339090711</v>
      </c>
      <c r="T144" s="10">
        <v>29405.712511269125</v>
      </c>
      <c r="U144" s="10">
        <v>30000</v>
      </c>
      <c r="V144" s="10">
        <v>30000</v>
      </c>
      <c r="W144" s="10">
        <v>30000</v>
      </c>
      <c r="X144" s="10">
        <v>30000</v>
      </c>
      <c r="Y144" s="10">
        <v>30000</v>
      </c>
      <c r="Z144" s="10">
        <v>30000</v>
      </c>
      <c r="AA144" s="10">
        <v>30000</v>
      </c>
      <c r="AB144" s="10">
        <v>30000</v>
      </c>
      <c r="AC144" s="10">
        <v>30000</v>
      </c>
      <c r="AD144" s="10">
        <v>30000</v>
      </c>
      <c r="AE144" s="10">
        <v>30000</v>
      </c>
      <c r="AF144" s="10">
        <v>30000</v>
      </c>
      <c r="AG144" s="10">
        <v>30000</v>
      </c>
      <c r="AH144" s="10">
        <v>30000</v>
      </c>
      <c r="AI144" s="10">
        <v>30000</v>
      </c>
      <c r="AJ144" s="10">
        <v>30000</v>
      </c>
      <c r="AK144" s="10">
        <v>30000</v>
      </c>
      <c r="AL144" s="10">
        <v>30000</v>
      </c>
      <c r="AM144" s="10">
        <v>30000</v>
      </c>
      <c r="AN144" s="10">
        <v>30000</v>
      </c>
      <c r="AO144" s="10">
        <v>30000</v>
      </c>
      <c r="AP144" s="10">
        <v>30000</v>
      </c>
      <c r="AQ144" s="10">
        <v>30000</v>
      </c>
      <c r="AR144" s="10">
        <v>30000</v>
      </c>
      <c r="AS144" s="10">
        <v>30000</v>
      </c>
      <c r="AT144" s="10">
        <v>30000</v>
      </c>
      <c r="AU144" s="10">
        <v>30000</v>
      </c>
      <c r="AV144" s="10">
        <v>30000</v>
      </c>
      <c r="AW144" s="10">
        <v>30000</v>
      </c>
      <c r="AX144" s="10">
        <v>30000</v>
      </c>
      <c r="AY144" s="10">
        <v>30000</v>
      </c>
    </row>
    <row r="145" spans="1:51" x14ac:dyDescent="0.25">
      <c r="A145" s="9" t="s">
        <v>61</v>
      </c>
      <c r="B145" s="9" t="s">
        <v>509</v>
      </c>
      <c r="C145" s="9" t="s">
        <v>321</v>
      </c>
      <c r="D145" s="9" t="s">
        <v>65</v>
      </c>
      <c r="E145" s="9" t="s">
        <v>76</v>
      </c>
      <c r="F145" s="9" t="s">
        <v>322</v>
      </c>
      <c r="G145" s="9" t="s">
        <v>326</v>
      </c>
      <c r="H145" s="9">
        <v>1992</v>
      </c>
      <c r="I145" s="9" t="s">
        <v>1</v>
      </c>
      <c r="J145" s="10">
        <v>280</v>
      </c>
      <c r="K145" s="10">
        <v>302</v>
      </c>
      <c r="L145" s="10">
        <v>280</v>
      </c>
      <c r="M145" s="10">
        <v>280</v>
      </c>
      <c r="N145" s="10">
        <v>279.99999618530273</v>
      </c>
      <c r="O145" s="10">
        <v>280</v>
      </c>
      <c r="P145" s="10">
        <v>280</v>
      </c>
      <c r="Q145" s="10">
        <v>280</v>
      </c>
      <c r="R145" s="10">
        <v>280</v>
      </c>
      <c r="S145" s="10">
        <v>280</v>
      </c>
      <c r="T145" s="10">
        <v>280</v>
      </c>
      <c r="U145" s="10">
        <v>280</v>
      </c>
      <c r="V145" s="10">
        <v>280</v>
      </c>
      <c r="W145" s="10">
        <v>280</v>
      </c>
      <c r="X145" s="10">
        <v>280</v>
      </c>
      <c r="Y145" s="10">
        <v>280</v>
      </c>
      <c r="Z145" s="10">
        <v>280</v>
      </c>
      <c r="AA145" s="10">
        <v>280</v>
      </c>
      <c r="AB145" s="10">
        <v>280</v>
      </c>
      <c r="AC145" s="10">
        <v>280</v>
      </c>
      <c r="AD145" s="10">
        <v>280</v>
      </c>
      <c r="AE145" s="10">
        <v>280</v>
      </c>
      <c r="AF145" s="10">
        <v>280</v>
      </c>
      <c r="AG145" s="10">
        <v>280</v>
      </c>
      <c r="AH145" s="10">
        <v>280</v>
      </c>
      <c r="AI145" s="10">
        <v>280</v>
      </c>
      <c r="AJ145" s="10">
        <v>280</v>
      </c>
      <c r="AK145" s="10">
        <v>280</v>
      </c>
      <c r="AL145" s="10">
        <v>280</v>
      </c>
      <c r="AM145" s="10">
        <v>280</v>
      </c>
      <c r="AN145" s="10">
        <v>280</v>
      </c>
      <c r="AO145" s="10">
        <v>280</v>
      </c>
      <c r="AP145" s="10">
        <v>280</v>
      </c>
      <c r="AQ145" s="10">
        <v>280</v>
      </c>
      <c r="AR145" s="10">
        <v>280</v>
      </c>
      <c r="AS145" s="10">
        <v>280</v>
      </c>
      <c r="AT145" s="10">
        <v>280</v>
      </c>
      <c r="AU145" s="10">
        <v>280</v>
      </c>
      <c r="AV145" s="10">
        <v>280</v>
      </c>
      <c r="AW145" s="10">
        <v>280</v>
      </c>
      <c r="AX145" s="10">
        <v>280</v>
      </c>
      <c r="AY145" s="10">
        <v>280</v>
      </c>
    </row>
    <row r="146" spans="1:51" x14ac:dyDescent="0.25">
      <c r="A146" s="9" t="s">
        <v>61</v>
      </c>
      <c r="B146" s="9" t="s">
        <v>510</v>
      </c>
      <c r="C146" s="9" t="s">
        <v>321</v>
      </c>
      <c r="D146" s="9" t="s">
        <v>77</v>
      </c>
      <c r="E146" s="9" t="s">
        <v>77</v>
      </c>
      <c r="F146" s="9" t="s">
        <v>322</v>
      </c>
      <c r="G146" s="9" t="s">
        <v>326</v>
      </c>
      <c r="H146" s="9">
        <v>2001</v>
      </c>
      <c r="I146" s="9" t="s">
        <v>1</v>
      </c>
      <c r="J146" s="10">
        <v>321</v>
      </c>
      <c r="K146" s="10">
        <v>105.80000305175781</v>
      </c>
      <c r="L146" s="10">
        <v>0.18999999761581421</v>
      </c>
      <c r="M146" s="10">
        <v>0</v>
      </c>
      <c r="N146" s="10">
        <v>0</v>
      </c>
      <c r="O146" s="10">
        <v>10.300000287592411</v>
      </c>
      <c r="P146" s="10">
        <v>11.031190784381968</v>
      </c>
      <c r="Q146" s="10">
        <v>11.762381281171525</v>
      </c>
      <c r="R146" s="10">
        <v>12.493571777961082</v>
      </c>
      <c r="S146" s="10">
        <v>13.224762274750638</v>
      </c>
      <c r="T146" s="10">
        <v>13.955952771540195</v>
      </c>
      <c r="U146" s="10">
        <v>14.687143268329752</v>
      </c>
      <c r="V146" s="10">
        <v>15.418333765119309</v>
      </c>
      <c r="W146" s="10">
        <v>16.149524261908866</v>
      </c>
      <c r="X146" s="10">
        <v>16.880714758698424</v>
      </c>
      <c r="Y146" s="10">
        <v>17.611905255487983</v>
      </c>
      <c r="Z146" s="10">
        <v>18.343095752277542</v>
      </c>
      <c r="AA146" s="10">
        <v>19.0742862490671</v>
      </c>
      <c r="AB146" s="10">
        <v>19.805476745856659</v>
      </c>
      <c r="AC146" s="10">
        <v>20.536667242646217</v>
      </c>
      <c r="AD146" s="10">
        <v>21.267857739435776</v>
      </c>
      <c r="AE146" s="10">
        <v>21.999048236225335</v>
      </c>
      <c r="AF146" s="10">
        <v>22.730238733014893</v>
      </c>
      <c r="AG146" s="10">
        <v>23.461429229804452</v>
      </c>
      <c r="AH146" s="10">
        <v>24.19261972659401</v>
      </c>
      <c r="AI146" s="10">
        <v>24.923810223383569</v>
      </c>
      <c r="AJ146" s="10">
        <v>25.655000720173128</v>
      </c>
      <c r="AK146" s="10">
        <v>26.386191216962686</v>
      </c>
      <c r="AL146" s="10">
        <v>27.117381713752245</v>
      </c>
      <c r="AM146" s="10">
        <v>27.848572210541803</v>
      </c>
      <c r="AN146" s="10">
        <v>28.579762707331362</v>
      </c>
      <c r="AO146" s="10">
        <v>29.310953204120921</v>
      </c>
      <c r="AP146" s="10">
        <v>30.042143700910479</v>
      </c>
      <c r="AQ146" s="10">
        <v>30.773334197700038</v>
      </c>
      <c r="AR146" s="10">
        <v>31.504524694489596</v>
      </c>
      <c r="AS146" s="10">
        <v>32.235715191279155</v>
      </c>
      <c r="AT146" s="10">
        <v>32.966905688068714</v>
      </c>
      <c r="AU146" s="10">
        <v>33.698096184858272</v>
      </c>
      <c r="AV146" s="10">
        <v>34.429286681647831</v>
      </c>
      <c r="AW146" s="10">
        <v>35.16047717843739</v>
      </c>
      <c r="AX146" s="10">
        <v>35.891667675226948</v>
      </c>
      <c r="AY146" s="10">
        <v>36.622858172016507</v>
      </c>
    </row>
    <row r="147" spans="1:51" x14ac:dyDescent="0.25">
      <c r="A147" s="9" t="s">
        <v>61</v>
      </c>
      <c r="B147" s="9" t="s">
        <v>511</v>
      </c>
      <c r="C147" s="9" t="s">
        <v>321</v>
      </c>
      <c r="D147" s="9" t="s">
        <v>65</v>
      </c>
      <c r="E147" s="9" t="s">
        <v>78</v>
      </c>
      <c r="F147" s="9" t="s">
        <v>322</v>
      </c>
      <c r="G147" s="9" t="s">
        <v>326</v>
      </c>
      <c r="H147" s="9">
        <v>1992</v>
      </c>
      <c r="I147" s="9" t="s">
        <v>1</v>
      </c>
      <c r="J147" s="10">
        <v>350</v>
      </c>
      <c r="K147" s="10">
        <v>291.50000075250864</v>
      </c>
      <c r="L147" s="10">
        <v>344.50000095367432</v>
      </c>
      <c r="M147" s="10">
        <v>146.19999837875366</v>
      </c>
      <c r="N147" s="10">
        <v>135.79999899864197</v>
      </c>
      <c r="O147" s="10">
        <v>166.86666679382324</v>
      </c>
      <c r="P147" s="10">
        <v>173.3685186262484</v>
      </c>
      <c r="Q147" s="10">
        <v>179.87037045867356</v>
      </c>
      <c r="R147" s="10">
        <v>186.37222229109872</v>
      </c>
      <c r="S147" s="10">
        <v>192.87407412352388</v>
      </c>
      <c r="T147" s="10">
        <v>199.37592595594904</v>
      </c>
      <c r="U147" s="10">
        <v>205.8777777883742</v>
      </c>
      <c r="V147" s="10">
        <v>212.37962962079936</v>
      </c>
      <c r="W147" s="10">
        <v>218.88148145322452</v>
      </c>
      <c r="X147" s="10">
        <v>225.38333328564968</v>
      </c>
      <c r="Y147" s="10">
        <v>231.88518511807484</v>
      </c>
      <c r="Z147" s="10">
        <v>238.3870369505</v>
      </c>
      <c r="AA147" s="10">
        <v>244.88888878292516</v>
      </c>
      <c r="AB147" s="10">
        <v>251.39074061535032</v>
      </c>
      <c r="AC147" s="10">
        <v>257.89259244777548</v>
      </c>
      <c r="AD147" s="10">
        <v>264.39444428020062</v>
      </c>
      <c r="AE147" s="10">
        <v>270.89629611262575</v>
      </c>
      <c r="AF147" s="10">
        <v>277.39814794505088</v>
      </c>
      <c r="AG147" s="10">
        <v>283.89999977747601</v>
      </c>
      <c r="AH147" s="10">
        <v>290.40185160990114</v>
      </c>
      <c r="AI147" s="10">
        <v>296.90370344232628</v>
      </c>
      <c r="AJ147" s="10">
        <v>303.40555527475141</v>
      </c>
      <c r="AK147" s="10">
        <v>309.90740710717654</v>
      </c>
      <c r="AL147" s="10">
        <v>316.40925893960167</v>
      </c>
      <c r="AM147" s="10">
        <v>322.9111107720268</v>
      </c>
      <c r="AN147" s="10">
        <v>329.41296260445193</v>
      </c>
      <c r="AO147" s="10">
        <v>335.91481443687707</v>
      </c>
      <c r="AP147" s="10">
        <v>342.4166662693022</v>
      </c>
      <c r="AQ147" s="10">
        <v>348.91851810172733</v>
      </c>
      <c r="AR147" s="10">
        <v>350</v>
      </c>
      <c r="AS147" s="10">
        <v>350</v>
      </c>
      <c r="AT147" s="10">
        <v>350</v>
      </c>
      <c r="AU147" s="10">
        <v>350</v>
      </c>
      <c r="AV147" s="10">
        <v>350</v>
      </c>
      <c r="AW147" s="10">
        <v>350</v>
      </c>
      <c r="AX147" s="10">
        <v>350</v>
      </c>
      <c r="AY147" s="10">
        <v>350</v>
      </c>
    </row>
    <row r="148" spans="1:51" x14ac:dyDescent="0.25">
      <c r="A148" s="9" t="s">
        <v>61</v>
      </c>
      <c r="B148" s="9" t="s">
        <v>512</v>
      </c>
      <c r="C148" s="9" t="s">
        <v>321</v>
      </c>
      <c r="D148" s="9" t="s">
        <v>499</v>
      </c>
      <c r="E148" s="9" t="s">
        <v>79</v>
      </c>
      <c r="F148" s="9" t="s">
        <v>322</v>
      </c>
      <c r="G148" s="9" t="s">
        <v>326</v>
      </c>
      <c r="H148" s="9">
        <v>2006</v>
      </c>
      <c r="I148" s="9" t="s">
        <v>1</v>
      </c>
      <c r="J148" s="10">
        <v>470</v>
      </c>
      <c r="K148" s="10">
        <v>470</v>
      </c>
      <c r="L148" s="10">
        <v>470</v>
      </c>
      <c r="M148" s="10">
        <v>470</v>
      </c>
      <c r="N148" s="10">
        <v>470</v>
      </c>
      <c r="O148" s="10">
        <v>470</v>
      </c>
      <c r="P148" s="10">
        <v>470</v>
      </c>
      <c r="Q148" s="10">
        <v>470</v>
      </c>
      <c r="R148" s="10">
        <v>470</v>
      </c>
      <c r="S148" s="10">
        <v>470</v>
      </c>
      <c r="T148" s="10">
        <v>470</v>
      </c>
      <c r="U148" s="10">
        <v>470</v>
      </c>
      <c r="V148" s="10">
        <v>470</v>
      </c>
      <c r="W148" s="10">
        <v>470</v>
      </c>
      <c r="X148" s="10">
        <v>470</v>
      </c>
      <c r="Y148" s="10">
        <v>470</v>
      </c>
      <c r="Z148" s="10">
        <v>470</v>
      </c>
      <c r="AA148" s="10">
        <v>470</v>
      </c>
      <c r="AB148" s="10">
        <v>470</v>
      </c>
      <c r="AC148" s="10">
        <v>470</v>
      </c>
      <c r="AD148" s="10">
        <v>470</v>
      </c>
      <c r="AE148" s="10">
        <v>470</v>
      </c>
      <c r="AF148" s="10">
        <v>470</v>
      </c>
      <c r="AG148" s="10">
        <v>470</v>
      </c>
      <c r="AH148" s="10">
        <v>470</v>
      </c>
      <c r="AI148" s="10">
        <v>470</v>
      </c>
      <c r="AJ148" s="10">
        <v>470</v>
      </c>
      <c r="AK148" s="10">
        <v>470</v>
      </c>
      <c r="AL148" s="10">
        <v>470</v>
      </c>
      <c r="AM148" s="10">
        <v>470</v>
      </c>
      <c r="AN148" s="10">
        <v>470</v>
      </c>
      <c r="AO148" s="10">
        <v>470</v>
      </c>
      <c r="AP148" s="10">
        <v>470</v>
      </c>
      <c r="AQ148" s="10">
        <v>470</v>
      </c>
      <c r="AR148" s="10">
        <v>470</v>
      </c>
      <c r="AS148" s="10">
        <v>470</v>
      </c>
      <c r="AT148" s="10">
        <v>470</v>
      </c>
      <c r="AU148" s="10">
        <v>470</v>
      </c>
      <c r="AV148" s="10">
        <v>470</v>
      </c>
      <c r="AW148" s="10">
        <v>470</v>
      </c>
      <c r="AX148" s="10">
        <v>470</v>
      </c>
      <c r="AY148" s="10">
        <v>470</v>
      </c>
    </row>
    <row r="149" spans="1:51" x14ac:dyDescent="0.25">
      <c r="A149" s="9" t="s">
        <v>61</v>
      </c>
      <c r="B149" s="9" t="s">
        <v>513</v>
      </c>
      <c r="C149" s="9" t="s">
        <v>321</v>
      </c>
      <c r="D149" s="9" t="s">
        <v>80</v>
      </c>
      <c r="E149" s="9" t="s">
        <v>80</v>
      </c>
      <c r="F149" s="9" t="s">
        <v>322</v>
      </c>
      <c r="G149" s="9" t="s">
        <v>326</v>
      </c>
      <c r="H149" s="9">
        <v>1997</v>
      </c>
      <c r="I149" s="9" t="s">
        <v>1</v>
      </c>
      <c r="J149" s="10">
        <v>500</v>
      </c>
      <c r="K149" s="10">
        <v>452.89999890327454</v>
      </c>
      <c r="L149" s="10">
        <v>480.79998779296875</v>
      </c>
      <c r="M149" s="10">
        <v>667.69998645782471</v>
      </c>
      <c r="N149" s="10">
        <v>432.20000076293945</v>
      </c>
      <c r="O149" s="10">
        <v>481.26666641235352</v>
      </c>
      <c r="P149" s="10">
        <v>486.81962943739359</v>
      </c>
      <c r="Q149" s="10">
        <v>492.37259246243366</v>
      </c>
      <c r="R149" s="10">
        <v>497.92555548747373</v>
      </c>
      <c r="S149" s="10">
        <v>500</v>
      </c>
      <c r="T149" s="10">
        <v>500</v>
      </c>
      <c r="U149" s="10">
        <v>500</v>
      </c>
      <c r="V149" s="10">
        <v>500</v>
      </c>
      <c r="W149" s="10">
        <v>500</v>
      </c>
      <c r="X149" s="10">
        <v>500</v>
      </c>
      <c r="Y149" s="10">
        <v>500</v>
      </c>
      <c r="Z149" s="10">
        <v>500</v>
      </c>
      <c r="AA149" s="10">
        <v>500</v>
      </c>
      <c r="AB149" s="10">
        <v>500</v>
      </c>
      <c r="AC149" s="10">
        <v>500</v>
      </c>
      <c r="AD149" s="10">
        <v>500</v>
      </c>
      <c r="AE149" s="10">
        <v>500</v>
      </c>
      <c r="AF149" s="10">
        <v>500</v>
      </c>
      <c r="AG149" s="10">
        <v>500</v>
      </c>
      <c r="AH149" s="10">
        <v>500</v>
      </c>
      <c r="AI149" s="10">
        <v>500</v>
      </c>
      <c r="AJ149" s="10">
        <v>500</v>
      </c>
      <c r="AK149" s="10">
        <v>500</v>
      </c>
      <c r="AL149" s="10">
        <v>500</v>
      </c>
      <c r="AM149" s="10">
        <v>500</v>
      </c>
      <c r="AN149" s="10">
        <v>500</v>
      </c>
      <c r="AO149" s="10">
        <v>500</v>
      </c>
      <c r="AP149" s="10">
        <v>500</v>
      </c>
      <c r="AQ149" s="10">
        <v>500</v>
      </c>
      <c r="AR149" s="10">
        <v>500</v>
      </c>
      <c r="AS149" s="10">
        <v>500</v>
      </c>
      <c r="AT149" s="10">
        <v>500</v>
      </c>
      <c r="AU149" s="10">
        <v>500</v>
      </c>
      <c r="AV149" s="10">
        <v>500</v>
      </c>
      <c r="AW149" s="10">
        <v>500</v>
      </c>
      <c r="AX149" s="10">
        <v>500</v>
      </c>
      <c r="AY149" s="10">
        <v>500</v>
      </c>
    </row>
    <row r="150" spans="1:51" x14ac:dyDescent="0.25">
      <c r="A150" s="9" t="s">
        <v>61</v>
      </c>
      <c r="B150" s="9" t="s">
        <v>514</v>
      </c>
      <c r="C150" s="9" t="s">
        <v>321</v>
      </c>
      <c r="D150" s="9" t="s">
        <v>64</v>
      </c>
      <c r="E150" s="9" t="s">
        <v>81</v>
      </c>
      <c r="F150" s="9" t="s">
        <v>322</v>
      </c>
      <c r="G150" s="9" t="s">
        <v>326</v>
      </c>
      <c r="H150" s="9">
        <v>1997</v>
      </c>
      <c r="I150" s="9" t="s">
        <v>1</v>
      </c>
      <c r="J150" s="10">
        <v>500</v>
      </c>
      <c r="K150" s="10">
        <v>425.39998769760132</v>
      </c>
      <c r="L150" s="10">
        <v>168.2800020352006</v>
      </c>
      <c r="M150" s="10">
        <v>154.99999809265137</v>
      </c>
      <c r="N150" s="10">
        <v>241.20000290870667</v>
      </c>
      <c r="O150" s="10">
        <v>230.79999828338623</v>
      </c>
      <c r="P150" s="10">
        <v>243.15687925065006</v>
      </c>
      <c r="Q150" s="10">
        <v>255.5137602179139</v>
      </c>
      <c r="R150" s="10">
        <v>267.8706411851777</v>
      </c>
      <c r="S150" s="10">
        <v>280.22752215244151</v>
      </c>
      <c r="T150" s="10">
        <v>292.58440311970531</v>
      </c>
      <c r="U150" s="10">
        <v>304.94128408696912</v>
      </c>
      <c r="V150" s="10">
        <v>317.29816505423292</v>
      </c>
      <c r="W150" s="10">
        <v>329.65504602149673</v>
      </c>
      <c r="X150" s="10">
        <v>342.01192698876054</v>
      </c>
      <c r="Y150" s="10">
        <v>354.36880795602434</v>
      </c>
      <c r="Z150" s="10">
        <v>366.72568892328815</v>
      </c>
      <c r="AA150" s="10">
        <v>379.08256989055195</v>
      </c>
      <c r="AB150" s="10">
        <v>391.43945085781576</v>
      </c>
      <c r="AC150" s="10">
        <v>403.79633182507956</v>
      </c>
      <c r="AD150" s="10">
        <v>416.15321279234337</v>
      </c>
      <c r="AE150" s="10">
        <v>428.51009375960717</v>
      </c>
      <c r="AF150" s="10">
        <v>440.86697472687098</v>
      </c>
      <c r="AG150" s="10">
        <v>453.22385569413478</v>
      </c>
      <c r="AH150" s="10">
        <v>465.58073666139859</v>
      </c>
      <c r="AI150" s="10">
        <v>477.93761762866239</v>
      </c>
      <c r="AJ150" s="10">
        <v>490.2944985959262</v>
      </c>
      <c r="AK150" s="10">
        <v>500</v>
      </c>
      <c r="AL150" s="10">
        <v>500</v>
      </c>
      <c r="AM150" s="10">
        <v>500</v>
      </c>
      <c r="AN150" s="10">
        <v>500</v>
      </c>
      <c r="AO150" s="10">
        <v>500</v>
      </c>
      <c r="AP150" s="10">
        <v>500</v>
      </c>
      <c r="AQ150" s="10">
        <v>500</v>
      </c>
      <c r="AR150" s="10">
        <v>500</v>
      </c>
      <c r="AS150" s="10">
        <v>500</v>
      </c>
      <c r="AT150" s="10">
        <v>500</v>
      </c>
      <c r="AU150" s="10">
        <v>500</v>
      </c>
      <c r="AV150" s="10">
        <v>500</v>
      </c>
      <c r="AW150" s="10">
        <v>500</v>
      </c>
      <c r="AX150" s="10">
        <v>500</v>
      </c>
      <c r="AY150" s="10">
        <v>500</v>
      </c>
    </row>
    <row r="151" spans="1:51" x14ac:dyDescent="0.25">
      <c r="A151" s="9" t="s">
        <v>61</v>
      </c>
      <c r="B151" s="9" t="s">
        <v>515</v>
      </c>
      <c r="C151" s="9" t="s">
        <v>321</v>
      </c>
      <c r="D151" s="9" t="s">
        <v>490</v>
      </c>
      <c r="E151" s="9" t="s">
        <v>82</v>
      </c>
      <c r="F151" s="9" t="s">
        <v>322</v>
      </c>
      <c r="G151" s="9" t="s">
        <v>326</v>
      </c>
      <c r="H151" s="9">
        <v>1999</v>
      </c>
      <c r="I151" s="9" t="s">
        <v>1</v>
      </c>
      <c r="J151" s="10">
        <v>565</v>
      </c>
      <c r="K151" s="10">
        <v>160.59999693185091</v>
      </c>
      <c r="L151" s="10">
        <v>320.40000343322754</v>
      </c>
      <c r="M151" s="10">
        <v>0</v>
      </c>
      <c r="N151" s="10">
        <v>0</v>
      </c>
      <c r="O151" s="10">
        <v>60.300000667572021</v>
      </c>
      <c r="P151" s="10">
        <v>62.81250069538752</v>
      </c>
      <c r="Q151" s="10">
        <v>65.325000723203019</v>
      </c>
      <c r="R151" s="10">
        <v>67.837500751018524</v>
      </c>
      <c r="S151" s="10">
        <v>70.35000077883403</v>
      </c>
      <c r="T151" s="10">
        <v>72.862500806649535</v>
      </c>
      <c r="U151" s="10">
        <v>75.375000834465041</v>
      </c>
      <c r="V151" s="10">
        <v>77.887500862280547</v>
      </c>
      <c r="W151" s="10">
        <v>80.400000890096052</v>
      </c>
      <c r="X151" s="10">
        <v>82.912500917911558</v>
      </c>
      <c r="Y151" s="10">
        <v>85.425000945727064</v>
      </c>
      <c r="Z151" s="10">
        <v>87.937500973542569</v>
      </c>
      <c r="AA151" s="10">
        <v>90.450001001358075</v>
      </c>
      <c r="AB151" s="10">
        <v>92.96250102917358</v>
      </c>
      <c r="AC151" s="10">
        <v>95.475001056989086</v>
      </c>
      <c r="AD151" s="10">
        <v>97.987501084804592</v>
      </c>
      <c r="AE151" s="10">
        <v>100.5000011126201</v>
      </c>
      <c r="AF151" s="10">
        <v>103.0125011404356</v>
      </c>
      <c r="AG151" s="10">
        <v>105.52500116825111</v>
      </c>
      <c r="AH151" s="10">
        <v>108.03750119606661</v>
      </c>
      <c r="AI151" s="10">
        <v>110.55000122388212</v>
      </c>
      <c r="AJ151" s="10">
        <v>113.06250125169763</v>
      </c>
      <c r="AK151" s="10">
        <v>115.57500127951313</v>
      </c>
      <c r="AL151" s="10">
        <v>118.08750130732864</v>
      </c>
      <c r="AM151" s="10">
        <v>120.60000133514414</v>
      </c>
      <c r="AN151" s="10">
        <v>123.11250136295965</v>
      </c>
      <c r="AO151" s="10">
        <v>125.62500139077515</v>
      </c>
      <c r="AP151" s="10">
        <v>128.13750141859066</v>
      </c>
      <c r="AQ151" s="10">
        <v>130.65000144640615</v>
      </c>
      <c r="AR151" s="10">
        <v>133.16250147422164</v>
      </c>
      <c r="AS151" s="10">
        <v>135.67500150203713</v>
      </c>
      <c r="AT151" s="10">
        <v>138.18750152985263</v>
      </c>
      <c r="AU151" s="10">
        <v>140.70000155766812</v>
      </c>
      <c r="AV151" s="10">
        <v>143.21250158548361</v>
      </c>
      <c r="AW151" s="10">
        <v>145.7250016132991</v>
      </c>
      <c r="AX151" s="10">
        <v>148.23750164111459</v>
      </c>
      <c r="AY151" s="10">
        <v>150.75000166893008</v>
      </c>
    </row>
    <row r="152" spans="1:51" x14ac:dyDescent="0.25">
      <c r="A152" s="9" t="s">
        <v>61</v>
      </c>
      <c r="B152" s="9" t="s">
        <v>516</v>
      </c>
      <c r="C152" s="9" t="s">
        <v>321</v>
      </c>
      <c r="D152" s="9" t="s">
        <v>83</v>
      </c>
      <c r="E152" s="9" t="s">
        <v>83</v>
      </c>
      <c r="F152" s="9" t="s">
        <v>322</v>
      </c>
      <c r="G152" s="9" t="s">
        <v>326</v>
      </c>
      <c r="H152" s="9">
        <v>1997</v>
      </c>
      <c r="I152" s="9" t="s">
        <v>1</v>
      </c>
      <c r="J152" s="10">
        <v>1500</v>
      </c>
      <c r="K152" s="10">
        <v>973.89998817443848</v>
      </c>
      <c r="L152" s="10">
        <v>1327.2000112533569</v>
      </c>
      <c r="M152" s="10">
        <v>1003.200008392334</v>
      </c>
      <c r="N152" s="10">
        <v>1562.1299839019775</v>
      </c>
      <c r="O152" s="10">
        <v>847.97665882110596</v>
      </c>
      <c r="P152" s="10">
        <v>847.97665882110596</v>
      </c>
      <c r="Q152" s="10">
        <v>847.97665882110596</v>
      </c>
      <c r="R152" s="10">
        <v>847.97665882110596</v>
      </c>
      <c r="S152" s="10">
        <v>847.97665882110596</v>
      </c>
      <c r="T152" s="10">
        <v>847.97665882110596</v>
      </c>
      <c r="U152" s="10">
        <v>847.97665882110596</v>
      </c>
      <c r="V152" s="10">
        <v>847.97665882110596</v>
      </c>
      <c r="W152" s="10">
        <v>847.97665882110596</v>
      </c>
      <c r="X152" s="10">
        <v>847.97665882110596</v>
      </c>
      <c r="Y152" s="10">
        <v>847.97665882110596</v>
      </c>
      <c r="Z152" s="10">
        <v>847.97665882110596</v>
      </c>
      <c r="AA152" s="10">
        <v>847.97665882110596</v>
      </c>
      <c r="AB152" s="10">
        <v>847.97665882110596</v>
      </c>
      <c r="AC152" s="10">
        <v>847.97665882110596</v>
      </c>
      <c r="AD152" s="10">
        <v>847.97665882110596</v>
      </c>
      <c r="AE152" s="10">
        <v>847.97665882110596</v>
      </c>
      <c r="AF152" s="10">
        <v>847.97665882110596</v>
      </c>
      <c r="AG152" s="10">
        <v>847.97665882110596</v>
      </c>
      <c r="AH152" s="10">
        <v>847.97665882110596</v>
      </c>
      <c r="AI152" s="10">
        <v>847.97665882110596</v>
      </c>
      <c r="AJ152" s="10">
        <v>847.97665882110596</v>
      </c>
      <c r="AK152" s="10">
        <v>847.97665882110596</v>
      </c>
      <c r="AL152" s="10">
        <v>847.97665882110596</v>
      </c>
      <c r="AM152" s="10">
        <v>847.97665882110596</v>
      </c>
      <c r="AN152" s="10">
        <v>847.97665882110596</v>
      </c>
      <c r="AO152" s="10">
        <v>847.97665882110596</v>
      </c>
      <c r="AP152" s="10">
        <v>847.97665882110596</v>
      </c>
      <c r="AQ152" s="10">
        <v>847.97665882110596</v>
      </c>
      <c r="AR152" s="10">
        <v>847.97665882110596</v>
      </c>
      <c r="AS152" s="10">
        <v>847.97665882110596</v>
      </c>
      <c r="AT152" s="10">
        <v>847.97665882110596</v>
      </c>
      <c r="AU152" s="10">
        <v>847.97665882110596</v>
      </c>
      <c r="AV152" s="10">
        <v>847.97665882110596</v>
      </c>
      <c r="AW152" s="10">
        <v>847.97665882110596</v>
      </c>
      <c r="AX152" s="10">
        <v>847.97665882110596</v>
      </c>
      <c r="AY152" s="10">
        <v>847.97665882110596</v>
      </c>
    </row>
    <row r="153" spans="1:51" x14ac:dyDescent="0.25">
      <c r="A153" s="9" t="s">
        <v>61</v>
      </c>
      <c r="B153" s="9" t="s">
        <v>517</v>
      </c>
      <c r="C153" s="9" t="s">
        <v>321</v>
      </c>
      <c r="D153" s="9" t="s">
        <v>74</v>
      </c>
      <c r="E153" s="9" t="s">
        <v>215</v>
      </c>
      <c r="F153" s="9" t="s">
        <v>322</v>
      </c>
      <c r="G153" s="9" t="s">
        <v>326</v>
      </c>
      <c r="H153" s="9">
        <v>2025</v>
      </c>
      <c r="I153" s="9" t="s">
        <v>208</v>
      </c>
      <c r="J153" s="10">
        <v>2300</v>
      </c>
      <c r="K153" s="10"/>
      <c r="L153" s="10"/>
      <c r="M153" s="10"/>
      <c r="N153" s="10"/>
      <c r="O153" s="10"/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823.86</v>
      </c>
      <c r="AA153" s="10">
        <v>1014.2120787253723</v>
      </c>
      <c r="AB153" s="10">
        <v>1125.5609067140365</v>
      </c>
      <c r="AC153" s="10">
        <v>1204.5641574507442</v>
      </c>
      <c r="AD153" s="10">
        <v>1265.8438395126527</v>
      </c>
      <c r="AE153" s="10">
        <v>1315.9129854394084</v>
      </c>
      <c r="AF153" s="10">
        <v>1358.2458451335701</v>
      </c>
      <c r="AG153" s="10">
        <v>1394.9162361761166</v>
      </c>
      <c r="AH153" s="10">
        <v>1427.2618134280726</v>
      </c>
      <c r="AI153" s="10">
        <v>1456.1959182380249</v>
      </c>
      <c r="AJ153" s="10">
        <v>1482.3699998158888</v>
      </c>
      <c r="AK153" s="10">
        <v>1506.2650641647806</v>
      </c>
      <c r="AL153" s="10">
        <v>1528.2463925460872</v>
      </c>
      <c r="AM153" s="10">
        <v>1548.5979238589423</v>
      </c>
      <c r="AN153" s="10">
        <v>1567.5447462266891</v>
      </c>
      <c r="AO153" s="10">
        <v>1585.2683149014888</v>
      </c>
      <c r="AP153" s="10">
        <v>1601.9170485447182</v>
      </c>
      <c r="AQ153" s="10">
        <v>1617.6138921534448</v>
      </c>
      <c r="AR153" s="10">
        <v>1632.4618324586879</v>
      </c>
      <c r="AS153" s="10">
        <v>1646.5479969633973</v>
      </c>
      <c r="AT153" s="10">
        <v>1659.9467518476065</v>
      </c>
      <c r="AU153" s="10">
        <v>1672.722078541261</v>
      </c>
      <c r="AV153" s="10">
        <v>1684.9294215784632</v>
      </c>
      <c r="AW153" s="10">
        <v>1696.617142890153</v>
      </c>
      <c r="AX153" s="10">
        <v>1707.8276790253053</v>
      </c>
      <c r="AY153" s="10">
        <v>1718.5984712714596</v>
      </c>
    </row>
    <row r="154" spans="1:51" x14ac:dyDescent="0.25">
      <c r="A154" s="9" t="s">
        <v>61</v>
      </c>
      <c r="B154" s="9" t="s">
        <v>518</v>
      </c>
      <c r="C154" s="9" t="s">
        <v>321</v>
      </c>
      <c r="D154" s="9" t="s">
        <v>325</v>
      </c>
      <c r="E154" s="9" t="s">
        <v>72</v>
      </c>
      <c r="F154" s="9" t="s">
        <v>391</v>
      </c>
      <c r="G154" s="9" t="s">
        <v>326</v>
      </c>
      <c r="H154" s="9">
        <v>2008</v>
      </c>
      <c r="I154" s="9" t="s">
        <v>1</v>
      </c>
      <c r="J154" s="10">
        <v>2500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0</v>
      </c>
      <c r="AP154" s="10">
        <v>0</v>
      </c>
      <c r="AQ154" s="10">
        <v>0</v>
      </c>
      <c r="AR154" s="10">
        <v>0</v>
      </c>
      <c r="AS154" s="10">
        <v>0</v>
      </c>
      <c r="AT154" s="10">
        <v>0</v>
      </c>
      <c r="AU154" s="10">
        <v>0</v>
      </c>
      <c r="AV154" s="10">
        <v>0</v>
      </c>
      <c r="AW154" s="10">
        <v>0</v>
      </c>
      <c r="AX154" s="10">
        <v>0</v>
      </c>
      <c r="AY154" s="10">
        <v>0</v>
      </c>
    </row>
    <row r="155" spans="1:51" x14ac:dyDescent="0.25">
      <c r="A155" s="9" t="s">
        <v>61</v>
      </c>
      <c r="B155" s="9" t="s">
        <v>519</v>
      </c>
      <c r="C155" s="9" t="s">
        <v>321</v>
      </c>
      <c r="D155" s="9" t="s">
        <v>325</v>
      </c>
      <c r="E155" s="9" t="s">
        <v>84</v>
      </c>
      <c r="F155" s="9" t="s">
        <v>438</v>
      </c>
      <c r="G155" s="9" t="s">
        <v>326</v>
      </c>
      <c r="H155" s="9">
        <v>1975</v>
      </c>
      <c r="I155" s="9" t="s">
        <v>1</v>
      </c>
      <c r="J155" s="10">
        <v>5000</v>
      </c>
      <c r="K155" s="10">
        <v>5000</v>
      </c>
      <c r="L155" s="10">
        <v>5000</v>
      </c>
      <c r="M155" s="10">
        <v>5000</v>
      </c>
      <c r="N155" s="10">
        <v>4999.9999084472656</v>
      </c>
      <c r="O155" s="10">
        <v>4999.9998016357422</v>
      </c>
      <c r="P155" s="10">
        <v>5000</v>
      </c>
      <c r="Q155" s="10">
        <v>5000</v>
      </c>
      <c r="R155" s="10">
        <v>5000</v>
      </c>
      <c r="S155" s="10">
        <v>5000</v>
      </c>
      <c r="T155" s="10">
        <v>5000</v>
      </c>
      <c r="U155" s="10">
        <v>5000</v>
      </c>
      <c r="V155" s="10">
        <v>5000</v>
      </c>
      <c r="W155" s="10">
        <v>5000</v>
      </c>
      <c r="X155" s="10">
        <v>5000</v>
      </c>
      <c r="Y155" s="10">
        <v>5000</v>
      </c>
      <c r="Z155" s="10">
        <v>5000</v>
      </c>
      <c r="AA155" s="10">
        <v>5000</v>
      </c>
      <c r="AB155" s="10">
        <v>5000</v>
      </c>
      <c r="AC155" s="10">
        <v>5000</v>
      </c>
      <c r="AD155" s="10">
        <v>5000</v>
      </c>
      <c r="AE155" s="10">
        <v>5000</v>
      </c>
      <c r="AF155" s="10">
        <v>5000</v>
      </c>
      <c r="AG155" s="10">
        <v>5000</v>
      </c>
      <c r="AH155" s="10">
        <v>5000</v>
      </c>
      <c r="AI155" s="10">
        <v>5000</v>
      </c>
      <c r="AJ155" s="10">
        <v>5000</v>
      </c>
      <c r="AK155" s="10">
        <v>5000</v>
      </c>
      <c r="AL155" s="10">
        <v>5000</v>
      </c>
      <c r="AM155" s="10">
        <v>5000</v>
      </c>
      <c r="AN155" s="10">
        <v>5000</v>
      </c>
      <c r="AO155" s="10">
        <v>5000</v>
      </c>
      <c r="AP155" s="10">
        <v>5000</v>
      </c>
      <c r="AQ155" s="10">
        <v>5000</v>
      </c>
      <c r="AR155" s="10">
        <v>5000</v>
      </c>
      <c r="AS155" s="10">
        <v>5000</v>
      </c>
      <c r="AT155" s="10">
        <v>5000</v>
      </c>
      <c r="AU155" s="10">
        <v>5000</v>
      </c>
      <c r="AV155" s="10">
        <v>5000</v>
      </c>
      <c r="AW155" s="10">
        <v>5000</v>
      </c>
      <c r="AX155" s="10">
        <v>5000</v>
      </c>
      <c r="AY155" s="10">
        <v>5000</v>
      </c>
    </row>
    <row r="156" spans="1:51" x14ac:dyDescent="0.25">
      <c r="A156" s="9" t="s">
        <v>61</v>
      </c>
      <c r="B156" s="9" t="s">
        <v>520</v>
      </c>
      <c r="C156" s="9" t="s">
        <v>321</v>
      </c>
      <c r="D156" s="9" t="s">
        <v>492</v>
      </c>
      <c r="E156" s="9" t="s">
        <v>174</v>
      </c>
      <c r="F156" s="9" t="s">
        <v>322</v>
      </c>
      <c r="G156" s="9" t="s">
        <v>326</v>
      </c>
      <c r="H156" s="9">
        <v>2018</v>
      </c>
      <c r="I156" s="9" t="s">
        <v>166</v>
      </c>
      <c r="J156" s="10">
        <v>3360</v>
      </c>
      <c r="K156" s="10"/>
      <c r="L156" s="10"/>
      <c r="M156" s="10"/>
      <c r="N156" s="10"/>
      <c r="O156" s="10"/>
      <c r="P156" s="10">
        <v>0</v>
      </c>
      <c r="Q156" s="10">
        <v>0</v>
      </c>
      <c r="R156" s="10">
        <v>0</v>
      </c>
      <c r="S156" s="10">
        <v>1203.5520000000001</v>
      </c>
      <c r="T156" s="10">
        <v>1481.6315584857612</v>
      </c>
      <c r="U156" s="10">
        <v>1644.2976724170271</v>
      </c>
      <c r="V156" s="10">
        <v>1759.7111169715222</v>
      </c>
      <c r="W156" s="10">
        <v>1849.2327394619622</v>
      </c>
      <c r="X156" s="10">
        <v>1922.3772309027879</v>
      </c>
      <c r="Y156" s="10">
        <v>1984.2200172386067</v>
      </c>
      <c r="Z156" s="10">
        <v>2037.7906754572832</v>
      </c>
      <c r="AA156" s="10">
        <v>2085.0433448340541</v>
      </c>
      <c r="AB156" s="10">
        <v>2127.3122979477234</v>
      </c>
      <c r="AC156" s="10">
        <v>2165.5492171223418</v>
      </c>
      <c r="AD156" s="10">
        <v>2200.4567893885492</v>
      </c>
      <c r="AE156" s="10">
        <v>2232.5686430238493</v>
      </c>
      <c r="AF156" s="10">
        <v>2262.299575724368</v>
      </c>
      <c r="AG156" s="10">
        <v>2289.9784118789894</v>
      </c>
      <c r="AH156" s="10">
        <v>2315.8702339430442</v>
      </c>
      <c r="AI156" s="10">
        <v>2340.1918622218495</v>
      </c>
      <c r="AJ156" s="10">
        <v>2363.1229033198151</v>
      </c>
      <c r="AK156" s="10">
        <v>2384.8138074179092</v>
      </c>
      <c r="AL156" s="10">
        <v>2405.3918564334845</v>
      </c>
      <c r="AM156" s="10">
        <v>2424.9656896556339</v>
      </c>
      <c r="AN156" s="10">
        <v>2443.6287756081028</v>
      </c>
      <c r="AO156" s="10">
        <v>2461.4621115233199</v>
      </c>
      <c r="AP156" s="10">
        <v>2478.5363478743102</v>
      </c>
      <c r="AQ156" s="10">
        <v>2494.9134789239242</v>
      </c>
      <c r="AR156" s="10">
        <v>2510.6482015096103</v>
      </c>
      <c r="AS156" s="10">
        <v>2525.7890172510811</v>
      </c>
      <c r="AT156" s="10">
        <v>2540.379134210129</v>
      </c>
      <c r="AU156" s="10">
        <v>2554.4572102572938</v>
      </c>
      <c r="AV156" s="10">
        <v>2568.0579703647504</v>
      </c>
      <c r="AW156" s="10">
        <v>2581.2127226441689</v>
      </c>
      <c r="AX156" s="10">
        <v>2593.9497924288057</v>
      </c>
      <c r="AY156" s="10">
        <v>2606.2948895393683</v>
      </c>
    </row>
    <row r="157" spans="1:51" x14ac:dyDescent="0.25">
      <c r="A157" s="9" t="s">
        <v>61</v>
      </c>
      <c r="B157" s="9" t="s">
        <v>521</v>
      </c>
      <c r="C157" s="9" t="s">
        <v>321</v>
      </c>
      <c r="D157" s="9" t="s">
        <v>492</v>
      </c>
      <c r="E157" s="9" t="s">
        <v>175</v>
      </c>
      <c r="F157" s="9" t="s">
        <v>322</v>
      </c>
      <c r="G157" s="9" t="s">
        <v>326</v>
      </c>
      <c r="H157" s="9">
        <v>2018</v>
      </c>
      <c r="I157" s="9" t="s">
        <v>166</v>
      </c>
      <c r="J157" s="10">
        <v>5600</v>
      </c>
      <c r="K157" s="10"/>
      <c r="L157" s="10"/>
      <c r="M157" s="10"/>
      <c r="N157" s="10"/>
      <c r="O157" s="10"/>
      <c r="P157" s="10">
        <v>0</v>
      </c>
      <c r="Q157" s="10">
        <v>0</v>
      </c>
      <c r="R157" s="10">
        <v>0</v>
      </c>
      <c r="S157" s="10">
        <v>211.68</v>
      </c>
      <c r="T157" s="10">
        <v>339.36</v>
      </c>
      <c r="U157" s="10">
        <v>467.04</v>
      </c>
      <c r="V157" s="10">
        <v>594.72</v>
      </c>
      <c r="W157" s="10">
        <v>722.4</v>
      </c>
      <c r="X157" s="10">
        <v>850.07999999999993</v>
      </c>
      <c r="Y157" s="10">
        <v>977.76000000000022</v>
      </c>
      <c r="Z157" s="10">
        <v>1105.44</v>
      </c>
      <c r="AA157" s="10">
        <v>1233.1200000000001</v>
      </c>
      <c r="AB157" s="10">
        <v>1360.8</v>
      </c>
      <c r="AC157" s="10">
        <v>1488.4800000000002</v>
      </c>
      <c r="AD157" s="10">
        <v>1616.16</v>
      </c>
      <c r="AE157" s="10">
        <v>1743.8400000000001</v>
      </c>
      <c r="AF157" s="10">
        <v>1871.5200000000002</v>
      </c>
      <c r="AG157" s="10">
        <v>1999.2000000000003</v>
      </c>
      <c r="AH157" s="10">
        <v>2126.88</v>
      </c>
      <c r="AI157" s="10">
        <v>2254.56</v>
      </c>
      <c r="AJ157" s="10">
        <v>2382.2399999999998</v>
      </c>
      <c r="AK157" s="10">
        <v>2509.92</v>
      </c>
      <c r="AL157" s="10">
        <v>2637.6000000000004</v>
      </c>
      <c r="AM157" s="10">
        <v>2765.28</v>
      </c>
      <c r="AN157" s="10">
        <v>2892.9600000000005</v>
      </c>
      <c r="AO157" s="10">
        <v>3020.64</v>
      </c>
      <c r="AP157" s="10">
        <v>3148.32</v>
      </c>
      <c r="AQ157" s="10">
        <v>3276.0000000000005</v>
      </c>
      <c r="AR157" s="10">
        <v>3403.68</v>
      </c>
      <c r="AS157" s="10">
        <v>3531.36</v>
      </c>
      <c r="AT157" s="10">
        <v>3659.0400000000004</v>
      </c>
      <c r="AU157" s="10">
        <v>3786.7200000000003</v>
      </c>
      <c r="AV157" s="10">
        <v>3914.4000000000005</v>
      </c>
      <c r="AW157" s="10">
        <v>4042.08</v>
      </c>
      <c r="AX157" s="10">
        <v>4169.76</v>
      </c>
      <c r="AY157" s="10">
        <v>4297.4400000000005</v>
      </c>
    </row>
    <row r="158" spans="1:51" x14ac:dyDescent="0.25">
      <c r="A158" s="9" t="s">
        <v>61</v>
      </c>
      <c r="B158" s="9" t="s">
        <v>522</v>
      </c>
      <c r="C158" s="9" t="s">
        <v>321</v>
      </c>
      <c r="D158" s="9" t="s">
        <v>523</v>
      </c>
      <c r="E158" s="9" t="s">
        <v>196</v>
      </c>
      <c r="F158" s="9" t="s">
        <v>322</v>
      </c>
      <c r="G158" s="9" t="s">
        <v>326</v>
      </c>
      <c r="H158" s="9">
        <v>2020</v>
      </c>
      <c r="I158" s="9" t="s">
        <v>181</v>
      </c>
      <c r="J158" s="10">
        <v>7841</v>
      </c>
      <c r="K158" s="10"/>
      <c r="L158" s="10"/>
      <c r="M158" s="10"/>
      <c r="N158" s="10"/>
      <c r="O158" s="10"/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296.38979999999998</v>
      </c>
      <c r="V158" s="10">
        <v>475.16460000000001</v>
      </c>
      <c r="W158" s="10">
        <v>653.93939999999998</v>
      </c>
      <c r="X158" s="10">
        <v>832.71420000000001</v>
      </c>
      <c r="Y158" s="10">
        <v>1011.489</v>
      </c>
      <c r="Z158" s="10">
        <v>1190.2637999999999</v>
      </c>
      <c r="AA158" s="10">
        <v>1369.0386000000003</v>
      </c>
      <c r="AB158" s="10">
        <v>1547.8134000000002</v>
      </c>
      <c r="AC158" s="10">
        <v>1726.5882000000001</v>
      </c>
      <c r="AD158" s="10">
        <v>1905.3630000000001</v>
      </c>
      <c r="AE158" s="10">
        <v>2084.1378000000004</v>
      </c>
      <c r="AF158" s="10">
        <v>2262.9126000000001</v>
      </c>
      <c r="AG158" s="10">
        <v>2441.6874000000003</v>
      </c>
      <c r="AH158" s="10">
        <v>2620.4622000000004</v>
      </c>
      <c r="AI158" s="10">
        <v>2799.2370000000005</v>
      </c>
      <c r="AJ158" s="10">
        <v>2978.0118000000002</v>
      </c>
      <c r="AK158" s="10">
        <v>3156.7865999999999</v>
      </c>
      <c r="AL158" s="10">
        <v>3335.5614</v>
      </c>
      <c r="AM158" s="10">
        <v>3514.3362000000002</v>
      </c>
      <c r="AN158" s="10">
        <v>3693.1110000000003</v>
      </c>
      <c r="AO158" s="10">
        <v>3871.8858</v>
      </c>
      <c r="AP158" s="10">
        <v>4050.6606000000006</v>
      </c>
      <c r="AQ158" s="10">
        <v>4229.4354000000003</v>
      </c>
      <c r="AR158" s="10">
        <v>4408.2102000000004</v>
      </c>
      <c r="AS158" s="10">
        <v>4586.9850000000006</v>
      </c>
      <c r="AT158" s="10">
        <v>4765.7597999999998</v>
      </c>
      <c r="AU158" s="10">
        <v>4944.5346</v>
      </c>
      <c r="AV158" s="10">
        <v>5123.309400000001</v>
      </c>
      <c r="AW158" s="10">
        <v>5302.0842000000002</v>
      </c>
      <c r="AX158" s="10">
        <v>5480.8590000000004</v>
      </c>
      <c r="AY158" s="10">
        <v>5659.6337999999996</v>
      </c>
    </row>
    <row r="159" spans="1:51" x14ac:dyDescent="0.25">
      <c r="A159" s="9" t="s">
        <v>61</v>
      </c>
      <c r="B159" s="9" t="s">
        <v>524</v>
      </c>
      <c r="C159" s="9" t="s">
        <v>321</v>
      </c>
      <c r="D159" s="9" t="s">
        <v>325</v>
      </c>
      <c r="E159" s="9" t="s">
        <v>216</v>
      </c>
      <c r="F159" s="9" t="s">
        <v>391</v>
      </c>
      <c r="G159" s="9" t="s">
        <v>326</v>
      </c>
      <c r="H159" s="9">
        <v>2025</v>
      </c>
      <c r="I159" s="9" t="s">
        <v>208</v>
      </c>
      <c r="J159" s="10">
        <v>30000</v>
      </c>
      <c r="K159" s="10"/>
      <c r="L159" s="10"/>
      <c r="M159" s="10"/>
      <c r="N159" s="10"/>
      <c r="O159" s="10"/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1134</v>
      </c>
      <c r="AA159" s="10">
        <v>1818</v>
      </c>
      <c r="AB159" s="10">
        <v>2502</v>
      </c>
      <c r="AC159" s="10">
        <v>3186</v>
      </c>
      <c r="AD159" s="10">
        <v>3870</v>
      </c>
      <c r="AE159" s="10">
        <v>4554</v>
      </c>
      <c r="AF159" s="10">
        <v>5238.0000000000009</v>
      </c>
      <c r="AG159" s="10">
        <v>5922.0000000000009</v>
      </c>
      <c r="AH159" s="10">
        <v>6606</v>
      </c>
      <c r="AI159" s="10">
        <v>7290</v>
      </c>
      <c r="AJ159" s="10">
        <v>7974.0000000000009</v>
      </c>
      <c r="AK159" s="10">
        <v>8658</v>
      </c>
      <c r="AL159" s="10">
        <v>9342</v>
      </c>
      <c r="AM159" s="10">
        <v>10026.000000000002</v>
      </c>
      <c r="AN159" s="10">
        <v>10710.000000000002</v>
      </c>
      <c r="AO159" s="10">
        <v>11394</v>
      </c>
      <c r="AP159" s="10">
        <v>12078</v>
      </c>
      <c r="AQ159" s="10">
        <v>12762</v>
      </c>
      <c r="AR159" s="10">
        <v>13446.000000000002</v>
      </c>
      <c r="AS159" s="10">
        <v>14130</v>
      </c>
      <c r="AT159" s="10">
        <v>14814</v>
      </c>
      <c r="AU159" s="10">
        <v>15498.000000000002</v>
      </c>
      <c r="AV159" s="10">
        <v>16182</v>
      </c>
      <c r="AW159" s="10">
        <v>16866</v>
      </c>
      <c r="AX159" s="10">
        <v>17550.000000000004</v>
      </c>
      <c r="AY159" s="10">
        <v>18234</v>
      </c>
    </row>
    <row r="160" spans="1:51" x14ac:dyDescent="0.25">
      <c r="A160" s="9" t="s">
        <v>61</v>
      </c>
      <c r="B160" s="9" t="s">
        <v>525</v>
      </c>
      <c r="C160" s="9" t="s">
        <v>321</v>
      </c>
      <c r="D160" s="9" t="s">
        <v>217</v>
      </c>
      <c r="E160" s="9" t="s">
        <v>217</v>
      </c>
      <c r="F160" s="9" t="s">
        <v>322</v>
      </c>
      <c r="G160" s="9" t="s">
        <v>326</v>
      </c>
      <c r="H160" s="9">
        <v>2025</v>
      </c>
      <c r="I160" s="9" t="s">
        <v>208</v>
      </c>
      <c r="J160" s="10">
        <v>200</v>
      </c>
      <c r="K160" s="10"/>
      <c r="L160" s="10"/>
      <c r="M160" s="10"/>
      <c r="N160" s="10"/>
      <c r="O160" s="10"/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105.76</v>
      </c>
      <c r="AA160" s="10">
        <v>117.1692025920167</v>
      </c>
      <c r="AB160" s="10">
        <v>123.84315827147709</v>
      </c>
      <c r="AC160" s="10">
        <v>128.57840518403341</v>
      </c>
      <c r="AD160" s="10">
        <v>132.2513480386653</v>
      </c>
      <c r="AE160" s="10">
        <v>135.25236086349381</v>
      </c>
      <c r="AF160" s="10">
        <v>137.78968105345047</v>
      </c>
      <c r="AG160" s="10">
        <v>139.98760777605011</v>
      </c>
      <c r="AH160" s="10">
        <v>141.92631654295417</v>
      </c>
      <c r="AI160" s="10">
        <v>143.660550630682</v>
      </c>
      <c r="AJ160" s="10">
        <v>145.22935619026117</v>
      </c>
      <c r="AK160" s="10">
        <v>146.6615634555105</v>
      </c>
      <c r="AL160" s="10">
        <v>147.9790664238169</v>
      </c>
      <c r="AM160" s="10">
        <v>149.19888364546716</v>
      </c>
      <c r="AN160" s="10">
        <v>150.33450631014239</v>
      </c>
      <c r="AO160" s="10">
        <v>151.39681036806681</v>
      </c>
      <c r="AP160" s="10">
        <v>152.39469164316532</v>
      </c>
      <c r="AQ160" s="10">
        <v>153.33551913497087</v>
      </c>
      <c r="AR160" s="10">
        <v>154.22546559707962</v>
      </c>
      <c r="AS160" s="10">
        <v>155.06975322269869</v>
      </c>
      <c r="AT160" s="10">
        <v>155.87283932492755</v>
      </c>
      <c r="AU160" s="10">
        <v>156.63855878227787</v>
      </c>
      <c r="AV160" s="10">
        <v>157.37023479419381</v>
      </c>
      <c r="AW160" s="10">
        <v>158.0707660475272</v>
      </c>
      <c r="AX160" s="10">
        <v>158.74269607733058</v>
      </c>
      <c r="AY160" s="10">
        <v>159.3882690158336</v>
      </c>
    </row>
    <row r="161" spans="1:51" x14ac:dyDescent="0.25">
      <c r="A161" s="9" t="s">
        <v>61</v>
      </c>
      <c r="B161" s="9" t="s">
        <v>526</v>
      </c>
      <c r="C161" s="9" t="s">
        <v>321</v>
      </c>
      <c r="D161" s="9" t="s">
        <v>218</v>
      </c>
      <c r="E161" s="9" t="s">
        <v>218</v>
      </c>
      <c r="F161" s="9" t="s">
        <v>527</v>
      </c>
      <c r="G161" s="9" t="s">
        <v>326</v>
      </c>
      <c r="H161" s="9">
        <v>2025</v>
      </c>
      <c r="I161" s="9" t="s">
        <v>208</v>
      </c>
      <c r="J161" s="10">
        <v>225</v>
      </c>
      <c r="K161" s="10"/>
      <c r="L161" s="10"/>
      <c r="M161" s="10"/>
      <c r="N161" s="10"/>
      <c r="O161" s="10"/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95.827500000000001</v>
      </c>
      <c r="AA161" s="10">
        <v>149.53947502159016</v>
      </c>
      <c r="AB161" s="10">
        <v>180.95896624889181</v>
      </c>
      <c r="AC161" s="10">
        <v>203.25145004318031</v>
      </c>
      <c r="AD161" s="10">
        <v>220.54284383451844</v>
      </c>
      <c r="AE161" s="10">
        <v>225</v>
      </c>
      <c r="AF161" s="10">
        <v>225</v>
      </c>
      <c r="AG161" s="10">
        <v>225</v>
      </c>
      <c r="AH161" s="10">
        <v>225</v>
      </c>
      <c r="AI161" s="10">
        <v>225</v>
      </c>
      <c r="AJ161" s="10">
        <v>225</v>
      </c>
      <c r="AK161" s="10">
        <v>225</v>
      </c>
      <c r="AL161" s="10">
        <v>225</v>
      </c>
      <c r="AM161" s="10">
        <v>225</v>
      </c>
      <c r="AN161" s="10">
        <v>225</v>
      </c>
      <c r="AO161" s="10">
        <v>225</v>
      </c>
      <c r="AP161" s="10">
        <v>225</v>
      </c>
      <c r="AQ161" s="10">
        <v>225</v>
      </c>
      <c r="AR161" s="10">
        <v>225</v>
      </c>
      <c r="AS161" s="10">
        <v>225</v>
      </c>
      <c r="AT161" s="10">
        <v>225</v>
      </c>
      <c r="AU161" s="10">
        <v>225</v>
      </c>
      <c r="AV161" s="10">
        <v>225</v>
      </c>
      <c r="AW161" s="10">
        <v>225</v>
      </c>
      <c r="AX161" s="10">
        <v>225</v>
      </c>
      <c r="AY161" s="10">
        <v>225</v>
      </c>
    </row>
    <row r="162" spans="1:51" x14ac:dyDescent="0.25">
      <c r="A162" s="9" t="s">
        <v>61</v>
      </c>
      <c r="B162" s="9" t="s">
        <v>528</v>
      </c>
      <c r="C162" s="9" t="s">
        <v>321</v>
      </c>
      <c r="D162" s="9" t="s">
        <v>73</v>
      </c>
      <c r="E162" s="9" t="s">
        <v>529</v>
      </c>
      <c r="F162" s="9" t="s">
        <v>322</v>
      </c>
      <c r="G162" s="9" t="s">
        <v>323</v>
      </c>
      <c r="H162" s="9">
        <v>1988</v>
      </c>
      <c r="I162" s="9" t="s">
        <v>308</v>
      </c>
      <c r="J162" s="10">
        <v>700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</row>
    <row r="163" spans="1:51" x14ac:dyDescent="0.25">
      <c r="A163" s="9" t="s">
        <v>61</v>
      </c>
      <c r="B163" s="9" t="s">
        <v>530</v>
      </c>
      <c r="C163" s="9" t="s">
        <v>321</v>
      </c>
      <c r="D163" s="9" t="s">
        <v>73</v>
      </c>
      <c r="E163" s="9" t="s">
        <v>531</v>
      </c>
      <c r="F163" s="9" t="s">
        <v>322</v>
      </c>
      <c r="G163" s="9" t="s">
        <v>323</v>
      </c>
      <c r="H163" s="9">
        <v>1985</v>
      </c>
      <c r="I163" s="9" t="s">
        <v>308</v>
      </c>
      <c r="J163" s="10">
        <v>860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</row>
    <row r="164" spans="1:51" x14ac:dyDescent="0.25">
      <c r="A164" s="9" t="s">
        <v>61</v>
      </c>
      <c r="B164" s="9" t="s">
        <v>532</v>
      </c>
      <c r="C164" s="9" t="s">
        <v>321</v>
      </c>
      <c r="D164" s="9" t="s">
        <v>533</v>
      </c>
      <c r="E164" s="9" t="s">
        <v>534</v>
      </c>
      <c r="F164" s="9" t="s">
        <v>322</v>
      </c>
      <c r="G164" s="9" t="s">
        <v>326</v>
      </c>
      <c r="H164" s="9">
        <v>1978</v>
      </c>
      <c r="I164" s="9" t="s">
        <v>308</v>
      </c>
      <c r="J164" s="10">
        <v>0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</row>
    <row r="165" spans="1:51" x14ac:dyDescent="0.25">
      <c r="A165" s="9" t="s">
        <v>61</v>
      </c>
      <c r="B165" s="9" t="s">
        <v>535</v>
      </c>
      <c r="C165" s="9" t="s">
        <v>330</v>
      </c>
      <c r="D165" s="9" t="s">
        <v>536</v>
      </c>
      <c r="E165" s="9" t="s">
        <v>245</v>
      </c>
      <c r="F165" s="9" t="s">
        <v>322</v>
      </c>
      <c r="G165" s="9" t="s">
        <v>331</v>
      </c>
      <c r="H165" s="9">
        <v>2007</v>
      </c>
      <c r="I165" s="9" t="s">
        <v>1</v>
      </c>
      <c r="J165" s="10">
        <v>1560</v>
      </c>
      <c r="K165" s="10">
        <v>732.00000381469727</v>
      </c>
      <c r="L165" s="10">
        <v>908.79999542236328</v>
      </c>
      <c r="M165" s="10">
        <v>912.99999237060547</v>
      </c>
      <c r="N165" s="10">
        <v>772.10000228881836</v>
      </c>
      <c r="O165" s="10">
        <v>860.06665420532227</v>
      </c>
      <c r="P165" s="10">
        <v>900</v>
      </c>
      <c r="Q165" s="10">
        <v>922.8817502141917</v>
      </c>
      <c r="R165" s="10">
        <v>525</v>
      </c>
      <c r="S165" s="10">
        <v>525</v>
      </c>
      <c r="T165" s="10">
        <v>972.36992471903727</v>
      </c>
      <c r="U165" s="10">
        <v>1021.8580992238828</v>
      </c>
      <c r="V165" s="10">
        <v>1071.3462737287284</v>
      </c>
      <c r="W165" s="10">
        <v>1120.834448233574</v>
      </c>
      <c r="X165" s="10">
        <v>1170.3226227384196</v>
      </c>
      <c r="Y165" s="10">
        <v>1219.8107972432651</v>
      </c>
      <c r="Z165" s="10">
        <v>1269.2989717481107</v>
      </c>
      <c r="AA165" s="10">
        <v>1318.7871462529563</v>
      </c>
      <c r="AB165" s="10">
        <v>1368.2753207578019</v>
      </c>
      <c r="AC165" s="10">
        <v>1417.7634952626474</v>
      </c>
      <c r="AD165" s="10">
        <v>1467.251669767493</v>
      </c>
      <c r="AE165" s="10">
        <v>1516.7398442723386</v>
      </c>
      <c r="AF165" s="10">
        <v>1560</v>
      </c>
      <c r="AG165" s="10">
        <v>1560</v>
      </c>
      <c r="AH165" s="10">
        <v>1560</v>
      </c>
      <c r="AI165" s="10">
        <v>1560</v>
      </c>
      <c r="AJ165" s="10">
        <v>1560</v>
      </c>
      <c r="AK165" s="10">
        <v>1560</v>
      </c>
      <c r="AL165" s="10">
        <v>1560</v>
      </c>
      <c r="AM165" s="10">
        <v>1560</v>
      </c>
      <c r="AN165" s="10">
        <v>1560</v>
      </c>
      <c r="AO165" s="10">
        <v>1560</v>
      </c>
      <c r="AP165" s="10">
        <v>1560</v>
      </c>
      <c r="AQ165" s="10">
        <v>1560</v>
      </c>
      <c r="AR165" s="10">
        <v>1560</v>
      </c>
      <c r="AS165" s="10">
        <v>1560</v>
      </c>
      <c r="AT165" s="10">
        <v>1560</v>
      </c>
      <c r="AU165" s="10">
        <v>1560</v>
      </c>
      <c r="AV165" s="10">
        <v>1560</v>
      </c>
      <c r="AW165" s="10">
        <v>1560</v>
      </c>
      <c r="AX165" s="10">
        <v>1560</v>
      </c>
      <c r="AY165" s="10">
        <v>1560</v>
      </c>
    </row>
    <row r="166" spans="1:51" x14ac:dyDescent="0.25">
      <c r="A166" s="9" t="s">
        <v>61</v>
      </c>
      <c r="B166" s="9" t="s">
        <v>537</v>
      </c>
      <c r="C166" s="9" t="s">
        <v>330</v>
      </c>
      <c r="D166" s="9" t="s">
        <v>538</v>
      </c>
      <c r="E166" s="9" t="s">
        <v>538</v>
      </c>
      <c r="F166" s="9" t="s">
        <v>369</v>
      </c>
      <c r="G166" s="9" t="s">
        <v>331</v>
      </c>
      <c r="H166" s="9">
        <v>1990</v>
      </c>
      <c r="I166" s="9" t="s">
        <v>305</v>
      </c>
      <c r="J166" s="10">
        <v>2000</v>
      </c>
      <c r="K166" s="10">
        <v>0</v>
      </c>
      <c r="L166" s="10"/>
      <c r="M166" s="10"/>
      <c r="N166" s="10"/>
      <c r="O166" s="10"/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10">
        <v>0</v>
      </c>
      <c r="AT166" s="10">
        <v>0</v>
      </c>
      <c r="AU166" s="10">
        <v>0</v>
      </c>
      <c r="AV166" s="10">
        <v>0</v>
      </c>
      <c r="AW166" s="10">
        <v>0</v>
      </c>
      <c r="AX166" s="10">
        <v>0</v>
      </c>
      <c r="AY166" s="10">
        <v>0</v>
      </c>
    </row>
    <row r="167" spans="1:51" x14ac:dyDescent="0.25">
      <c r="A167" s="9" t="s">
        <v>61</v>
      </c>
      <c r="B167" s="9" t="s">
        <v>539</v>
      </c>
      <c r="C167" s="9" t="s">
        <v>330</v>
      </c>
      <c r="D167" s="9" t="s">
        <v>540</v>
      </c>
      <c r="E167" s="9" t="s">
        <v>246</v>
      </c>
      <c r="F167" s="9" t="s">
        <v>322</v>
      </c>
      <c r="G167" s="9" t="s">
        <v>331</v>
      </c>
      <c r="H167" s="9">
        <v>1996</v>
      </c>
      <c r="I167" s="9" t="s">
        <v>1</v>
      </c>
      <c r="J167" s="10">
        <v>3840</v>
      </c>
      <c r="K167" s="10">
        <v>1438.4999923706055</v>
      </c>
      <c r="L167" s="10">
        <v>777.19998550415039</v>
      </c>
      <c r="M167" s="10">
        <v>697.70000839233398</v>
      </c>
      <c r="N167" s="10">
        <v>0</v>
      </c>
      <c r="O167" s="10">
        <v>92.266666412353516</v>
      </c>
      <c r="P167" s="10">
        <v>2220</v>
      </c>
      <c r="Q167" s="10">
        <v>2220</v>
      </c>
      <c r="R167" s="10">
        <v>2317.6338623894585</v>
      </c>
      <c r="S167" s="10">
        <v>2415.267724778917</v>
      </c>
      <c r="T167" s="10">
        <v>2512.9015871683755</v>
      </c>
      <c r="U167" s="10">
        <v>2610.535449557834</v>
      </c>
      <c r="V167" s="10">
        <v>2708.1693119472925</v>
      </c>
      <c r="W167" s="10">
        <v>2805.803174336751</v>
      </c>
      <c r="X167" s="10">
        <v>2903.4370367262095</v>
      </c>
      <c r="Y167" s="10">
        <v>3001.070899115668</v>
      </c>
      <c r="Z167" s="10">
        <v>3098.7047615051265</v>
      </c>
      <c r="AA167" s="10">
        <v>3196.338623894585</v>
      </c>
      <c r="AB167" s="10">
        <v>3293.9724862840435</v>
      </c>
      <c r="AC167" s="10">
        <v>3391.606348673502</v>
      </c>
      <c r="AD167" s="10">
        <v>3489.2402110629605</v>
      </c>
      <c r="AE167" s="10">
        <v>3586.874073452419</v>
      </c>
      <c r="AF167" s="10">
        <v>3684.5079358418775</v>
      </c>
      <c r="AG167" s="10">
        <v>3782.141798231336</v>
      </c>
      <c r="AH167" s="10">
        <v>3840</v>
      </c>
      <c r="AI167" s="10">
        <v>3840</v>
      </c>
      <c r="AJ167" s="10">
        <v>3840</v>
      </c>
      <c r="AK167" s="10">
        <v>3840</v>
      </c>
      <c r="AL167" s="10">
        <v>3840</v>
      </c>
      <c r="AM167" s="10">
        <v>3840</v>
      </c>
      <c r="AN167" s="10">
        <v>3840</v>
      </c>
      <c r="AO167" s="10">
        <v>3840</v>
      </c>
      <c r="AP167" s="10">
        <v>3840</v>
      </c>
      <c r="AQ167" s="10">
        <v>3840</v>
      </c>
      <c r="AR167" s="10">
        <v>3840</v>
      </c>
      <c r="AS167" s="10">
        <v>3840</v>
      </c>
      <c r="AT167" s="10">
        <v>3840</v>
      </c>
      <c r="AU167" s="10">
        <v>3840</v>
      </c>
      <c r="AV167" s="10">
        <v>3840</v>
      </c>
      <c r="AW167" s="10">
        <v>3840</v>
      </c>
      <c r="AX167" s="10">
        <v>3840</v>
      </c>
      <c r="AY167" s="10">
        <v>3840</v>
      </c>
    </row>
    <row r="168" spans="1:51" x14ac:dyDescent="0.25">
      <c r="A168" s="9" t="s">
        <v>61</v>
      </c>
      <c r="B168" s="9" t="s">
        <v>541</v>
      </c>
      <c r="C168" s="9" t="s">
        <v>330</v>
      </c>
      <c r="D168" s="9" t="s">
        <v>542</v>
      </c>
      <c r="E168" s="9" t="s">
        <v>247</v>
      </c>
      <c r="F168" s="9" t="s">
        <v>322</v>
      </c>
      <c r="G168" s="9" t="s">
        <v>331</v>
      </c>
      <c r="H168" s="9">
        <v>2004</v>
      </c>
      <c r="I168" s="9" t="s">
        <v>1</v>
      </c>
      <c r="J168" s="10">
        <v>5760</v>
      </c>
      <c r="K168" s="10">
        <v>1729.6000099182129</v>
      </c>
      <c r="L168" s="10">
        <v>2865.3999729156494</v>
      </c>
      <c r="M168" s="10">
        <v>3208.1000213623047</v>
      </c>
      <c r="N168" s="10">
        <v>3743.1000213623047</v>
      </c>
      <c r="O168" s="10">
        <v>3714.2666778564453</v>
      </c>
      <c r="P168" s="10">
        <v>5450</v>
      </c>
      <c r="Q168" s="10">
        <v>5450</v>
      </c>
      <c r="R168" s="10">
        <v>5450</v>
      </c>
      <c r="S168" s="10">
        <v>5450</v>
      </c>
      <c r="T168" s="10">
        <v>5760</v>
      </c>
      <c r="U168" s="10">
        <v>5760</v>
      </c>
      <c r="V168" s="10">
        <v>5760</v>
      </c>
      <c r="W168" s="10">
        <v>5760</v>
      </c>
      <c r="X168" s="10">
        <v>5760</v>
      </c>
      <c r="Y168" s="10">
        <v>5760</v>
      </c>
      <c r="Z168" s="10">
        <v>5760</v>
      </c>
      <c r="AA168" s="10">
        <v>5760</v>
      </c>
      <c r="AB168" s="10">
        <v>5760</v>
      </c>
      <c r="AC168" s="10">
        <v>5760</v>
      </c>
      <c r="AD168" s="10">
        <v>5760</v>
      </c>
      <c r="AE168" s="10">
        <v>5760</v>
      </c>
      <c r="AF168" s="10">
        <v>5760</v>
      </c>
      <c r="AG168" s="10">
        <v>5760</v>
      </c>
      <c r="AH168" s="10">
        <v>5760</v>
      </c>
      <c r="AI168" s="10">
        <v>5760</v>
      </c>
      <c r="AJ168" s="10">
        <v>5760</v>
      </c>
      <c r="AK168" s="10">
        <v>5760</v>
      </c>
      <c r="AL168" s="10">
        <v>5760</v>
      </c>
      <c r="AM168" s="10">
        <v>5760</v>
      </c>
      <c r="AN168" s="10">
        <v>5760</v>
      </c>
      <c r="AO168" s="10">
        <v>5760</v>
      </c>
      <c r="AP168" s="10">
        <v>5760</v>
      </c>
      <c r="AQ168" s="10">
        <v>5760</v>
      </c>
      <c r="AR168" s="10">
        <v>5760</v>
      </c>
      <c r="AS168" s="10">
        <v>5760</v>
      </c>
      <c r="AT168" s="10">
        <v>5760</v>
      </c>
      <c r="AU168" s="10">
        <v>5760</v>
      </c>
      <c r="AV168" s="10">
        <v>5760</v>
      </c>
      <c r="AW168" s="10">
        <v>5760</v>
      </c>
      <c r="AX168" s="10">
        <v>5760</v>
      </c>
      <c r="AY168" s="10">
        <v>5760</v>
      </c>
    </row>
    <row r="169" spans="1:51" x14ac:dyDescent="0.25">
      <c r="A169" s="9" t="s">
        <v>61</v>
      </c>
      <c r="B169" s="9" t="s">
        <v>543</v>
      </c>
      <c r="C169" s="9" t="s">
        <v>330</v>
      </c>
      <c r="D169" s="9" t="s">
        <v>248</v>
      </c>
      <c r="E169" s="9" t="s">
        <v>248</v>
      </c>
      <c r="F169" s="9" t="s">
        <v>322</v>
      </c>
      <c r="G169" s="9" t="s">
        <v>331</v>
      </c>
      <c r="H169" s="9">
        <v>2013</v>
      </c>
      <c r="I169" s="9" t="s">
        <v>1</v>
      </c>
      <c r="J169" s="10">
        <v>6400</v>
      </c>
      <c r="K169" s="10"/>
      <c r="L169" s="10"/>
      <c r="M169" s="10"/>
      <c r="N169" s="10">
        <v>1482</v>
      </c>
      <c r="O169" s="10">
        <v>5943.2000122070312</v>
      </c>
      <c r="P169" s="10">
        <v>5500</v>
      </c>
      <c r="Q169" s="10">
        <v>5500</v>
      </c>
      <c r="R169" s="10">
        <v>5500</v>
      </c>
      <c r="S169" s="10">
        <v>5500</v>
      </c>
      <c r="T169" s="10">
        <v>5834.833333333333</v>
      </c>
      <c r="U169" s="10">
        <v>6169.6666666666661</v>
      </c>
      <c r="V169" s="10">
        <v>6400</v>
      </c>
      <c r="W169" s="10">
        <v>6400</v>
      </c>
      <c r="X169" s="10">
        <v>6400</v>
      </c>
      <c r="Y169" s="10">
        <v>6400</v>
      </c>
      <c r="Z169" s="10">
        <v>6400</v>
      </c>
      <c r="AA169" s="10">
        <v>6400</v>
      </c>
      <c r="AB169" s="10">
        <v>6400</v>
      </c>
      <c r="AC169" s="10">
        <v>6400</v>
      </c>
      <c r="AD169" s="10">
        <v>6400</v>
      </c>
      <c r="AE169" s="10">
        <v>6400</v>
      </c>
      <c r="AF169" s="10">
        <v>6400</v>
      </c>
      <c r="AG169" s="10">
        <v>6400</v>
      </c>
      <c r="AH169" s="10">
        <v>6400</v>
      </c>
      <c r="AI169" s="10">
        <v>6400</v>
      </c>
      <c r="AJ169" s="10">
        <v>6400</v>
      </c>
      <c r="AK169" s="10">
        <v>6400</v>
      </c>
      <c r="AL169" s="10">
        <v>6400</v>
      </c>
      <c r="AM169" s="10">
        <v>6400</v>
      </c>
      <c r="AN169" s="10">
        <v>6400</v>
      </c>
      <c r="AO169" s="10">
        <v>6400</v>
      </c>
      <c r="AP169" s="10">
        <v>6400</v>
      </c>
      <c r="AQ169" s="10">
        <v>6400</v>
      </c>
      <c r="AR169" s="10">
        <v>6400</v>
      </c>
      <c r="AS169" s="10">
        <v>6400</v>
      </c>
      <c r="AT169" s="10">
        <v>6400</v>
      </c>
      <c r="AU169" s="10">
        <v>6400</v>
      </c>
      <c r="AV169" s="10">
        <v>6400</v>
      </c>
      <c r="AW169" s="10">
        <v>6400</v>
      </c>
      <c r="AX169" s="10">
        <v>6400</v>
      </c>
      <c r="AY169" s="10">
        <v>6400</v>
      </c>
    </row>
    <row r="170" spans="1:51" x14ac:dyDescent="0.25">
      <c r="A170" s="9" t="s">
        <v>61</v>
      </c>
      <c r="B170" s="9" t="s">
        <v>544</v>
      </c>
      <c r="C170" s="9" t="s">
        <v>330</v>
      </c>
      <c r="D170" s="9" t="s">
        <v>545</v>
      </c>
      <c r="E170" s="9" t="s">
        <v>249</v>
      </c>
      <c r="F170" s="9" t="s">
        <v>322</v>
      </c>
      <c r="G170" s="9" t="s">
        <v>331</v>
      </c>
      <c r="H170" s="9">
        <v>2007</v>
      </c>
      <c r="I170" s="9" t="s">
        <v>1</v>
      </c>
      <c r="J170" s="10">
        <v>6700</v>
      </c>
      <c r="K170" s="10">
        <v>3667.0000095367432</v>
      </c>
      <c r="L170" s="10">
        <v>2159.6999988555908</v>
      </c>
      <c r="M170" s="10">
        <v>2281.5000152587891</v>
      </c>
      <c r="N170" s="10">
        <v>3121.5999450683594</v>
      </c>
      <c r="O170" s="10">
        <v>3318.3999938964844</v>
      </c>
      <c r="P170" s="10">
        <v>4768</v>
      </c>
      <c r="Q170" s="10">
        <v>4768</v>
      </c>
      <c r="R170" s="10">
        <v>3800</v>
      </c>
      <c r="S170" s="10">
        <v>4204.7649999999994</v>
      </c>
      <c r="T170" s="10">
        <v>5048.2633335749306</v>
      </c>
      <c r="U170" s="10">
        <v>5328.5266671498612</v>
      </c>
      <c r="V170" s="10">
        <v>5608.7900007247918</v>
      </c>
      <c r="W170" s="10">
        <v>5889.0533342997223</v>
      </c>
      <c r="X170" s="10">
        <v>6169.3166678746529</v>
      </c>
      <c r="Y170" s="10">
        <v>6449.5800014495835</v>
      </c>
      <c r="Z170" s="10">
        <v>6700</v>
      </c>
      <c r="AA170" s="10">
        <v>6700</v>
      </c>
      <c r="AB170" s="10">
        <v>6700</v>
      </c>
      <c r="AC170" s="10">
        <v>6700</v>
      </c>
      <c r="AD170" s="10">
        <v>6700</v>
      </c>
      <c r="AE170" s="10">
        <v>6700</v>
      </c>
      <c r="AF170" s="10">
        <v>6700</v>
      </c>
      <c r="AG170" s="10">
        <v>6700</v>
      </c>
      <c r="AH170" s="10">
        <v>6700</v>
      </c>
      <c r="AI170" s="10">
        <v>6700</v>
      </c>
      <c r="AJ170" s="10">
        <v>6700</v>
      </c>
      <c r="AK170" s="10">
        <v>6700</v>
      </c>
      <c r="AL170" s="10">
        <v>6700</v>
      </c>
      <c r="AM170" s="10">
        <v>6700</v>
      </c>
      <c r="AN170" s="10">
        <v>6700</v>
      </c>
      <c r="AO170" s="10">
        <v>6700</v>
      </c>
      <c r="AP170" s="10">
        <v>6700</v>
      </c>
      <c r="AQ170" s="10">
        <v>6700</v>
      </c>
      <c r="AR170" s="10">
        <v>6700</v>
      </c>
      <c r="AS170" s="10">
        <v>6700</v>
      </c>
      <c r="AT170" s="10">
        <v>6700</v>
      </c>
      <c r="AU170" s="10">
        <v>6700</v>
      </c>
      <c r="AV170" s="10">
        <v>6700</v>
      </c>
      <c r="AW170" s="10">
        <v>6700</v>
      </c>
      <c r="AX170" s="10">
        <v>6700</v>
      </c>
      <c r="AY170" s="10">
        <v>6700</v>
      </c>
    </row>
    <row r="171" spans="1:51" x14ac:dyDescent="0.25">
      <c r="A171" s="9" t="s">
        <v>61</v>
      </c>
      <c r="B171" s="9" t="s">
        <v>546</v>
      </c>
      <c r="C171" s="9" t="s">
        <v>330</v>
      </c>
      <c r="D171" s="9" t="s">
        <v>547</v>
      </c>
      <c r="E171" s="9" t="s">
        <v>250</v>
      </c>
      <c r="F171" s="9" t="s">
        <v>322</v>
      </c>
      <c r="G171" s="9" t="s">
        <v>331</v>
      </c>
      <c r="H171" s="9">
        <v>2001</v>
      </c>
      <c r="I171" s="9" t="s">
        <v>1</v>
      </c>
      <c r="J171" s="10">
        <v>11300</v>
      </c>
      <c r="K171" s="10">
        <v>4670.4000091552734</v>
      </c>
      <c r="L171" s="10">
        <v>0</v>
      </c>
      <c r="M171" s="10">
        <v>0</v>
      </c>
      <c r="N171" s="10">
        <v>7219.3999938964844</v>
      </c>
      <c r="O171" s="10">
        <v>3178.9333114624023</v>
      </c>
      <c r="P171" s="10">
        <v>8000</v>
      </c>
      <c r="Q171" s="10">
        <v>9000</v>
      </c>
      <c r="R171" s="10">
        <v>8900</v>
      </c>
      <c r="S171" s="10">
        <v>8900</v>
      </c>
      <c r="T171" s="10">
        <v>9524.7749996185303</v>
      </c>
      <c r="U171" s="10">
        <v>10049.549999237061</v>
      </c>
      <c r="V171" s="10">
        <v>10574.324998855591</v>
      </c>
      <c r="W171" s="10">
        <v>11099.099998474121</v>
      </c>
      <c r="X171" s="10">
        <v>11300</v>
      </c>
      <c r="Y171" s="10">
        <v>11300</v>
      </c>
      <c r="Z171" s="10">
        <v>11300</v>
      </c>
      <c r="AA171" s="10">
        <v>11300</v>
      </c>
      <c r="AB171" s="10">
        <v>11300</v>
      </c>
      <c r="AC171" s="10">
        <v>11300</v>
      </c>
      <c r="AD171" s="10">
        <v>11300</v>
      </c>
      <c r="AE171" s="10">
        <v>11300</v>
      </c>
      <c r="AF171" s="10">
        <v>11300</v>
      </c>
      <c r="AG171" s="10">
        <v>11300</v>
      </c>
      <c r="AH171" s="10">
        <v>11300</v>
      </c>
      <c r="AI171" s="10">
        <v>11300</v>
      </c>
      <c r="AJ171" s="10">
        <v>11300</v>
      </c>
      <c r="AK171" s="10">
        <v>11300</v>
      </c>
      <c r="AL171" s="10">
        <v>11300</v>
      </c>
      <c r="AM171" s="10">
        <v>11300</v>
      </c>
      <c r="AN171" s="10">
        <v>11300</v>
      </c>
      <c r="AO171" s="10">
        <v>11300</v>
      </c>
      <c r="AP171" s="10">
        <v>11300</v>
      </c>
      <c r="AQ171" s="10">
        <v>11300</v>
      </c>
      <c r="AR171" s="10">
        <v>11300</v>
      </c>
      <c r="AS171" s="10">
        <v>11300</v>
      </c>
      <c r="AT171" s="10">
        <v>11300</v>
      </c>
      <c r="AU171" s="10">
        <v>11300</v>
      </c>
      <c r="AV171" s="10">
        <v>11300</v>
      </c>
      <c r="AW171" s="10">
        <v>11300</v>
      </c>
      <c r="AX171" s="10">
        <v>11300</v>
      </c>
      <c r="AY171" s="10">
        <v>11300</v>
      </c>
    </row>
    <row r="172" spans="1:51" x14ac:dyDescent="0.25">
      <c r="A172" s="9" t="s">
        <v>61</v>
      </c>
      <c r="B172" s="9" t="s">
        <v>548</v>
      </c>
      <c r="C172" s="9" t="s">
        <v>330</v>
      </c>
      <c r="D172" s="9" t="s">
        <v>251</v>
      </c>
      <c r="E172" s="9" t="s">
        <v>251</v>
      </c>
      <c r="F172" s="9" t="s">
        <v>322</v>
      </c>
      <c r="G172" s="9" t="s">
        <v>326</v>
      </c>
      <c r="H172" s="9">
        <v>2001</v>
      </c>
      <c r="I172" s="9" t="s">
        <v>1</v>
      </c>
      <c r="J172" s="10">
        <v>8300</v>
      </c>
      <c r="K172" s="10">
        <v>8707.39990234375</v>
      </c>
      <c r="L172" s="10">
        <v>8650.9000244140625</v>
      </c>
      <c r="M172" s="10">
        <v>8706.800048828125</v>
      </c>
      <c r="N172" s="10">
        <v>8555.7999877929687</v>
      </c>
      <c r="O172" s="10">
        <v>8627.2000732421875</v>
      </c>
      <c r="P172" s="10">
        <v>8300</v>
      </c>
      <c r="Q172" s="10">
        <v>8300</v>
      </c>
      <c r="R172" s="10">
        <v>8300</v>
      </c>
      <c r="S172" s="10">
        <v>8300</v>
      </c>
      <c r="T172" s="10">
        <v>8300</v>
      </c>
      <c r="U172" s="10">
        <v>8300</v>
      </c>
      <c r="V172" s="10">
        <v>8300</v>
      </c>
      <c r="W172" s="10">
        <v>8300</v>
      </c>
      <c r="X172" s="10">
        <v>8300</v>
      </c>
      <c r="Y172" s="10">
        <v>8300</v>
      </c>
      <c r="Z172" s="10">
        <v>8300</v>
      </c>
      <c r="AA172" s="10">
        <v>8300</v>
      </c>
      <c r="AB172" s="10">
        <v>8300</v>
      </c>
      <c r="AC172" s="10">
        <v>8300</v>
      </c>
      <c r="AD172" s="10">
        <v>8300</v>
      </c>
      <c r="AE172" s="10">
        <v>8300</v>
      </c>
      <c r="AF172" s="10">
        <v>8300</v>
      </c>
      <c r="AG172" s="10">
        <v>8300</v>
      </c>
      <c r="AH172" s="10">
        <v>8300</v>
      </c>
      <c r="AI172" s="10">
        <v>8300</v>
      </c>
      <c r="AJ172" s="10">
        <v>8300</v>
      </c>
      <c r="AK172" s="10">
        <v>8300</v>
      </c>
      <c r="AL172" s="10">
        <v>8300</v>
      </c>
      <c r="AM172" s="10">
        <v>8300</v>
      </c>
      <c r="AN172" s="10">
        <v>8300</v>
      </c>
      <c r="AO172" s="10">
        <v>8300</v>
      </c>
      <c r="AP172" s="10">
        <v>8300</v>
      </c>
      <c r="AQ172" s="10">
        <v>8300</v>
      </c>
      <c r="AR172" s="10">
        <v>8300</v>
      </c>
      <c r="AS172" s="10">
        <v>8300</v>
      </c>
      <c r="AT172" s="10">
        <v>8300</v>
      </c>
      <c r="AU172" s="10">
        <v>8300</v>
      </c>
      <c r="AV172" s="10">
        <v>8300</v>
      </c>
      <c r="AW172" s="10">
        <v>8300</v>
      </c>
      <c r="AX172" s="10">
        <v>8300</v>
      </c>
      <c r="AY172" s="10">
        <v>8300</v>
      </c>
    </row>
    <row r="173" spans="1:51" x14ac:dyDescent="0.25">
      <c r="A173" s="9" t="s">
        <v>61</v>
      </c>
      <c r="B173" s="9" t="s">
        <v>549</v>
      </c>
      <c r="C173" s="9" t="s">
        <v>330</v>
      </c>
      <c r="D173" s="9" t="s">
        <v>252</v>
      </c>
      <c r="E173" s="9" t="s">
        <v>252</v>
      </c>
      <c r="F173" s="9" t="s">
        <v>322</v>
      </c>
      <c r="G173" s="9" t="s">
        <v>326</v>
      </c>
      <c r="H173" s="9">
        <v>1997</v>
      </c>
      <c r="I173" s="9" t="s">
        <v>1</v>
      </c>
      <c r="J173" s="10">
        <v>2000</v>
      </c>
      <c r="K173" s="10">
        <v>617.09999811649323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>
        <v>0</v>
      </c>
      <c r="AM173" s="10">
        <v>0</v>
      </c>
      <c r="AN173" s="10">
        <v>0</v>
      </c>
      <c r="AO173" s="10">
        <v>0</v>
      </c>
      <c r="AP173" s="10">
        <v>0</v>
      </c>
      <c r="AQ173" s="10">
        <v>0</v>
      </c>
      <c r="AR173" s="10">
        <v>0</v>
      </c>
      <c r="AS173" s="10">
        <v>0</v>
      </c>
      <c r="AT173" s="10">
        <v>0</v>
      </c>
      <c r="AU173" s="10">
        <v>0</v>
      </c>
      <c r="AV173" s="10">
        <v>0</v>
      </c>
      <c r="AW173" s="10">
        <v>0</v>
      </c>
      <c r="AX173" s="10">
        <v>0</v>
      </c>
      <c r="AY173" s="10">
        <v>0</v>
      </c>
    </row>
    <row r="174" spans="1:51" x14ac:dyDescent="0.25">
      <c r="A174" s="9" t="s">
        <v>61</v>
      </c>
      <c r="B174" s="9" t="s">
        <v>550</v>
      </c>
      <c r="C174" s="9" t="s">
        <v>330</v>
      </c>
      <c r="D174" s="9" t="s">
        <v>253</v>
      </c>
      <c r="E174" s="9" t="s">
        <v>253</v>
      </c>
      <c r="F174" s="9" t="s">
        <v>322</v>
      </c>
      <c r="G174" s="9" t="s">
        <v>326</v>
      </c>
      <c r="H174" s="9">
        <v>1997</v>
      </c>
      <c r="I174" s="9" t="s">
        <v>1</v>
      </c>
      <c r="J174" s="10">
        <v>4300</v>
      </c>
      <c r="K174" s="10">
        <v>0</v>
      </c>
      <c r="L174" s="10">
        <v>0</v>
      </c>
      <c r="M174" s="10">
        <v>0</v>
      </c>
      <c r="N174" s="10">
        <v>1691.8999786376953</v>
      </c>
      <c r="O174" s="10">
        <v>2414.3666610717773</v>
      </c>
      <c r="P174" s="10">
        <v>2548.4981422424316</v>
      </c>
      <c r="Q174" s="10">
        <v>2682.6296234130859</v>
      </c>
      <c r="R174" s="10">
        <v>2816.7611045837402</v>
      </c>
      <c r="S174" s="10">
        <v>2950.8925857543945</v>
      </c>
      <c r="T174" s="10">
        <v>3085.0240669250488</v>
      </c>
      <c r="U174" s="10">
        <v>3219.1555480957031</v>
      </c>
      <c r="V174" s="10">
        <v>3353.2870292663574</v>
      </c>
      <c r="W174" s="10">
        <v>3487.4185104370117</v>
      </c>
      <c r="X174" s="10">
        <v>3621.549991607666</v>
      </c>
      <c r="Y174" s="10">
        <v>3755.6814727783203</v>
      </c>
      <c r="Z174" s="10">
        <v>3889.8129539489746</v>
      </c>
      <c r="AA174" s="10">
        <v>4023.9444351196289</v>
      </c>
      <c r="AB174" s="10">
        <v>4158.0759162902832</v>
      </c>
      <c r="AC174" s="10">
        <v>4292.2073974609375</v>
      </c>
      <c r="AD174" s="10">
        <v>4300</v>
      </c>
      <c r="AE174" s="10">
        <v>4300</v>
      </c>
      <c r="AF174" s="10">
        <v>4300</v>
      </c>
      <c r="AG174" s="10">
        <v>4300</v>
      </c>
      <c r="AH174" s="10">
        <v>4300</v>
      </c>
      <c r="AI174" s="10">
        <v>4300</v>
      </c>
      <c r="AJ174" s="10">
        <v>4300</v>
      </c>
      <c r="AK174" s="10">
        <v>4300</v>
      </c>
      <c r="AL174" s="10">
        <v>4300</v>
      </c>
      <c r="AM174" s="10">
        <v>4300</v>
      </c>
      <c r="AN174" s="10">
        <v>4300</v>
      </c>
      <c r="AO174" s="10">
        <v>4300</v>
      </c>
      <c r="AP174" s="10">
        <v>4300</v>
      </c>
      <c r="AQ174" s="10">
        <v>4300</v>
      </c>
      <c r="AR174" s="10">
        <v>4300</v>
      </c>
      <c r="AS174" s="10">
        <v>4300</v>
      </c>
      <c r="AT174" s="10">
        <v>4300</v>
      </c>
      <c r="AU174" s="10">
        <v>4300</v>
      </c>
      <c r="AV174" s="10">
        <v>4300</v>
      </c>
      <c r="AW174" s="10">
        <v>4300</v>
      </c>
      <c r="AX174" s="10">
        <v>4300</v>
      </c>
      <c r="AY174" s="10">
        <v>4300</v>
      </c>
    </row>
    <row r="175" spans="1:51" x14ac:dyDescent="0.25">
      <c r="A175" s="9" t="s">
        <v>61</v>
      </c>
      <c r="B175" s="9" t="s">
        <v>551</v>
      </c>
      <c r="C175" s="9" t="s">
        <v>330</v>
      </c>
      <c r="D175" s="9" t="s">
        <v>542</v>
      </c>
      <c r="E175" s="9" t="s">
        <v>274</v>
      </c>
      <c r="F175" s="9" t="s">
        <v>322</v>
      </c>
      <c r="G175" s="9" t="s">
        <v>326</v>
      </c>
      <c r="H175" s="9">
        <v>2020</v>
      </c>
      <c r="I175" s="9" t="s">
        <v>166</v>
      </c>
      <c r="J175" s="10">
        <v>2000</v>
      </c>
      <c r="K175" s="10"/>
      <c r="L175" s="10"/>
      <c r="M175" s="10"/>
      <c r="N175" s="10"/>
      <c r="O175" s="10"/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939</v>
      </c>
      <c r="V175" s="10">
        <v>1167.738569584782</v>
      </c>
      <c r="W175" s="10">
        <v>1301.5420552604762</v>
      </c>
      <c r="X175" s="10">
        <v>1396.4771391695638</v>
      </c>
      <c r="Y175" s="10">
        <v>1470.1145111032529</v>
      </c>
      <c r="Z175" s="10">
        <v>1530.280624845258</v>
      </c>
      <c r="AA175" s="10">
        <v>1581.1503491882534</v>
      </c>
      <c r="AB175" s="10">
        <v>1625.2157087543458</v>
      </c>
      <c r="AC175" s="10">
        <v>1664.0841105209524</v>
      </c>
      <c r="AD175" s="10">
        <v>1698.8530806880351</v>
      </c>
      <c r="AE175" s="10">
        <v>1730.3054400234623</v>
      </c>
      <c r="AF175" s="10">
        <v>1759.0191944300402</v>
      </c>
      <c r="AG175" s="10">
        <v>1785.4332879623071</v>
      </c>
      <c r="AH175" s="10">
        <v>1809.8889187730354</v>
      </c>
      <c r="AI175" s="10">
        <v>1832.6565663637293</v>
      </c>
      <c r="AJ175" s="10">
        <v>1853.9542783391278</v>
      </c>
      <c r="AK175" s="10">
        <v>1873.9604035385514</v>
      </c>
      <c r="AL175" s="10">
        <v>1892.8226801057342</v>
      </c>
      <c r="AM175" s="10">
        <v>1910.6648631249252</v>
      </c>
      <c r="AN175" s="10">
        <v>1927.5916502728169</v>
      </c>
      <c r="AO175" s="10">
        <v>1943.6924044487296</v>
      </c>
      <c r="AP175" s="10">
        <v>1959.0440096082441</v>
      </c>
      <c r="AQ175" s="10">
        <v>1973.7130912566195</v>
      </c>
      <c r="AR175" s="10">
        <v>1987.757764014822</v>
      </c>
      <c r="AS175" s="10">
        <v>2000</v>
      </c>
      <c r="AT175" s="10">
        <v>2000</v>
      </c>
      <c r="AU175" s="10">
        <v>2000</v>
      </c>
      <c r="AV175" s="10">
        <v>2000</v>
      </c>
      <c r="AW175" s="10">
        <v>2000</v>
      </c>
      <c r="AX175" s="10">
        <v>2000</v>
      </c>
      <c r="AY175" s="10">
        <v>2000</v>
      </c>
    </row>
    <row r="176" spans="1:51" x14ac:dyDescent="0.25">
      <c r="A176" s="9" t="s">
        <v>61</v>
      </c>
      <c r="B176" s="9" t="s">
        <v>552</v>
      </c>
      <c r="C176" s="9" t="s">
        <v>330</v>
      </c>
      <c r="D176" s="9" t="s">
        <v>275</v>
      </c>
      <c r="E176" s="9" t="s">
        <v>275</v>
      </c>
      <c r="F176" s="9" t="s">
        <v>322</v>
      </c>
      <c r="G176" s="9" t="s">
        <v>326</v>
      </c>
      <c r="H176" s="9">
        <v>2020</v>
      </c>
      <c r="I176" s="9" t="s">
        <v>166</v>
      </c>
      <c r="J176" s="10">
        <v>2200</v>
      </c>
      <c r="K176" s="10"/>
      <c r="L176" s="10"/>
      <c r="M176" s="10"/>
      <c r="N176" s="10"/>
      <c r="O176" s="10"/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1032.8999999999999</v>
      </c>
      <c r="V176" s="10">
        <v>1284.5124265432601</v>
      </c>
      <c r="W176" s="10">
        <v>1431.6962607865237</v>
      </c>
      <c r="X176" s="10">
        <v>1536.1248530865203</v>
      </c>
      <c r="Y176" s="10">
        <v>1617.1259622135783</v>
      </c>
      <c r="Z176" s="10">
        <v>1683.3086873297839</v>
      </c>
      <c r="AA176" s="10">
        <v>1739.2653841070785</v>
      </c>
      <c r="AB176" s="10">
        <v>1787.7372796297802</v>
      </c>
      <c r="AC176" s="10">
        <v>1830.4925215730477</v>
      </c>
      <c r="AD176" s="10">
        <v>1868.7383887568385</v>
      </c>
      <c r="AE176" s="10">
        <v>1903.3359840258086</v>
      </c>
      <c r="AF176" s="10">
        <v>1934.9211138730443</v>
      </c>
      <c r="AG176" s="10">
        <v>1963.9766167585378</v>
      </c>
      <c r="AH176" s="10">
        <v>1990.8778106503389</v>
      </c>
      <c r="AI176" s="10">
        <v>2015.9222230001023</v>
      </c>
      <c r="AJ176" s="10">
        <v>2039.3497061730407</v>
      </c>
      <c r="AK176" s="10">
        <v>2061.3564438924063</v>
      </c>
      <c r="AL176" s="10">
        <v>2082.1049481163077</v>
      </c>
      <c r="AM176" s="10">
        <v>2101.731349437418</v>
      </c>
      <c r="AN176" s="10">
        <v>2120.3508153000985</v>
      </c>
      <c r="AO176" s="10">
        <v>2138.0616448936025</v>
      </c>
      <c r="AP176" s="10">
        <v>2154.9484105690685</v>
      </c>
      <c r="AQ176" s="10">
        <v>2171.0844003822813</v>
      </c>
      <c r="AR176" s="10">
        <v>2186.5335404163043</v>
      </c>
      <c r="AS176" s="10">
        <v>2200</v>
      </c>
      <c r="AT176" s="10">
        <v>2200</v>
      </c>
      <c r="AU176" s="10">
        <v>2200</v>
      </c>
      <c r="AV176" s="10">
        <v>2200</v>
      </c>
      <c r="AW176" s="10">
        <v>2200</v>
      </c>
      <c r="AX176" s="10">
        <v>2200</v>
      </c>
      <c r="AY176" s="10">
        <v>2200</v>
      </c>
    </row>
    <row r="177" spans="1:51" x14ac:dyDescent="0.25">
      <c r="A177" s="9" t="s">
        <v>61</v>
      </c>
      <c r="B177" s="9" t="s">
        <v>553</v>
      </c>
      <c r="C177" s="9" t="s">
        <v>330</v>
      </c>
      <c r="D177" s="9" t="s">
        <v>280</v>
      </c>
      <c r="E177" s="9" t="s">
        <v>280</v>
      </c>
      <c r="F177" s="9" t="s">
        <v>322</v>
      </c>
      <c r="G177" s="9" t="s">
        <v>326</v>
      </c>
      <c r="H177" s="9">
        <v>2020</v>
      </c>
      <c r="I177" s="9" t="s">
        <v>181</v>
      </c>
      <c r="J177" s="10">
        <v>2400</v>
      </c>
      <c r="K177" s="10"/>
      <c r="L177" s="10"/>
      <c r="M177" s="10"/>
      <c r="N177" s="10"/>
      <c r="O177" s="10"/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1126.8</v>
      </c>
      <c r="V177" s="10">
        <v>1401.2862835017384</v>
      </c>
      <c r="W177" s="10">
        <v>1561.8504663125714</v>
      </c>
      <c r="X177" s="10">
        <v>1675.7725670034765</v>
      </c>
      <c r="Y177" s="10">
        <v>1764.1374133239035</v>
      </c>
      <c r="Z177" s="10">
        <v>1836.3367498143098</v>
      </c>
      <c r="AA177" s="10">
        <v>1897.3804190259038</v>
      </c>
      <c r="AB177" s="10">
        <v>1950.2588505052149</v>
      </c>
      <c r="AC177" s="10">
        <v>1996.900932625143</v>
      </c>
      <c r="AD177" s="10">
        <v>2038.6236968256421</v>
      </c>
      <c r="AE177" s="10">
        <v>2076.3665280281548</v>
      </c>
      <c r="AF177" s="10">
        <v>2110.8230333160482</v>
      </c>
      <c r="AG177" s="10">
        <v>2142.5199455547686</v>
      </c>
      <c r="AH177" s="10">
        <v>2171.8667025276422</v>
      </c>
      <c r="AI177" s="10">
        <v>2199.1878796364754</v>
      </c>
      <c r="AJ177" s="10">
        <v>2224.7451340069533</v>
      </c>
      <c r="AK177" s="10">
        <v>2248.7524842462617</v>
      </c>
      <c r="AL177" s="10">
        <v>2271.387216126881</v>
      </c>
      <c r="AM177" s="10">
        <v>2292.7978357499101</v>
      </c>
      <c r="AN177" s="10">
        <v>2313.1099803273805</v>
      </c>
      <c r="AO177" s="10">
        <v>2332.4308853384755</v>
      </c>
      <c r="AP177" s="10">
        <v>2350.8528115298932</v>
      </c>
      <c r="AQ177" s="10">
        <v>2368.4557095079431</v>
      </c>
      <c r="AR177" s="10">
        <v>2385.3093168177866</v>
      </c>
      <c r="AS177" s="10">
        <v>2400</v>
      </c>
      <c r="AT177" s="10">
        <v>2400</v>
      </c>
      <c r="AU177" s="10">
        <v>2400</v>
      </c>
      <c r="AV177" s="10">
        <v>2400</v>
      </c>
      <c r="AW177" s="10">
        <v>2400</v>
      </c>
      <c r="AX177" s="10">
        <v>2400</v>
      </c>
      <c r="AY177" s="10">
        <v>2400</v>
      </c>
    </row>
    <row r="178" spans="1:51" x14ac:dyDescent="0.25">
      <c r="A178" s="9" t="s">
        <v>61</v>
      </c>
      <c r="B178" s="9" t="s">
        <v>554</v>
      </c>
      <c r="C178" s="9" t="s">
        <v>330</v>
      </c>
      <c r="D178" s="9" t="s">
        <v>291</v>
      </c>
      <c r="E178" s="9" t="s">
        <v>291</v>
      </c>
      <c r="F178" s="9" t="s">
        <v>322</v>
      </c>
      <c r="G178" s="9" t="s">
        <v>326</v>
      </c>
      <c r="H178" s="9">
        <v>2025</v>
      </c>
      <c r="I178" s="9" t="s">
        <v>208</v>
      </c>
      <c r="J178" s="10">
        <v>2025</v>
      </c>
      <c r="K178" s="10"/>
      <c r="L178" s="10"/>
      <c r="M178" s="10"/>
      <c r="N178" s="10"/>
      <c r="O178" s="10"/>
      <c r="P178" s="10"/>
      <c r="Q178" s="10"/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950.73749999999995</v>
      </c>
      <c r="AA178" s="10">
        <v>1182.3353017045918</v>
      </c>
      <c r="AB178" s="10">
        <v>1317.8113309512321</v>
      </c>
      <c r="AC178" s="10">
        <v>1413.9331034091833</v>
      </c>
      <c r="AD178" s="10">
        <v>1488.4909424920436</v>
      </c>
      <c r="AE178" s="10">
        <v>1549.4091326558239</v>
      </c>
      <c r="AF178" s="10">
        <v>1600.9147285531064</v>
      </c>
      <c r="AG178" s="10">
        <v>1645.5309051137751</v>
      </c>
      <c r="AH178" s="10">
        <v>1684.8851619024645</v>
      </c>
      <c r="AI178" s="10">
        <v>1720.0887441966356</v>
      </c>
      <c r="AJ178" s="10">
        <v>1751.9342580237555</v>
      </c>
      <c r="AK178" s="10">
        <v>1781.0069343604157</v>
      </c>
      <c r="AL178" s="10">
        <v>1807.751204061836</v>
      </c>
      <c r="AM178" s="10">
        <v>1832.5125302576982</v>
      </c>
      <c r="AN178" s="10">
        <v>1855.564773443276</v>
      </c>
      <c r="AO178" s="10">
        <v>1877.1287068183669</v>
      </c>
      <c r="AP178" s="10">
        <v>1897.3849085827833</v>
      </c>
      <c r="AQ178" s="10">
        <v>1916.4829636070558</v>
      </c>
      <c r="AR178" s="10">
        <v>1934.5481739139868</v>
      </c>
      <c r="AS178" s="10">
        <v>1951.6865459012272</v>
      </c>
      <c r="AT178" s="10">
        <v>1967.9885595043388</v>
      </c>
      <c r="AU178" s="10">
        <v>1983.5320597283473</v>
      </c>
      <c r="AV178" s="10">
        <v>1998.3845048973271</v>
      </c>
      <c r="AW178" s="10">
        <v>2012.6047360650073</v>
      </c>
      <c r="AX178" s="10">
        <v>2025</v>
      </c>
      <c r="AY178" s="10">
        <v>2025</v>
      </c>
    </row>
    <row r="179" spans="1:51" x14ac:dyDescent="0.25">
      <c r="A179" s="9" t="s">
        <v>61</v>
      </c>
      <c r="B179" s="9" t="s">
        <v>555</v>
      </c>
      <c r="C179" s="9" t="s">
        <v>330</v>
      </c>
      <c r="D179" s="9" t="s">
        <v>547</v>
      </c>
      <c r="E179" s="9" t="s">
        <v>292</v>
      </c>
      <c r="F179" s="9" t="s">
        <v>322</v>
      </c>
      <c r="G179" s="9" t="s">
        <v>326</v>
      </c>
      <c r="H179" s="9">
        <v>2018</v>
      </c>
      <c r="I179" s="9" t="s">
        <v>208</v>
      </c>
      <c r="J179" s="10">
        <v>5650</v>
      </c>
      <c r="K179" s="10"/>
      <c r="L179" s="10"/>
      <c r="M179" s="10"/>
      <c r="N179" s="10"/>
      <c r="O179" s="10"/>
      <c r="P179" s="10">
        <v>0</v>
      </c>
      <c r="Q179" s="10">
        <v>0</v>
      </c>
      <c r="R179" s="10">
        <v>0</v>
      </c>
      <c r="S179" s="10">
        <v>2652.6749999999997</v>
      </c>
      <c r="T179" s="10">
        <v>3298.8614590770089</v>
      </c>
      <c r="U179" s="10">
        <v>3676.8563061108453</v>
      </c>
      <c r="V179" s="10">
        <v>3945.0479181540177</v>
      </c>
      <c r="W179" s="10">
        <v>4153.0734938666892</v>
      </c>
      <c r="X179" s="10">
        <v>4323.0427651878545</v>
      </c>
      <c r="Y179" s="10">
        <v>4466.7497364568153</v>
      </c>
      <c r="Z179" s="10">
        <v>4591.2343772310269</v>
      </c>
      <c r="AA179" s="10">
        <v>4701.0376122216912</v>
      </c>
      <c r="AB179" s="10">
        <v>4799.2599529436993</v>
      </c>
      <c r="AC179" s="10">
        <v>4888.1128680662814</v>
      </c>
      <c r="AD179" s="10">
        <v>4969.2292242648637</v>
      </c>
      <c r="AE179" s="10">
        <v>5043.8490384935176</v>
      </c>
      <c r="AF179" s="10">
        <v>5112.9361955338245</v>
      </c>
      <c r="AG179" s="10">
        <v>5177.2547999775352</v>
      </c>
      <c r="AH179" s="10">
        <v>5237.4208363080361</v>
      </c>
      <c r="AI179" s="10">
        <v>5293.9381399964077</v>
      </c>
      <c r="AJ179" s="10">
        <v>5347.2240712986986</v>
      </c>
      <c r="AK179" s="10">
        <v>5397.628238327914</v>
      </c>
      <c r="AL179" s="10">
        <v>5445.4464120207076</v>
      </c>
      <c r="AM179" s="10">
        <v>5490.9310425676613</v>
      </c>
      <c r="AN179" s="10">
        <v>5534.2993271432897</v>
      </c>
      <c r="AO179" s="10">
        <v>5575.7394827999497</v>
      </c>
      <c r="AP179" s="10">
        <v>5615.415683341872</v>
      </c>
      <c r="AQ179" s="10">
        <v>5650</v>
      </c>
      <c r="AR179" s="10">
        <v>5650</v>
      </c>
      <c r="AS179" s="10">
        <v>5650</v>
      </c>
      <c r="AT179" s="10">
        <v>5650</v>
      </c>
      <c r="AU179" s="10">
        <v>5650</v>
      </c>
      <c r="AV179" s="10">
        <v>5650</v>
      </c>
      <c r="AW179" s="10">
        <v>5650</v>
      </c>
      <c r="AX179" s="10">
        <v>5650</v>
      </c>
      <c r="AY179" s="10">
        <v>5650</v>
      </c>
    </row>
    <row r="180" spans="1:51" x14ac:dyDescent="0.25">
      <c r="A180" s="9" t="s">
        <v>61</v>
      </c>
      <c r="B180" s="9" t="s">
        <v>556</v>
      </c>
      <c r="C180" s="9" t="s">
        <v>330</v>
      </c>
      <c r="D180" s="9" t="s">
        <v>536</v>
      </c>
      <c r="E180" s="9" t="s">
        <v>293</v>
      </c>
      <c r="F180" s="9" t="s">
        <v>322</v>
      </c>
      <c r="G180" s="9" t="s">
        <v>326</v>
      </c>
      <c r="H180" s="9">
        <v>2025</v>
      </c>
      <c r="I180" s="9" t="s">
        <v>208</v>
      </c>
      <c r="J180" s="10">
        <v>1200</v>
      </c>
      <c r="K180" s="10"/>
      <c r="L180" s="10"/>
      <c r="M180" s="10"/>
      <c r="N180" s="10"/>
      <c r="O180" s="10"/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563.4</v>
      </c>
      <c r="AA180" s="10">
        <v>700.64314175086918</v>
      </c>
      <c r="AB180" s="10">
        <v>780.92523315628569</v>
      </c>
      <c r="AC180" s="10">
        <v>837.88628350173826</v>
      </c>
      <c r="AD180" s="10">
        <v>882.06870666195175</v>
      </c>
      <c r="AE180" s="10">
        <v>918.16837490715488</v>
      </c>
      <c r="AF180" s="10">
        <v>948.69020951295192</v>
      </c>
      <c r="AG180" s="10">
        <v>975.12942525260746</v>
      </c>
      <c r="AH180" s="10">
        <v>998.45046631257151</v>
      </c>
      <c r="AI180" s="10">
        <v>1019.3118484128211</v>
      </c>
      <c r="AJ180" s="10">
        <v>1038.1832640140774</v>
      </c>
      <c r="AK180" s="10">
        <v>1055.4115166580241</v>
      </c>
      <c r="AL180" s="10">
        <v>1071.2599727773843</v>
      </c>
      <c r="AM180" s="10">
        <v>1085.9333512638211</v>
      </c>
      <c r="AN180" s="10">
        <v>1099.5939398182377</v>
      </c>
      <c r="AO180" s="10">
        <v>1112.3725670034767</v>
      </c>
      <c r="AP180" s="10">
        <v>1124.3762421231309</v>
      </c>
      <c r="AQ180" s="10">
        <v>1135.6936080634405</v>
      </c>
      <c r="AR180" s="10">
        <v>1146.398917874955</v>
      </c>
      <c r="AS180" s="10">
        <v>1156.5549901636903</v>
      </c>
      <c r="AT180" s="10">
        <v>1166.2154426692377</v>
      </c>
      <c r="AU180" s="10">
        <v>1175.4264057649466</v>
      </c>
      <c r="AV180" s="10">
        <v>1184.2278547539715</v>
      </c>
      <c r="AW180" s="10">
        <v>1192.6546584088933</v>
      </c>
      <c r="AX180" s="10">
        <v>1200</v>
      </c>
      <c r="AY180" s="10">
        <v>1200</v>
      </c>
    </row>
    <row r="181" spans="1:51" x14ac:dyDescent="0.25">
      <c r="A181" s="9" t="s">
        <v>61</v>
      </c>
      <c r="B181" s="9" t="s">
        <v>557</v>
      </c>
      <c r="C181" s="9" t="s">
        <v>558</v>
      </c>
      <c r="D181" s="9" t="s">
        <v>300</v>
      </c>
      <c r="E181" s="9" t="s">
        <v>300</v>
      </c>
      <c r="F181" s="9" t="s">
        <v>322</v>
      </c>
      <c r="G181" s="9" t="s">
        <v>326</v>
      </c>
      <c r="H181" s="9">
        <v>2017</v>
      </c>
      <c r="I181" s="9" t="s">
        <v>166</v>
      </c>
      <c r="J181" s="10">
        <v>56000</v>
      </c>
      <c r="K181" s="10"/>
      <c r="L181" s="10"/>
      <c r="M181" s="10"/>
      <c r="N181" s="10"/>
      <c r="O181" s="10"/>
      <c r="P181" s="10"/>
      <c r="Q181" s="10"/>
      <c r="R181" s="10">
        <v>52000</v>
      </c>
      <c r="S181" s="10">
        <v>52000</v>
      </c>
      <c r="T181" s="10">
        <v>52000</v>
      </c>
      <c r="U181" s="10">
        <v>52000</v>
      </c>
      <c r="V181" s="10">
        <v>52000</v>
      </c>
      <c r="W181" s="10">
        <v>52000</v>
      </c>
      <c r="X181" s="10">
        <v>52000</v>
      </c>
      <c r="Y181" s="10">
        <v>52000</v>
      </c>
      <c r="Z181" s="10">
        <v>52000</v>
      </c>
      <c r="AA181" s="10">
        <v>52000</v>
      </c>
      <c r="AB181" s="10">
        <v>52000</v>
      </c>
      <c r="AC181" s="10">
        <v>52000</v>
      </c>
      <c r="AD181" s="10">
        <v>52000</v>
      </c>
      <c r="AE181" s="10">
        <v>52000</v>
      </c>
      <c r="AF181" s="10">
        <v>52000</v>
      </c>
      <c r="AG181" s="10">
        <v>52000</v>
      </c>
      <c r="AH181" s="10">
        <v>52000</v>
      </c>
      <c r="AI181" s="10">
        <v>52000</v>
      </c>
      <c r="AJ181" s="10">
        <v>52000</v>
      </c>
      <c r="AK181" s="10">
        <v>52000</v>
      </c>
      <c r="AL181" s="10">
        <v>52000</v>
      </c>
      <c r="AM181" s="10">
        <v>52000</v>
      </c>
      <c r="AN181" s="10">
        <v>52000</v>
      </c>
      <c r="AO181" s="10">
        <v>52000</v>
      </c>
      <c r="AP181" s="10">
        <v>52000</v>
      </c>
      <c r="AQ181" s="10">
        <v>52000</v>
      </c>
      <c r="AR181" s="10">
        <v>52000</v>
      </c>
      <c r="AS181" s="10">
        <v>52000</v>
      </c>
      <c r="AT181" s="10">
        <v>52000</v>
      </c>
      <c r="AU181" s="10">
        <v>52000</v>
      </c>
      <c r="AV181" s="10">
        <v>52000</v>
      </c>
      <c r="AW181" s="10">
        <v>52000</v>
      </c>
      <c r="AX181" s="10">
        <v>52000</v>
      </c>
      <c r="AY181" s="10">
        <v>52000</v>
      </c>
    </row>
    <row r="182" spans="1:51" x14ac:dyDescent="0.25">
      <c r="A182" s="9" t="s">
        <v>61</v>
      </c>
      <c r="B182" s="9" t="s">
        <v>559</v>
      </c>
      <c r="C182" s="9" t="s">
        <v>558</v>
      </c>
      <c r="D182" s="9" t="s">
        <v>303</v>
      </c>
      <c r="E182" s="9" t="s">
        <v>303</v>
      </c>
      <c r="F182" s="9" t="s">
        <v>322</v>
      </c>
      <c r="G182" s="9" t="s">
        <v>560</v>
      </c>
      <c r="H182" s="9">
        <v>2020</v>
      </c>
      <c r="I182" s="9" t="s">
        <v>208</v>
      </c>
      <c r="J182" s="10">
        <v>16800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>
        <v>15600</v>
      </c>
      <c r="V182" s="10">
        <v>15600</v>
      </c>
      <c r="W182" s="10">
        <v>15600</v>
      </c>
      <c r="X182" s="10">
        <v>15600</v>
      </c>
      <c r="Y182" s="10">
        <v>15600</v>
      </c>
      <c r="Z182" s="10">
        <v>15600</v>
      </c>
      <c r="AA182" s="10">
        <v>15600</v>
      </c>
      <c r="AB182" s="10">
        <v>15600</v>
      </c>
      <c r="AC182" s="10">
        <v>15600</v>
      </c>
      <c r="AD182" s="10">
        <v>15600</v>
      </c>
      <c r="AE182" s="10">
        <v>15600</v>
      </c>
      <c r="AF182" s="10">
        <v>15600</v>
      </c>
      <c r="AG182" s="10">
        <v>15600</v>
      </c>
      <c r="AH182" s="10">
        <v>15600</v>
      </c>
      <c r="AI182" s="10">
        <v>15600</v>
      </c>
      <c r="AJ182" s="10">
        <v>15600</v>
      </c>
      <c r="AK182" s="10">
        <v>15600</v>
      </c>
      <c r="AL182" s="10">
        <v>15600</v>
      </c>
      <c r="AM182" s="10">
        <v>15600</v>
      </c>
      <c r="AN182" s="10">
        <v>15600</v>
      </c>
      <c r="AO182" s="10">
        <v>15600</v>
      </c>
      <c r="AP182" s="10">
        <v>15600</v>
      </c>
      <c r="AQ182" s="10">
        <v>15600</v>
      </c>
      <c r="AR182" s="10">
        <v>15600</v>
      </c>
      <c r="AS182" s="10">
        <v>15600</v>
      </c>
      <c r="AT182" s="10">
        <v>15600</v>
      </c>
      <c r="AU182" s="10">
        <v>15600</v>
      </c>
      <c r="AV182" s="10">
        <v>15600</v>
      </c>
      <c r="AW182" s="10">
        <v>15600</v>
      </c>
      <c r="AX182" s="10">
        <v>15600</v>
      </c>
      <c r="AY182" s="10">
        <v>15600</v>
      </c>
    </row>
    <row r="183" spans="1:51" x14ac:dyDescent="0.25">
      <c r="A183" s="9" t="s">
        <v>85</v>
      </c>
      <c r="B183" s="9" t="s">
        <v>561</v>
      </c>
      <c r="C183" s="9" t="s">
        <v>321</v>
      </c>
      <c r="D183" s="9" t="s">
        <v>176</v>
      </c>
      <c r="E183" s="9" t="s">
        <v>176</v>
      </c>
      <c r="F183" s="9" t="s">
        <v>322</v>
      </c>
      <c r="G183" s="9" t="s">
        <v>326</v>
      </c>
      <c r="H183" s="9">
        <v>2019</v>
      </c>
      <c r="I183" s="9" t="s">
        <v>166</v>
      </c>
      <c r="J183" s="10">
        <v>3056</v>
      </c>
      <c r="K183" s="10"/>
      <c r="L183" s="10"/>
      <c r="M183" s="10"/>
      <c r="N183" s="10"/>
      <c r="O183" s="10"/>
      <c r="P183" s="10">
        <v>0</v>
      </c>
      <c r="Q183" s="10">
        <v>0</v>
      </c>
      <c r="R183" s="10">
        <v>0</v>
      </c>
      <c r="S183" s="10">
        <v>0</v>
      </c>
      <c r="T183" s="10">
        <v>1094.6592000000001</v>
      </c>
      <c r="U183" s="10">
        <v>1347.5791793846686</v>
      </c>
      <c r="V183" s="10">
        <v>1495.5278830078676</v>
      </c>
      <c r="W183" s="10">
        <v>1600.4991587693369</v>
      </c>
      <c r="X183" s="10">
        <v>1681.9212058915944</v>
      </c>
      <c r="Y183" s="10">
        <v>1748.4478623925359</v>
      </c>
      <c r="Z183" s="10">
        <v>1804.6953490122567</v>
      </c>
      <c r="AA183" s="10">
        <v>1853.4191381540054</v>
      </c>
      <c r="AB183" s="10">
        <v>1896.3965660157348</v>
      </c>
      <c r="AC183" s="10">
        <v>1934.8411852762626</v>
      </c>
      <c r="AD183" s="10">
        <v>1969.6185736684156</v>
      </c>
      <c r="AE183" s="10">
        <v>2001.3678417772041</v>
      </c>
      <c r="AF183" s="10">
        <v>2030.5743372264535</v>
      </c>
      <c r="AG183" s="10">
        <v>2057.6153283969252</v>
      </c>
      <c r="AH183" s="10">
        <v>2082.7898888994619</v>
      </c>
      <c r="AI183" s="10">
        <v>2106.3391175386737</v>
      </c>
      <c r="AJ183" s="10">
        <v>2128.4602175446344</v>
      </c>
      <c r="AK183" s="10">
        <v>2149.3165454004034</v>
      </c>
      <c r="AL183" s="10">
        <v>2169.0449391277175</v>
      </c>
      <c r="AM183" s="10">
        <v>2187.7611646609312</v>
      </c>
      <c r="AN183" s="10">
        <v>2205.5640320201242</v>
      </c>
      <c r="AO183" s="10">
        <v>2222.5385530530839</v>
      </c>
      <c r="AP183" s="10">
        <v>2238.75839667121</v>
      </c>
      <c r="AQ183" s="10">
        <v>2254.2878211618727</v>
      </c>
      <c r="AR183" s="10">
        <v>2269.1832117831882</v>
      </c>
      <c r="AS183" s="10">
        <v>2283.494316611122</v>
      </c>
      <c r="AT183" s="10">
        <v>2297.2652490236023</v>
      </c>
      <c r="AU183" s="10">
        <v>2310.5353077815935</v>
      </c>
      <c r="AV183" s="10">
        <v>2323.3396531387766</v>
      </c>
      <c r="AW183" s="10">
        <v>2335.7098682841302</v>
      </c>
      <c r="AX183" s="10">
        <v>2347.6744286906492</v>
      </c>
      <c r="AY183" s="10">
        <v>2359.2590969233424</v>
      </c>
    </row>
    <row r="184" spans="1:51" x14ac:dyDescent="0.25">
      <c r="A184" s="9" t="s">
        <v>87</v>
      </c>
      <c r="B184" s="9" t="s">
        <v>562</v>
      </c>
      <c r="C184" s="9" t="s">
        <v>330</v>
      </c>
      <c r="D184" s="9" t="s">
        <v>281</v>
      </c>
      <c r="E184" s="9" t="s">
        <v>281</v>
      </c>
      <c r="F184" s="9" t="s">
        <v>322</v>
      </c>
      <c r="G184" s="9" t="s">
        <v>326</v>
      </c>
      <c r="H184" s="9">
        <v>2018</v>
      </c>
      <c r="I184" s="9" t="s">
        <v>181</v>
      </c>
      <c r="J184" s="10">
        <v>2500</v>
      </c>
      <c r="K184" s="10"/>
      <c r="L184" s="10"/>
      <c r="M184" s="10"/>
      <c r="N184" s="10"/>
      <c r="O184" s="10"/>
      <c r="P184" s="10">
        <v>0</v>
      </c>
      <c r="Q184" s="10">
        <v>0</v>
      </c>
      <c r="R184" s="10">
        <v>0</v>
      </c>
      <c r="S184" s="10">
        <v>1173.75</v>
      </c>
      <c r="T184" s="10">
        <v>1459.6732119809774</v>
      </c>
      <c r="U184" s="10">
        <v>1626.9275690755951</v>
      </c>
      <c r="V184" s="10">
        <v>1745.5964239619548</v>
      </c>
      <c r="W184" s="10">
        <v>1837.6431388790663</v>
      </c>
      <c r="X184" s="10">
        <v>1912.8507810565725</v>
      </c>
      <c r="Y184" s="10">
        <v>1976.4379364853166</v>
      </c>
      <c r="Z184" s="10">
        <v>2031.5196359429322</v>
      </c>
      <c r="AA184" s="10">
        <v>2080.1051381511907</v>
      </c>
      <c r="AB184" s="10">
        <v>2123.5663508600437</v>
      </c>
      <c r="AC184" s="10">
        <v>2162.8818000293277</v>
      </c>
      <c r="AD184" s="10">
        <v>2198.7739930375501</v>
      </c>
      <c r="AE184" s="10">
        <v>2231.7916099528838</v>
      </c>
      <c r="AF184" s="10">
        <v>2262.3611484662943</v>
      </c>
      <c r="AG184" s="10">
        <v>2290.8207079546614</v>
      </c>
      <c r="AH184" s="10">
        <v>2317.44284792391</v>
      </c>
      <c r="AI184" s="10">
        <v>2342.4505044231892</v>
      </c>
      <c r="AJ184" s="10">
        <v>2366.0283501321678</v>
      </c>
      <c r="AK184" s="10">
        <v>2388.3310789061566</v>
      </c>
      <c r="AL184" s="10">
        <v>2409.4895628410213</v>
      </c>
      <c r="AM184" s="10">
        <v>2429.615505560912</v>
      </c>
      <c r="AN184" s="10">
        <v>2448.8050120103053</v>
      </c>
      <c r="AO184" s="10">
        <v>2467.1413640707742</v>
      </c>
      <c r="AP184" s="10">
        <v>2484.6972050185277</v>
      </c>
      <c r="AQ184" s="10">
        <v>2500</v>
      </c>
      <c r="AR184" s="10">
        <v>2500</v>
      </c>
      <c r="AS184" s="10">
        <v>2500</v>
      </c>
      <c r="AT184" s="10">
        <v>2500</v>
      </c>
      <c r="AU184" s="10">
        <v>2500</v>
      </c>
      <c r="AV184" s="10">
        <v>2500</v>
      </c>
      <c r="AW184" s="10">
        <v>2500</v>
      </c>
      <c r="AX184" s="10">
        <v>2500</v>
      </c>
      <c r="AY184" s="10">
        <v>2500</v>
      </c>
    </row>
    <row r="185" spans="1:51" x14ac:dyDescent="0.25">
      <c r="A185" s="9" t="s">
        <v>88</v>
      </c>
      <c r="B185" s="9" t="s">
        <v>563</v>
      </c>
      <c r="C185" s="9" t="s">
        <v>321</v>
      </c>
      <c r="D185" s="9" t="s">
        <v>484</v>
      </c>
      <c r="E185" s="9" t="s">
        <v>89</v>
      </c>
      <c r="F185" s="9" t="s">
        <v>322</v>
      </c>
      <c r="G185" s="9" t="s">
        <v>323</v>
      </c>
      <c r="H185" s="9">
        <v>1991</v>
      </c>
      <c r="I185" s="9" t="s">
        <v>1</v>
      </c>
      <c r="J185" s="10">
        <v>320</v>
      </c>
      <c r="K185" s="10">
        <v>108.59999752044678</v>
      </c>
      <c r="L185" s="10">
        <v>178.59999847412109</v>
      </c>
      <c r="M185" s="10">
        <v>220.59999990463257</v>
      </c>
      <c r="N185" s="10">
        <v>295.1999979019165</v>
      </c>
      <c r="O185" s="10">
        <v>306.83333587646484</v>
      </c>
      <c r="P185" s="10">
        <v>320</v>
      </c>
      <c r="Q185" s="10">
        <v>320</v>
      </c>
      <c r="R185" s="10">
        <v>100</v>
      </c>
      <c r="S185" s="10">
        <v>320</v>
      </c>
      <c r="T185" s="10">
        <v>320</v>
      </c>
      <c r="U185" s="10">
        <v>320</v>
      </c>
      <c r="V185" s="10">
        <v>320</v>
      </c>
      <c r="W185" s="10">
        <v>320</v>
      </c>
      <c r="X185" s="10">
        <v>320</v>
      </c>
      <c r="Y185" s="10">
        <v>320</v>
      </c>
      <c r="Z185" s="10">
        <v>320</v>
      </c>
      <c r="AA185" s="10">
        <v>320</v>
      </c>
      <c r="AB185" s="10">
        <v>320</v>
      </c>
      <c r="AC185" s="10">
        <v>320</v>
      </c>
      <c r="AD185" s="10">
        <v>320</v>
      </c>
      <c r="AE185" s="10">
        <v>320</v>
      </c>
      <c r="AF185" s="10">
        <v>320</v>
      </c>
      <c r="AG185" s="10">
        <v>320</v>
      </c>
      <c r="AH185" s="10">
        <v>320</v>
      </c>
      <c r="AI185" s="10">
        <v>320</v>
      </c>
      <c r="AJ185" s="10">
        <v>320</v>
      </c>
      <c r="AK185" s="10">
        <v>320</v>
      </c>
      <c r="AL185" s="10">
        <v>320</v>
      </c>
      <c r="AM185" s="10">
        <v>320</v>
      </c>
      <c r="AN185" s="10">
        <v>320</v>
      </c>
      <c r="AO185" s="10">
        <v>320</v>
      </c>
      <c r="AP185" s="10">
        <v>320</v>
      </c>
      <c r="AQ185" s="10">
        <v>320</v>
      </c>
      <c r="AR185" s="10">
        <v>320</v>
      </c>
      <c r="AS185" s="10">
        <v>320</v>
      </c>
      <c r="AT185" s="10">
        <v>320</v>
      </c>
      <c r="AU185" s="10">
        <v>320</v>
      </c>
      <c r="AV185" s="10">
        <v>320</v>
      </c>
      <c r="AW185" s="10">
        <v>320</v>
      </c>
      <c r="AX185" s="10">
        <v>320</v>
      </c>
      <c r="AY185" s="10">
        <v>320</v>
      </c>
    </row>
    <row r="186" spans="1:51" x14ac:dyDescent="0.25">
      <c r="A186" s="9" t="s">
        <v>90</v>
      </c>
      <c r="B186" s="9" t="s">
        <v>564</v>
      </c>
      <c r="C186" s="9" t="s">
        <v>321</v>
      </c>
      <c r="D186" s="9" t="s">
        <v>565</v>
      </c>
      <c r="E186" s="9" t="s">
        <v>91</v>
      </c>
      <c r="F186" s="9" t="s">
        <v>322</v>
      </c>
      <c r="G186" s="9" t="s">
        <v>323</v>
      </c>
      <c r="H186" s="9">
        <v>2005</v>
      </c>
      <c r="I186" s="9" t="s">
        <v>1</v>
      </c>
      <c r="J186" s="10">
        <v>280</v>
      </c>
      <c r="K186" s="10">
        <v>78.999998360872269</v>
      </c>
      <c r="L186" s="10">
        <v>79.600000619888306</v>
      </c>
      <c r="M186" s="10">
        <v>86.600000351667404</v>
      </c>
      <c r="N186" s="10">
        <v>67.399999231100082</v>
      </c>
      <c r="O186" s="10">
        <v>83.09666708111763</v>
      </c>
      <c r="P186" s="10">
        <v>137.80000000000001</v>
      </c>
      <c r="Q186" s="10">
        <v>137.80000000000001</v>
      </c>
      <c r="R186" s="10">
        <v>145</v>
      </c>
      <c r="S186" s="10">
        <v>145.32999999999998</v>
      </c>
      <c r="T186" s="10">
        <v>143.28055561077264</v>
      </c>
      <c r="U186" s="10">
        <v>148.76111122154526</v>
      </c>
      <c r="V186" s="10">
        <v>154.24166683231789</v>
      </c>
      <c r="W186" s="10">
        <v>159.72222244309052</v>
      </c>
      <c r="X186" s="10">
        <v>165.20277805386314</v>
      </c>
      <c r="Y186" s="10">
        <v>170.68333366463577</v>
      </c>
      <c r="Z186" s="10">
        <v>176.16388927540839</v>
      </c>
      <c r="AA186" s="10">
        <v>181.64444488618102</v>
      </c>
      <c r="AB186" s="10">
        <v>187.12500049695365</v>
      </c>
      <c r="AC186" s="10">
        <v>192.60555610772627</v>
      </c>
      <c r="AD186" s="10">
        <v>198.0861117184989</v>
      </c>
      <c r="AE186" s="10">
        <v>203.56666732927152</v>
      </c>
      <c r="AF186" s="10">
        <v>209.04722294004415</v>
      </c>
      <c r="AG186" s="10">
        <v>214.52777855081678</v>
      </c>
      <c r="AH186" s="10">
        <v>220.0083341615894</v>
      </c>
      <c r="AI186" s="10">
        <v>225.48888977236203</v>
      </c>
      <c r="AJ186" s="10">
        <v>230.96944538313466</v>
      </c>
      <c r="AK186" s="10">
        <v>236.45000099390728</v>
      </c>
      <c r="AL186" s="10">
        <v>241.93055660467991</v>
      </c>
      <c r="AM186" s="10">
        <v>247.41111221545253</v>
      </c>
      <c r="AN186" s="10">
        <v>252.89166782622516</v>
      </c>
      <c r="AO186" s="10">
        <v>258.37222343699779</v>
      </c>
      <c r="AP186" s="10">
        <v>263.85277904777041</v>
      </c>
      <c r="AQ186" s="10">
        <v>269.33333465854304</v>
      </c>
      <c r="AR186" s="10">
        <v>274.81389026931566</v>
      </c>
      <c r="AS186" s="10">
        <v>280</v>
      </c>
      <c r="AT186" s="10">
        <v>280</v>
      </c>
      <c r="AU186" s="10">
        <v>280</v>
      </c>
      <c r="AV186" s="10">
        <v>280</v>
      </c>
      <c r="AW186" s="10">
        <v>280</v>
      </c>
      <c r="AX186" s="10">
        <v>280</v>
      </c>
      <c r="AY186" s="10">
        <v>280</v>
      </c>
    </row>
    <row r="187" spans="1:51" x14ac:dyDescent="0.25">
      <c r="A187" s="9" t="s">
        <v>90</v>
      </c>
      <c r="B187" s="9" t="s">
        <v>566</v>
      </c>
      <c r="C187" s="9" t="s">
        <v>330</v>
      </c>
      <c r="D187" s="9" t="s">
        <v>567</v>
      </c>
      <c r="E187" s="9" t="s">
        <v>567</v>
      </c>
      <c r="F187" s="9" t="s">
        <v>322</v>
      </c>
      <c r="G187" s="9" t="s">
        <v>404</v>
      </c>
      <c r="H187" s="9">
        <v>1997</v>
      </c>
      <c r="I187" s="9" t="s">
        <v>308</v>
      </c>
      <c r="J187" s="10">
        <v>1800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</row>
    <row r="188" spans="1:51" x14ac:dyDescent="0.25">
      <c r="A188" s="9" t="s">
        <v>92</v>
      </c>
      <c r="B188" s="9" t="s">
        <v>568</v>
      </c>
      <c r="C188" s="9" t="s">
        <v>321</v>
      </c>
      <c r="D188" s="9" t="s">
        <v>93</v>
      </c>
      <c r="E188" s="9" t="s">
        <v>93</v>
      </c>
      <c r="F188" s="9" t="s">
        <v>322</v>
      </c>
      <c r="G188" s="9" t="s">
        <v>323</v>
      </c>
      <c r="H188" s="9">
        <v>1992</v>
      </c>
      <c r="I188" s="9" t="s">
        <v>1</v>
      </c>
      <c r="J188" s="10">
        <v>200</v>
      </c>
      <c r="K188" s="10">
        <v>129.99999833106995</v>
      </c>
      <c r="L188" s="10">
        <v>104.09999895095825</v>
      </c>
      <c r="M188" s="10">
        <v>131.70000171661377</v>
      </c>
      <c r="N188" s="10">
        <v>121.80000019073486</v>
      </c>
      <c r="O188" s="10">
        <v>140.30000019073486</v>
      </c>
      <c r="P188" s="10">
        <v>129.78</v>
      </c>
      <c r="Q188" s="10">
        <v>139.83499999999998</v>
      </c>
      <c r="R188" s="10">
        <v>139.71999999999997</v>
      </c>
      <c r="S188" s="10">
        <v>145.10573332792916</v>
      </c>
      <c r="T188" s="10">
        <v>150.37646665585834</v>
      </c>
      <c r="U188" s="10">
        <v>155.64719998378752</v>
      </c>
      <c r="V188" s="10">
        <v>160.91793331171669</v>
      </c>
      <c r="W188" s="10">
        <v>166.18866663964587</v>
      </c>
      <c r="X188" s="10">
        <v>171.45939996757505</v>
      </c>
      <c r="Y188" s="10">
        <v>176.73013329550423</v>
      </c>
      <c r="Z188" s="10">
        <v>182.00086662343341</v>
      </c>
      <c r="AA188" s="10">
        <v>187.27159995136259</v>
      </c>
      <c r="AB188" s="10">
        <v>192.54233327929177</v>
      </c>
      <c r="AC188" s="10">
        <v>197.81306660722095</v>
      </c>
      <c r="AD188" s="10">
        <v>200</v>
      </c>
      <c r="AE188" s="10">
        <v>200</v>
      </c>
      <c r="AF188" s="10">
        <v>200</v>
      </c>
      <c r="AG188" s="10">
        <v>200</v>
      </c>
      <c r="AH188" s="10">
        <v>200</v>
      </c>
      <c r="AI188" s="10">
        <v>200</v>
      </c>
      <c r="AJ188" s="10">
        <v>200</v>
      </c>
      <c r="AK188" s="10">
        <v>200</v>
      </c>
      <c r="AL188" s="10">
        <v>200</v>
      </c>
      <c r="AM188" s="10">
        <v>200</v>
      </c>
      <c r="AN188" s="10">
        <v>200</v>
      </c>
      <c r="AO188" s="10">
        <v>200</v>
      </c>
      <c r="AP188" s="10">
        <v>200</v>
      </c>
      <c r="AQ188" s="10">
        <v>200</v>
      </c>
      <c r="AR188" s="10">
        <v>200</v>
      </c>
      <c r="AS188" s="10">
        <v>200</v>
      </c>
      <c r="AT188" s="10">
        <v>200</v>
      </c>
      <c r="AU188" s="10">
        <v>200</v>
      </c>
      <c r="AV188" s="10">
        <v>200</v>
      </c>
      <c r="AW188" s="10">
        <v>200</v>
      </c>
      <c r="AX188" s="10">
        <v>200</v>
      </c>
      <c r="AY188" s="10">
        <v>200</v>
      </c>
    </row>
    <row r="189" spans="1:51" x14ac:dyDescent="0.25">
      <c r="A189" s="9" t="s">
        <v>92</v>
      </c>
      <c r="B189" s="9" t="s">
        <v>569</v>
      </c>
      <c r="C189" s="9" t="s">
        <v>321</v>
      </c>
      <c r="D189" s="9" t="s">
        <v>570</v>
      </c>
      <c r="E189" s="9" t="s">
        <v>571</v>
      </c>
      <c r="F189" s="9" t="s">
        <v>322</v>
      </c>
      <c r="G189" s="9" t="s">
        <v>323</v>
      </c>
      <c r="H189" s="9">
        <v>2010</v>
      </c>
      <c r="I189" s="9" t="s">
        <v>305</v>
      </c>
      <c r="J189" s="10">
        <v>340</v>
      </c>
      <c r="K189" s="10">
        <v>79.100000262260437</v>
      </c>
      <c r="L189" s="10">
        <v>97.69999885559082</v>
      </c>
      <c r="M189" s="10">
        <v>0</v>
      </c>
      <c r="N189" s="10">
        <v>0</v>
      </c>
      <c r="O189" s="10">
        <v>0</v>
      </c>
      <c r="P189" s="10">
        <v>229.92901346793946</v>
      </c>
      <c r="Q189" s="10">
        <v>234.24245779086579</v>
      </c>
      <c r="R189" s="10">
        <v>267.70566604670375</v>
      </c>
      <c r="S189" s="10">
        <v>301.16887430254172</v>
      </c>
      <c r="T189" s="10">
        <v>334.63208255837969</v>
      </c>
      <c r="U189" s="10">
        <v>340</v>
      </c>
      <c r="V189" s="10">
        <v>340</v>
      </c>
      <c r="W189" s="10">
        <v>340</v>
      </c>
      <c r="X189" s="10">
        <v>340</v>
      </c>
      <c r="Y189" s="10">
        <v>340</v>
      </c>
      <c r="Z189" s="10">
        <v>340</v>
      </c>
      <c r="AA189" s="10">
        <v>340</v>
      </c>
      <c r="AB189" s="10">
        <v>340</v>
      </c>
      <c r="AC189" s="10">
        <v>340</v>
      </c>
      <c r="AD189" s="10">
        <v>340</v>
      </c>
      <c r="AE189" s="10">
        <v>340</v>
      </c>
      <c r="AF189" s="10">
        <v>340</v>
      </c>
      <c r="AG189" s="10">
        <v>340</v>
      </c>
      <c r="AH189" s="10">
        <v>340</v>
      </c>
      <c r="AI189" s="10">
        <v>340</v>
      </c>
      <c r="AJ189" s="10">
        <v>340</v>
      </c>
      <c r="AK189" s="10">
        <v>340</v>
      </c>
      <c r="AL189" s="10">
        <v>340</v>
      </c>
      <c r="AM189" s="10">
        <v>340</v>
      </c>
      <c r="AN189" s="10">
        <v>340</v>
      </c>
      <c r="AO189" s="10">
        <v>340</v>
      </c>
      <c r="AP189" s="10">
        <v>340</v>
      </c>
      <c r="AQ189" s="10">
        <v>340</v>
      </c>
      <c r="AR189" s="10">
        <v>340</v>
      </c>
      <c r="AS189" s="10">
        <v>340</v>
      </c>
      <c r="AT189" s="10">
        <v>340</v>
      </c>
      <c r="AU189" s="10">
        <v>340</v>
      </c>
      <c r="AV189" s="10">
        <v>340</v>
      </c>
      <c r="AW189" s="10">
        <v>340</v>
      </c>
      <c r="AX189" s="10">
        <v>340</v>
      </c>
      <c r="AY189" s="10">
        <v>340</v>
      </c>
    </row>
    <row r="190" spans="1:51" x14ac:dyDescent="0.25">
      <c r="A190" s="9" t="s">
        <v>92</v>
      </c>
      <c r="B190" s="9" t="s">
        <v>572</v>
      </c>
      <c r="C190" s="9" t="s">
        <v>321</v>
      </c>
      <c r="D190" s="9" t="s">
        <v>573</v>
      </c>
      <c r="E190" s="9" t="s">
        <v>94</v>
      </c>
      <c r="F190" s="9" t="s">
        <v>322</v>
      </c>
      <c r="G190" s="9" t="s">
        <v>323</v>
      </c>
      <c r="H190" s="9">
        <v>1999</v>
      </c>
      <c r="I190" s="9" t="s">
        <v>1</v>
      </c>
      <c r="J190" s="10">
        <v>400</v>
      </c>
      <c r="K190" s="10">
        <v>188.40000009536743</v>
      </c>
      <c r="L190" s="10">
        <v>169.30000019073486</v>
      </c>
      <c r="M190" s="10">
        <v>172.29999828338623</v>
      </c>
      <c r="N190" s="10">
        <v>194.79999876022339</v>
      </c>
      <c r="O190" s="10">
        <v>197.46666574478149</v>
      </c>
      <c r="P190" s="10">
        <v>217.01999999999998</v>
      </c>
      <c r="Q190" s="10">
        <v>247.76499999999999</v>
      </c>
      <c r="R190" s="10">
        <v>218.82</v>
      </c>
      <c r="S190" s="10">
        <v>249.11500000000001</v>
      </c>
      <c r="T190" s="10">
        <v>254.36675928221808</v>
      </c>
      <c r="U190" s="10">
        <v>260.96851856443618</v>
      </c>
      <c r="V190" s="10">
        <v>267.57027784665428</v>
      </c>
      <c r="W190" s="10">
        <v>274.17203712887238</v>
      </c>
      <c r="X190" s="10">
        <v>280.77379641109047</v>
      </c>
      <c r="Y190" s="10">
        <v>287.37555569330857</v>
      </c>
      <c r="Z190" s="10">
        <v>293.97731497552667</v>
      </c>
      <c r="AA190" s="10">
        <v>300.57907425774476</v>
      </c>
      <c r="AB190" s="10">
        <v>307.18083353996286</v>
      </c>
      <c r="AC190" s="10">
        <v>313.78259282218096</v>
      </c>
      <c r="AD190" s="10">
        <v>320.38435210439906</v>
      </c>
      <c r="AE190" s="10">
        <v>326.98611138661715</v>
      </c>
      <c r="AF190" s="10">
        <v>333.58787066883525</v>
      </c>
      <c r="AG190" s="10">
        <v>340.18962995105335</v>
      </c>
      <c r="AH190" s="10">
        <v>346.79138923327145</v>
      </c>
      <c r="AI190" s="10">
        <v>353.39314851548954</v>
      </c>
      <c r="AJ190" s="10">
        <v>359.99490779770764</v>
      </c>
      <c r="AK190" s="10">
        <v>366.59666707992574</v>
      </c>
      <c r="AL190" s="10">
        <v>373.19842636214383</v>
      </c>
      <c r="AM190" s="10">
        <v>379.80018564436193</v>
      </c>
      <c r="AN190" s="10">
        <v>386.40194492658003</v>
      </c>
      <c r="AO190" s="10">
        <v>393.00370420879813</v>
      </c>
      <c r="AP190" s="10">
        <v>399.60546349101622</v>
      </c>
      <c r="AQ190" s="10">
        <v>400</v>
      </c>
      <c r="AR190" s="10">
        <v>400</v>
      </c>
      <c r="AS190" s="10">
        <v>400</v>
      </c>
      <c r="AT190" s="10">
        <v>400</v>
      </c>
      <c r="AU190" s="10">
        <v>400</v>
      </c>
      <c r="AV190" s="10">
        <v>400</v>
      </c>
      <c r="AW190" s="10">
        <v>400</v>
      </c>
      <c r="AX190" s="10">
        <v>400</v>
      </c>
      <c r="AY190" s="10">
        <v>400</v>
      </c>
    </row>
    <row r="191" spans="1:51" x14ac:dyDescent="0.25">
      <c r="A191" s="9" t="s">
        <v>92</v>
      </c>
      <c r="B191" s="9" t="s">
        <v>574</v>
      </c>
      <c r="C191" s="9" t="s">
        <v>321</v>
      </c>
      <c r="D191" s="9" t="s">
        <v>95</v>
      </c>
      <c r="E191" s="9" t="s">
        <v>95</v>
      </c>
      <c r="F191" s="9" t="s">
        <v>352</v>
      </c>
      <c r="G191" s="9" t="s">
        <v>323</v>
      </c>
      <c r="H191" s="9">
        <v>2000</v>
      </c>
      <c r="I191" s="9" t="s">
        <v>1</v>
      </c>
      <c r="J191" s="10">
        <v>640</v>
      </c>
      <c r="K191" s="10">
        <v>429.19999265670776</v>
      </c>
      <c r="L191" s="10">
        <v>484.89999866485596</v>
      </c>
      <c r="M191" s="10">
        <v>488.39999294281006</v>
      </c>
      <c r="N191" s="10">
        <v>544.39999580383301</v>
      </c>
      <c r="O191" s="10">
        <v>559.49999618530273</v>
      </c>
      <c r="P191" s="10">
        <v>590</v>
      </c>
      <c r="Q191" s="10">
        <v>590</v>
      </c>
      <c r="R191" s="10">
        <v>640</v>
      </c>
      <c r="S191" s="10">
        <v>640</v>
      </c>
      <c r="T191" s="10">
        <v>640</v>
      </c>
      <c r="U191" s="10">
        <v>640</v>
      </c>
      <c r="V191" s="10">
        <v>640</v>
      </c>
      <c r="W191" s="10">
        <v>640</v>
      </c>
      <c r="X191" s="10">
        <v>640</v>
      </c>
      <c r="Y191" s="10">
        <v>640</v>
      </c>
      <c r="Z191" s="10">
        <v>640</v>
      </c>
      <c r="AA191" s="10">
        <v>640</v>
      </c>
      <c r="AB191" s="10">
        <v>640</v>
      </c>
      <c r="AC191" s="10">
        <v>640</v>
      </c>
      <c r="AD191" s="10">
        <v>640</v>
      </c>
      <c r="AE191" s="10">
        <v>640</v>
      </c>
      <c r="AF191" s="10">
        <v>640</v>
      </c>
      <c r="AG191" s="10">
        <v>640</v>
      </c>
      <c r="AH191" s="10">
        <v>640</v>
      </c>
      <c r="AI191" s="10">
        <v>640</v>
      </c>
      <c r="AJ191" s="10">
        <v>640</v>
      </c>
      <c r="AK191" s="10">
        <v>640</v>
      </c>
      <c r="AL191" s="10">
        <v>640</v>
      </c>
      <c r="AM191" s="10">
        <v>640</v>
      </c>
      <c r="AN191" s="10">
        <v>640</v>
      </c>
      <c r="AO191" s="10">
        <v>640</v>
      </c>
      <c r="AP191" s="10">
        <v>640</v>
      </c>
      <c r="AQ191" s="10">
        <v>640</v>
      </c>
      <c r="AR191" s="10">
        <v>640</v>
      </c>
      <c r="AS191" s="10">
        <v>640</v>
      </c>
      <c r="AT191" s="10">
        <v>640</v>
      </c>
      <c r="AU191" s="10">
        <v>640</v>
      </c>
      <c r="AV191" s="10">
        <v>640</v>
      </c>
      <c r="AW191" s="10">
        <v>640</v>
      </c>
      <c r="AX191" s="10">
        <v>640</v>
      </c>
      <c r="AY191" s="10">
        <v>640</v>
      </c>
    </row>
    <row r="192" spans="1:51" x14ac:dyDescent="0.25">
      <c r="A192" s="9" t="s">
        <v>92</v>
      </c>
      <c r="B192" s="9" t="s">
        <v>575</v>
      </c>
      <c r="C192" s="9" t="s">
        <v>321</v>
      </c>
      <c r="D192" s="9" t="s">
        <v>576</v>
      </c>
      <c r="E192" s="9" t="s">
        <v>577</v>
      </c>
      <c r="F192" s="9" t="s">
        <v>322</v>
      </c>
      <c r="G192" s="9" t="s">
        <v>323</v>
      </c>
      <c r="H192" s="9">
        <v>2004</v>
      </c>
      <c r="I192" s="9" t="s">
        <v>305</v>
      </c>
      <c r="J192" s="10">
        <v>648</v>
      </c>
      <c r="K192" s="10">
        <v>647.99998474121094</v>
      </c>
      <c r="L192" s="10">
        <v>647.99998474121094</v>
      </c>
      <c r="M192" s="10">
        <v>647.99998474121094</v>
      </c>
      <c r="N192" s="10">
        <v>648</v>
      </c>
      <c r="O192" s="10">
        <v>647.99999237060547</v>
      </c>
      <c r="P192" s="10">
        <v>647.99999364217126</v>
      </c>
      <c r="Q192" s="10">
        <v>647.99999491373705</v>
      </c>
      <c r="R192" s="10">
        <v>647.99999618530285</v>
      </c>
      <c r="S192" s="10">
        <v>647.99999745686864</v>
      </c>
      <c r="T192" s="10">
        <v>647.99999872843443</v>
      </c>
      <c r="U192" s="10">
        <v>648</v>
      </c>
      <c r="V192" s="10">
        <v>648</v>
      </c>
      <c r="W192" s="10">
        <v>648</v>
      </c>
      <c r="X192" s="10">
        <v>648</v>
      </c>
      <c r="Y192" s="10">
        <v>648</v>
      </c>
      <c r="Z192" s="10">
        <v>648</v>
      </c>
      <c r="AA192" s="10">
        <v>648</v>
      </c>
      <c r="AB192" s="10">
        <v>648</v>
      </c>
      <c r="AC192" s="10">
        <v>648</v>
      </c>
      <c r="AD192" s="10">
        <v>648</v>
      </c>
      <c r="AE192" s="10">
        <v>648</v>
      </c>
      <c r="AF192" s="10">
        <v>648</v>
      </c>
      <c r="AG192" s="10">
        <v>648</v>
      </c>
      <c r="AH192" s="10">
        <v>648</v>
      </c>
      <c r="AI192" s="10">
        <v>648</v>
      </c>
      <c r="AJ192" s="10">
        <v>648</v>
      </c>
      <c r="AK192" s="10">
        <v>648</v>
      </c>
      <c r="AL192" s="10">
        <v>648</v>
      </c>
      <c r="AM192" s="10">
        <v>648</v>
      </c>
      <c r="AN192" s="10">
        <v>648</v>
      </c>
      <c r="AO192" s="10">
        <v>648</v>
      </c>
      <c r="AP192" s="10">
        <v>648</v>
      </c>
      <c r="AQ192" s="10">
        <v>648</v>
      </c>
      <c r="AR192" s="10">
        <v>648</v>
      </c>
      <c r="AS192" s="10">
        <v>648</v>
      </c>
      <c r="AT192" s="10">
        <v>648</v>
      </c>
      <c r="AU192" s="10">
        <v>648</v>
      </c>
      <c r="AV192" s="10">
        <v>648</v>
      </c>
      <c r="AW192" s="10">
        <v>648</v>
      </c>
      <c r="AX192" s="10">
        <v>648</v>
      </c>
      <c r="AY192" s="10">
        <v>648</v>
      </c>
    </row>
    <row r="193" spans="1:51" x14ac:dyDescent="0.25">
      <c r="A193" s="9" t="s">
        <v>92</v>
      </c>
      <c r="B193" s="9" t="s">
        <v>578</v>
      </c>
      <c r="C193" s="9" t="s">
        <v>321</v>
      </c>
      <c r="D193" s="9" t="s">
        <v>96</v>
      </c>
      <c r="E193" s="9" t="s">
        <v>96</v>
      </c>
      <c r="F193" s="9" t="s">
        <v>322</v>
      </c>
      <c r="G193" s="9" t="s">
        <v>323</v>
      </c>
      <c r="H193" s="9">
        <v>2004</v>
      </c>
      <c r="I193" s="9" t="s">
        <v>1</v>
      </c>
      <c r="J193" s="10">
        <v>650</v>
      </c>
      <c r="K193" s="10">
        <v>363.69999384880066</v>
      </c>
      <c r="L193" s="10">
        <v>221.79999977350235</v>
      </c>
      <c r="M193" s="10">
        <v>401.40000295639038</v>
      </c>
      <c r="N193" s="10">
        <v>565.00000095367432</v>
      </c>
      <c r="O193" s="10">
        <v>514.4999942779541</v>
      </c>
      <c r="P193" s="10">
        <v>500</v>
      </c>
      <c r="Q193" s="10">
        <v>500</v>
      </c>
      <c r="R193" s="10">
        <v>500</v>
      </c>
      <c r="S193" s="10">
        <v>500</v>
      </c>
      <c r="T193" s="10">
        <v>527.14102562173059</v>
      </c>
      <c r="U193" s="10">
        <v>554.28205124346096</v>
      </c>
      <c r="V193" s="10">
        <v>581.42307686519177</v>
      </c>
      <c r="W193" s="10">
        <v>608.56410248692237</v>
      </c>
      <c r="X193" s="10">
        <v>635.70512810865296</v>
      </c>
      <c r="Y193" s="10">
        <v>650</v>
      </c>
      <c r="Z193" s="10">
        <v>650</v>
      </c>
      <c r="AA193" s="10">
        <v>650</v>
      </c>
      <c r="AB193" s="10">
        <v>650</v>
      </c>
      <c r="AC193" s="10">
        <v>650</v>
      </c>
      <c r="AD193" s="10">
        <v>650</v>
      </c>
      <c r="AE193" s="10">
        <v>650</v>
      </c>
      <c r="AF193" s="10">
        <v>650</v>
      </c>
      <c r="AG193" s="10">
        <v>650</v>
      </c>
      <c r="AH193" s="10">
        <v>650</v>
      </c>
      <c r="AI193" s="10">
        <v>650</v>
      </c>
      <c r="AJ193" s="10">
        <v>650</v>
      </c>
      <c r="AK193" s="10">
        <v>650</v>
      </c>
      <c r="AL193" s="10">
        <v>650</v>
      </c>
      <c r="AM193" s="10">
        <v>650</v>
      </c>
      <c r="AN193" s="10">
        <v>650</v>
      </c>
      <c r="AO193" s="10">
        <v>650</v>
      </c>
      <c r="AP193" s="10">
        <v>650</v>
      </c>
      <c r="AQ193" s="10">
        <v>650</v>
      </c>
      <c r="AR193" s="10">
        <v>650</v>
      </c>
      <c r="AS193" s="10">
        <v>650</v>
      </c>
      <c r="AT193" s="10">
        <v>650</v>
      </c>
      <c r="AU193" s="10">
        <v>650</v>
      </c>
      <c r="AV193" s="10">
        <v>650</v>
      </c>
      <c r="AW193" s="10">
        <v>650</v>
      </c>
      <c r="AX193" s="10">
        <v>650</v>
      </c>
      <c r="AY193" s="10">
        <v>650</v>
      </c>
    </row>
    <row r="194" spans="1:51" x14ac:dyDescent="0.25">
      <c r="A194" s="9" t="s">
        <v>92</v>
      </c>
      <c r="B194" s="9" t="s">
        <v>579</v>
      </c>
      <c r="C194" s="9" t="s">
        <v>321</v>
      </c>
      <c r="D194" s="9" t="s">
        <v>580</v>
      </c>
      <c r="E194" s="9" t="s">
        <v>97</v>
      </c>
      <c r="F194" s="9" t="s">
        <v>322</v>
      </c>
      <c r="G194" s="9" t="s">
        <v>323</v>
      </c>
      <c r="H194" s="9">
        <v>1998</v>
      </c>
      <c r="I194" s="9" t="s">
        <v>1</v>
      </c>
      <c r="J194" s="10">
        <v>850</v>
      </c>
      <c r="K194" s="10">
        <v>689.79999589920044</v>
      </c>
      <c r="L194" s="10">
        <v>712.29999542236328</v>
      </c>
      <c r="M194" s="10">
        <v>842.69999313354492</v>
      </c>
      <c r="N194" s="10">
        <v>791.30000305175781</v>
      </c>
      <c r="O194" s="10">
        <v>896.36665344238281</v>
      </c>
      <c r="P194" s="10">
        <v>850</v>
      </c>
      <c r="Q194" s="10">
        <v>850</v>
      </c>
      <c r="R194" s="10">
        <v>850</v>
      </c>
      <c r="S194" s="10">
        <v>850</v>
      </c>
      <c r="T194" s="10">
        <v>850</v>
      </c>
      <c r="U194" s="10">
        <v>850</v>
      </c>
      <c r="V194" s="10">
        <v>850</v>
      </c>
      <c r="W194" s="10">
        <v>850</v>
      </c>
      <c r="X194" s="10">
        <v>850</v>
      </c>
      <c r="Y194" s="10">
        <v>850</v>
      </c>
      <c r="Z194" s="10">
        <v>850</v>
      </c>
      <c r="AA194" s="10">
        <v>850</v>
      </c>
      <c r="AB194" s="10">
        <v>850</v>
      </c>
      <c r="AC194" s="10">
        <v>850</v>
      </c>
      <c r="AD194" s="10">
        <v>850</v>
      </c>
      <c r="AE194" s="10">
        <v>850</v>
      </c>
      <c r="AF194" s="10">
        <v>850</v>
      </c>
      <c r="AG194" s="10">
        <v>850</v>
      </c>
      <c r="AH194" s="10">
        <v>850</v>
      </c>
      <c r="AI194" s="10">
        <v>850</v>
      </c>
      <c r="AJ194" s="10">
        <v>850</v>
      </c>
      <c r="AK194" s="10">
        <v>850</v>
      </c>
      <c r="AL194" s="10">
        <v>850</v>
      </c>
      <c r="AM194" s="10">
        <v>850</v>
      </c>
      <c r="AN194" s="10">
        <v>850</v>
      </c>
      <c r="AO194" s="10">
        <v>850</v>
      </c>
      <c r="AP194" s="10">
        <v>850</v>
      </c>
      <c r="AQ194" s="10">
        <v>850</v>
      </c>
      <c r="AR194" s="10">
        <v>850</v>
      </c>
      <c r="AS194" s="10">
        <v>850</v>
      </c>
      <c r="AT194" s="10">
        <v>850</v>
      </c>
      <c r="AU194" s="10">
        <v>850</v>
      </c>
      <c r="AV194" s="10">
        <v>850</v>
      </c>
      <c r="AW194" s="10">
        <v>850</v>
      </c>
      <c r="AX194" s="10">
        <v>850</v>
      </c>
      <c r="AY194" s="10">
        <v>850</v>
      </c>
    </row>
    <row r="195" spans="1:51" x14ac:dyDescent="0.25">
      <c r="A195" s="9" t="s">
        <v>92</v>
      </c>
      <c r="B195" s="9" t="s">
        <v>581</v>
      </c>
      <c r="C195" s="9" t="s">
        <v>321</v>
      </c>
      <c r="D195" s="9" t="s">
        <v>95</v>
      </c>
      <c r="E195" s="9" t="s">
        <v>95</v>
      </c>
      <c r="F195" s="9" t="s">
        <v>322</v>
      </c>
      <c r="G195" s="9" t="s">
        <v>323</v>
      </c>
      <c r="H195" s="9">
        <v>2000</v>
      </c>
      <c r="I195" s="9" t="s">
        <v>1</v>
      </c>
      <c r="J195" s="10">
        <v>960</v>
      </c>
      <c r="K195" s="10">
        <v>565.00000035762787</v>
      </c>
      <c r="L195" s="10">
        <v>640.69999235868454</v>
      </c>
      <c r="M195" s="10">
        <v>719.9000004529953</v>
      </c>
      <c r="N195" s="10">
        <v>738.80000598728657</v>
      </c>
      <c r="O195" s="10">
        <v>898.1333235502243</v>
      </c>
      <c r="P195" s="10">
        <v>785</v>
      </c>
      <c r="Q195" s="10">
        <v>835</v>
      </c>
      <c r="R195" s="10">
        <v>860</v>
      </c>
      <c r="S195" s="10">
        <v>860</v>
      </c>
      <c r="T195" s="10">
        <v>865.08039215762244</v>
      </c>
      <c r="U195" s="10">
        <v>895.16078431524488</v>
      </c>
      <c r="V195" s="10">
        <v>925.24117647286732</v>
      </c>
      <c r="W195" s="10">
        <v>955.32156863048976</v>
      </c>
      <c r="X195" s="10">
        <v>960</v>
      </c>
      <c r="Y195" s="10">
        <v>960</v>
      </c>
      <c r="Z195" s="10">
        <v>960</v>
      </c>
      <c r="AA195" s="10">
        <v>960</v>
      </c>
      <c r="AB195" s="10">
        <v>960</v>
      </c>
      <c r="AC195" s="10">
        <v>960</v>
      </c>
      <c r="AD195" s="10">
        <v>960</v>
      </c>
      <c r="AE195" s="10">
        <v>960</v>
      </c>
      <c r="AF195" s="10">
        <v>960</v>
      </c>
      <c r="AG195" s="10">
        <v>960</v>
      </c>
      <c r="AH195" s="10">
        <v>960</v>
      </c>
      <c r="AI195" s="10">
        <v>960</v>
      </c>
      <c r="AJ195" s="10">
        <v>960</v>
      </c>
      <c r="AK195" s="10">
        <v>960</v>
      </c>
      <c r="AL195" s="10">
        <v>960</v>
      </c>
      <c r="AM195" s="10">
        <v>960</v>
      </c>
      <c r="AN195" s="10">
        <v>960</v>
      </c>
      <c r="AO195" s="10">
        <v>960</v>
      </c>
      <c r="AP195" s="10">
        <v>960</v>
      </c>
      <c r="AQ195" s="10">
        <v>960</v>
      </c>
      <c r="AR195" s="10">
        <v>960</v>
      </c>
      <c r="AS195" s="10">
        <v>960</v>
      </c>
      <c r="AT195" s="10">
        <v>960</v>
      </c>
      <c r="AU195" s="10">
        <v>960</v>
      </c>
      <c r="AV195" s="10">
        <v>960</v>
      </c>
      <c r="AW195" s="10">
        <v>960</v>
      </c>
      <c r="AX195" s="10">
        <v>960</v>
      </c>
      <c r="AY195" s="10">
        <v>960</v>
      </c>
    </row>
    <row r="196" spans="1:51" x14ac:dyDescent="0.25">
      <c r="A196" s="9" t="s">
        <v>92</v>
      </c>
      <c r="B196" s="9" t="s">
        <v>582</v>
      </c>
      <c r="C196" s="9" t="s">
        <v>321</v>
      </c>
      <c r="D196" s="9" t="s">
        <v>583</v>
      </c>
      <c r="E196" s="9" t="s">
        <v>98</v>
      </c>
      <c r="F196" s="9" t="s">
        <v>322</v>
      </c>
      <c r="G196" s="9" t="s">
        <v>323</v>
      </c>
      <c r="H196" s="9">
        <v>1990</v>
      </c>
      <c r="I196" s="9" t="s">
        <v>1</v>
      </c>
      <c r="J196" s="10">
        <v>1200</v>
      </c>
      <c r="K196" s="10">
        <v>420.59999847412109</v>
      </c>
      <c r="L196" s="10">
        <v>534.60000419616699</v>
      </c>
      <c r="M196" s="10">
        <v>655.60000610351562</v>
      </c>
      <c r="N196" s="10">
        <v>688.60000610351562</v>
      </c>
      <c r="O196" s="10">
        <v>716.43334007263184</v>
      </c>
      <c r="P196" s="10">
        <v>750</v>
      </c>
      <c r="Q196" s="10">
        <v>750</v>
      </c>
      <c r="R196" s="10">
        <v>738.60934032678608</v>
      </c>
      <c r="S196" s="10">
        <v>760.78534058094033</v>
      </c>
      <c r="T196" s="10">
        <v>782.96134083509457</v>
      </c>
      <c r="U196" s="10">
        <v>805.13734108924882</v>
      </c>
      <c r="V196" s="10">
        <v>827.31334134340307</v>
      </c>
      <c r="W196" s="10">
        <v>849.48934159755731</v>
      </c>
      <c r="X196" s="10">
        <v>871.66534185171156</v>
      </c>
      <c r="Y196" s="10">
        <v>893.84134210586581</v>
      </c>
      <c r="Z196" s="10">
        <v>916.01734236002005</v>
      </c>
      <c r="AA196" s="10">
        <v>938.1933426141743</v>
      </c>
      <c r="AB196" s="10">
        <v>960.36934286832854</v>
      </c>
      <c r="AC196" s="10">
        <v>982.54534312248279</v>
      </c>
      <c r="AD196" s="10">
        <v>1004.721343376637</v>
      </c>
      <c r="AE196" s="10">
        <v>1026.8973436307913</v>
      </c>
      <c r="AF196" s="10">
        <v>1049.0733438849454</v>
      </c>
      <c r="AG196" s="10">
        <v>1071.2493441390995</v>
      </c>
      <c r="AH196" s="10">
        <v>1093.4253443932537</v>
      </c>
      <c r="AI196" s="10">
        <v>1115.6013446474078</v>
      </c>
      <c r="AJ196" s="10">
        <v>1137.7773449015619</v>
      </c>
      <c r="AK196" s="10">
        <v>1159.9533451557161</v>
      </c>
      <c r="AL196" s="10">
        <v>1182.1293454098702</v>
      </c>
      <c r="AM196" s="10">
        <v>1200</v>
      </c>
      <c r="AN196" s="10">
        <v>1200</v>
      </c>
      <c r="AO196" s="10">
        <v>1200</v>
      </c>
      <c r="AP196" s="10">
        <v>1200</v>
      </c>
      <c r="AQ196" s="10">
        <v>1200</v>
      </c>
      <c r="AR196" s="10">
        <v>1200</v>
      </c>
      <c r="AS196" s="10">
        <v>1200</v>
      </c>
      <c r="AT196" s="10">
        <v>1200</v>
      </c>
      <c r="AU196" s="10">
        <v>1200</v>
      </c>
      <c r="AV196" s="10">
        <v>1200</v>
      </c>
      <c r="AW196" s="10">
        <v>1200</v>
      </c>
      <c r="AX196" s="10">
        <v>1200</v>
      </c>
      <c r="AY196" s="10">
        <v>1200</v>
      </c>
    </row>
    <row r="197" spans="1:51" x14ac:dyDescent="0.25">
      <c r="A197" s="9" t="s">
        <v>92</v>
      </c>
      <c r="B197" s="9" t="s">
        <v>584</v>
      </c>
      <c r="C197" s="9" t="s">
        <v>321</v>
      </c>
      <c r="D197" s="9" t="s">
        <v>585</v>
      </c>
      <c r="E197" s="9" t="s">
        <v>99</v>
      </c>
      <c r="F197" s="9" t="s">
        <v>322</v>
      </c>
      <c r="G197" s="9" t="s">
        <v>323</v>
      </c>
      <c r="H197" s="9">
        <v>2003</v>
      </c>
      <c r="I197" s="9" t="s">
        <v>1</v>
      </c>
      <c r="J197" s="10">
        <v>1788</v>
      </c>
      <c r="K197" s="10">
        <v>1079.8000049591064</v>
      </c>
      <c r="L197" s="10">
        <v>1208.5999851226807</v>
      </c>
      <c r="M197" s="10">
        <v>1315.8999996185303</v>
      </c>
      <c r="N197" s="10">
        <v>1352.800009727478</v>
      </c>
      <c r="O197" s="10">
        <v>1323.4333305358887</v>
      </c>
      <c r="P197" s="10">
        <v>1280</v>
      </c>
      <c r="Q197" s="10">
        <v>1330</v>
      </c>
      <c r="R197" s="10">
        <v>1500</v>
      </c>
      <c r="S197" s="10">
        <v>1500</v>
      </c>
      <c r="T197" s="10">
        <v>1398.9119046075004</v>
      </c>
      <c r="U197" s="10">
        <v>1467.823809215</v>
      </c>
      <c r="V197" s="10">
        <v>1536.7357138225013</v>
      </c>
      <c r="W197" s="10">
        <v>1605.6476184300018</v>
      </c>
      <c r="X197" s="10">
        <v>1674.5595230375022</v>
      </c>
      <c r="Y197" s="10">
        <v>1743.4714276450027</v>
      </c>
      <c r="Z197" s="10">
        <v>1788</v>
      </c>
      <c r="AA197" s="10">
        <v>1788</v>
      </c>
      <c r="AB197" s="10">
        <v>1788</v>
      </c>
      <c r="AC197" s="10">
        <v>1788</v>
      </c>
      <c r="AD197" s="10">
        <v>1788</v>
      </c>
      <c r="AE197" s="10">
        <v>1788</v>
      </c>
      <c r="AF197" s="10">
        <v>1788</v>
      </c>
      <c r="AG197" s="10">
        <v>1788</v>
      </c>
      <c r="AH197" s="10">
        <v>1788</v>
      </c>
      <c r="AI197" s="10">
        <v>1788</v>
      </c>
      <c r="AJ197" s="10">
        <v>1788</v>
      </c>
      <c r="AK197" s="10">
        <v>1788</v>
      </c>
      <c r="AL197" s="10">
        <v>1788</v>
      </c>
      <c r="AM197" s="10">
        <v>1788</v>
      </c>
      <c r="AN197" s="10">
        <v>1788</v>
      </c>
      <c r="AO197" s="10">
        <v>1788</v>
      </c>
      <c r="AP197" s="10">
        <v>1788</v>
      </c>
      <c r="AQ197" s="10">
        <v>1788</v>
      </c>
      <c r="AR197" s="10">
        <v>1788</v>
      </c>
      <c r="AS197" s="10">
        <v>1788</v>
      </c>
      <c r="AT197" s="10">
        <v>1788</v>
      </c>
      <c r="AU197" s="10">
        <v>1788</v>
      </c>
      <c r="AV197" s="10">
        <v>1788</v>
      </c>
      <c r="AW197" s="10">
        <v>1788</v>
      </c>
      <c r="AX197" s="10">
        <v>1788</v>
      </c>
      <c r="AY197" s="10">
        <v>1788</v>
      </c>
    </row>
    <row r="198" spans="1:51" x14ac:dyDescent="0.25">
      <c r="A198" s="9" t="s">
        <v>92</v>
      </c>
      <c r="B198" s="9" t="s">
        <v>586</v>
      </c>
      <c r="C198" s="9" t="s">
        <v>321</v>
      </c>
      <c r="D198" s="9" t="s">
        <v>587</v>
      </c>
      <c r="E198" s="9" t="s">
        <v>100</v>
      </c>
      <c r="F198" s="9" t="s">
        <v>322</v>
      </c>
      <c r="G198" s="9" t="s">
        <v>323</v>
      </c>
      <c r="H198" s="9">
        <v>2005</v>
      </c>
      <c r="I198" s="9" t="s">
        <v>1</v>
      </c>
      <c r="J198" s="10">
        <v>5000</v>
      </c>
      <c r="K198" s="10">
        <v>3494.9999408721924</v>
      </c>
      <c r="L198" s="10">
        <v>3567.7999949455261</v>
      </c>
      <c r="M198" s="10">
        <v>4027.2999601364136</v>
      </c>
      <c r="N198" s="10">
        <v>3978.80000436306</v>
      </c>
      <c r="O198" s="10">
        <v>4539.6999747753143</v>
      </c>
      <c r="P198" s="10">
        <v>4250</v>
      </c>
      <c r="Q198" s="10">
        <v>4250</v>
      </c>
      <c r="R198" s="10">
        <v>4250</v>
      </c>
      <c r="S198" s="10">
        <v>4250</v>
      </c>
      <c r="T198" s="10">
        <v>4396.2333334056539</v>
      </c>
      <c r="U198" s="10">
        <v>4542.4666668113077</v>
      </c>
      <c r="V198" s="10">
        <v>4688.7000002169616</v>
      </c>
      <c r="W198" s="10">
        <v>4834.9333336226155</v>
      </c>
      <c r="X198" s="10">
        <v>4981.1666670282693</v>
      </c>
      <c r="Y198" s="10">
        <v>5000</v>
      </c>
      <c r="Z198" s="10">
        <v>5000</v>
      </c>
      <c r="AA198" s="10">
        <v>5000</v>
      </c>
      <c r="AB198" s="10">
        <v>5000</v>
      </c>
      <c r="AC198" s="10">
        <v>5000</v>
      </c>
      <c r="AD198" s="10">
        <v>5000</v>
      </c>
      <c r="AE198" s="10">
        <v>5000</v>
      </c>
      <c r="AF198" s="10">
        <v>5000</v>
      </c>
      <c r="AG198" s="10">
        <v>5000</v>
      </c>
      <c r="AH198" s="10">
        <v>5000</v>
      </c>
      <c r="AI198" s="10">
        <v>5000</v>
      </c>
      <c r="AJ198" s="10">
        <v>5000</v>
      </c>
      <c r="AK198" s="10">
        <v>5000</v>
      </c>
      <c r="AL198" s="10">
        <v>5000</v>
      </c>
      <c r="AM198" s="10">
        <v>5000</v>
      </c>
      <c r="AN198" s="10">
        <v>5000</v>
      </c>
      <c r="AO198" s="10">
        <v>5000</v>
      </c>
      <c r="AP198" s="10">
        <v>5000</v>
      </c>
      <c r="AQ198" s="10">
        <v>5000</v>
      </c>
      <c r="AR198" s="10">
        <v>5000</v>
      </c>
      <c r="AS198" s="10">
        <v>5000</v>
      </c>
      <c r="AT198" s="10">
        <v>5000</v>
      </c>
      <c r="AU198" s="10">
        <v>5000</v>
      </c>
      <c r="AV198" s="10">
        <v>5000</v>
      </c>
      <c r="AW198" s="10">
        <v>5000</v>
      </c>
      <c r="AX198" s="10">
        <v>5000</v>
      </c>
      <c r="AY198" s="10">
        <v>5000</v>
      </c>
    </row>
    <row r="199" spans="1:51" x14ac:dyDescent="0.25">
      <c r="A199" s="9" t="s">
        <v>92</v>
      </c>
      <c r="B199" s="9" t="s">
        <v>588</v>
      </c>
      <c r="C199" s="9" t="s">
        <v>321</v>
      </c>
      <c r="D199" s="9" t="s">
        <v>589</v>
      </c>
      <c r="E199" s="9" t="s">
        <v>101</v>
      </c>
      <c r="F199" s="9" t="s">
        <v>322</v>
      </c>
      <c r="G199" s="9" t="s">
        <v>323</v>
      </c>
      <c r="H199" s="9">
        <v>2005</v>
      </c>
      <c r="I199" s="9" t="s">
        <v>1</v>
      </c>
      <c r="J199" s="10">
        <v>7500</v>
      </c>
      <c r="K199" s="10">
        <v>3671.4000225067139</v>
      </c>
      <c r="L199" s="10">
        <v>3672.7000045776367</v>
      </c>
      <c r="M199" s="10">
        <v>4055.7999725341797</v>
      </c>
      <c r="N199" s="10">
        <v>4390.6000366210937</v>
      </c>
      <c r="O199" s="10">
        <v>4568.8000030517578</v>
      </c>
      <c r="P199" s="10">
        <v>4400</v>
      </c>
      <c r="Q199" s="10">
        <v>4500</v>
      </c>
      <c r="R199" s="10">
        <v>4389.3644477571252</v>
      </c>
      <c r="S199" s="10">
        <v>4796.4189142891591</v>
      </c>
      <c r="T199" s="10">
        <v>4655.7653846557323</v>
      </c>
      <c r="U199" s="10">
        <v>4811.5307693114646</v>
      </c>
      <c r="V199" s="10">
        <v>4967.2961539671969</v>
      </c>
      <c r="W199" s="10">
        <v>5123.0615386229292</v>
      </c>
      <c r="X199" s="10">
        <v>5278.8269232786615</v>
      </c>
      <c r="Y199" s="10">
        <v>5434.5923079343938</v>
      </c>
      <c r="Z199" s="10">
        <v>5590.3576925901261</v>
      </c>
      <c r="AA199" s="10">
        <v>5746.1230772458584</v>
      </c>
      <c r="AB199" s="10">
        <v>5901.8884619015907</v>
      </c>
      <c r="AC199" s="10">
        <v>6057.653846557323</v>
      </c>
      <c r="AD199" s="10">
        <v>6213.4192312130554</v>
      </c>
      <c r="AE199" s="10">
        <v>6369.1846158687877</v>
      </c>
      <c r="AF199" s="10">
        <v>6524.95000052452</v>
      </c>
      <c r="AG199" s="10">
        <v>6680.7153851802523</v>
      </c>
      <c r="AH199" s="10">
        <v>6836.4807698359846</v>
      </c>
      <c r="AI199" s="10">
        <v>6992.2461544917169</v>
      </c>
      <c r="AJ199" s="10">
        <v>7148.0115391474492</v>
      </c>
      <c r="AK199" s="10">
        <v>7303.7769238031815</v>
      </c>
      <c r="AL199" s="10">
        <v>7459.5423084589138</v>
      </c>
      <c r="AM199" s="10">
        <v>7500</v>
      </c>
      <c r="AN199" s="10">
        <v>7500</v>
      </c>
      <c r="AO199" s="10">
        <v>7500</v>
      </c>
      <c r="AP199" s="10">
        <v>7500</v>
      </c>
      <c r="AQ199" s="10">
        <v>7500</v>
      </c>
      <c r="AR199" s="10">
        <v>7500</v>
      </c>
      <c r="AS199" s="10">
        <v>7500</v>
      </c>
      <c r="AT199" s="10">
        <v>7500</v>
      </c>
      <c r="AU199" s="10">
        <v>7500</v>
      </c>
      <c r="AV199" s="10">
        <v>7500</v>
      </c>
      <c r="AW199" s="10">
        <v>7500</v>
      </c>
      <c r="AX199" s="10">
        <v>7500</v>
      </c>
      <c r="AY199" s="10">
        <v>7500</v>
      </c>
    </row>
    <row r="200" spans="1:51" x14ac:dyDescent="0.25">
      <c r="A200" s="9" t="s">
        <v>92</v>
      </c>
      <c r="B200" s="9" t="s">
        <v>590</v>
      </c>
      <c r="C200" s="9" t="s">
        <v>321</v>
      </c>
      <c r="D200" s="9" t="s">
        <v>102</v>
      </c>
      <c r="E200" s="9" t="s">
        <v>102</v>
      </c>
      <c r="F200" s="9" t="s">
        <v>322</v>
      </c>
      <c r="G200" s="9" t="s">
        <v>323</v>
      </c>
      <c r="H200" s="9">
        <v>1998</v>
      </c>
      <c r="I200" s="9" t="s">
        <v>1</v>
      </c>
      <c r="J200" s="10">
        <v>11000</v>
      </c>
      <c r="K200" s="10">
        <v>4880.1998901367187</v>
      </c>
      <c r="L200" s="10">
        <v>5366.2999420166016</v>
      </c>
      <c r="M200" s="10">
        <v>6068.9999847412109</v>
      </c>
      <c r="N200" s="10">
        <v>6319.1999053955078</v>
      </c>
      <c r="O200" s="10">
        <v>6951.433349609375</v>
      </c>
      <c r="P200" s="10">
        <v>7500</v>
      </c>
      <c r="Q200" s="10">
        <v>7500</v>
      </c>
      <c r="R200" s="10">
        <v>7500</v>
      </c>
      <c r="S200" s="10">
        <v>7500</v>
      </c>
      <c r="T200" s="10">
        <v>7779.5859653405978</v>
      </c>
      <c r="U200" s="10">
        <v>8059.1719306811956</v>
      </c>
      <c r="V200" s="10">
        <v>8338.7578960217925</v>
      </c>
      <c r="W200" s="10">
        <v>8618.3438613623894</v>
      </c>
      <c r="X200" s="10">
        <v>8897.9298267029862</v>
      </c>
      <c r="Y200" s="10">
        <v>9177.5157920435831</v>
      </c>
      <c r="Z200" s="10">
        <v>9457.10175738418</v>
      </c>
      <c r="AA200" s="10">
        <v>9736.6877227247769</v>
      </c>
      <c r="AB200" s="10">
        <v>10016.273688065374</v>
      </c>
      <c r="AC200" s="10">
        <v>10295.859653405971</v>
      </c>
      <c r="AD200" s="10">
        <v>10575.445618746568</v>
      </c>
      <c r="AE200" s="10">
        <v>10855.031584087164</v>
      </c>
      <c r="AF200" s="10">
        <v>11000</v>
      </c>
      <c r="AG200" s="10">
        <v>11000</v>
      </c>
      <c r="AH200" s="10">
        <v>11000</v>
      </c>
      <c r="AI200" s="10">
        <v>11000</v>
      </c>
      <c r="AJ200" s="10">
        <v>11000</v>
      </c>
      <c r="AK200" s="10">
        <v>11000</v>
      </c>
      <c r="AL200" s="10">
        <v>11000</v>
      </c>
      <c r="AM200" s="10">
        <v>11000</v>
      </c>
      <c r="AN200" s="10">
        <v>11000</v>
      </c>
      <c r="AO200" s="10">
        <v>11000</v>
      </c>
      <c r="AP200" s="10">
        <v>11000</v>
      </c>
      <c r="AQ200" s="10">
        <v>11000</v>
      </c>
      <c r="AR200" s="10">
        <v>11000</v>
      </c>
      <c r="AS200" s="10">
        <v>11000</v>
      </c>
      <c r="AT200" s="10">
        <v>11000</v>
      </c>
      <c r="AU200" s="10">
        <v>11000</v>
      </c>
      <c r="AV200" s="10">
        <v>11000</v>
      </c>
      <c r="AW200" s="10">
        <v>11000</v>
      </c>
      <c r="AX200" s="10">
        <v>11000</v>
      </c>
      <c r="AY200" s="10">
        <v>11000</v>
      </c>
    </row>
    <row r="201" spans="1:51" x14ac:dyDescent="0.25">
      <c r="A201" s="9" t="s">
        <v>92</v>
      </c>
      <c r="B201" s="9" t="s">
        <v>591</v>
      </c>
      <c r="C201" s="9" t="s">
        <v>321</v>
      </c>
      <c r="D201" s="9" t="s">
        <v>103</v>
      </c>
      <c r="E201" s="9" t="s">
        <v>103</v>
      </c>
      <c r="F201" s="9" t="s">
        <v>322</v>
      </c>
      <c r="G201" s="9" t="s">
        <v>326</v>
      </c>
      <c r="H201" s="9">
        <v>1997</v>
      </c>
      <c r="I201" s="9" t="s">
        <v>1</v>
      </c>
      <c r="J201" s="10">
        <v>680</v>
      </c>
      <c r="K201" s="10">
        <v>363.91460084915161</v>
      </c>
      <c r="L201" s="10">
        <v>333.057950258255</v>
      </c>
      <c r="M201" s="10">
        <v>392.40000057220459</v>
      </c>
      <c r="N201" s="10">
        <v>424.09999847412109</v>
      </c>
      <c r="O201" s="10">
        <v>472.17910671234131</v>
      </c>
      <c r="P201" s="10">
        <v>479.79141724992684</v>
      </c>
      <c r="Q201" s="10">
        <v>487.40372778751237</v>
      </c>
      <c r="R201" s="10">
        <v>495.0160383250979</v>
      </c>
      <c r="S201" s="10">
        <v>502.62834886268342</v>
      </c>
      <c r="T201" s="10">
        <v>510.24065940026895</v>
      </c>
      <c r="U201" s="10">
        <v>517.85296993785448</v>
      </c>
      <c r="V201" s="10">
        <v>525.46528047543995</v>
      </c>
      <c r="W201" s="10">
        <v>533.07759101302543</v>
      </c>
      <c r="X201" s="10">
        <v>540.6899015506109</v>
      </c>
      <c r="Y201" s="10">
        <v>548.30221208819637</v>
      </c>
      <c r="Z201" s="10">
        <v>555.91452262578184</v>
      </c>
      <c r="AA201" s="10">
        <v>563.52683316336731</v>
      </c>
      <c r="AB201" s="10">
        <v>571.13914370095279</v>
      </c>
      <c r="AC201" s="10">
        <v>578.75145423853826</v>
      </c>
      <c r="AD201" s="10">
        <v>586.36376477612373</v>
      </c>
      <c r="AE201" s="10">
        <v>593.9760753137092</v>
      </c>
      <c r="AF201" s="10">
        <v>601.58838585129467</v>
      </c>
      <c r="AG201" s="10">
        <v>609.20069638888015</v>
      </c>
      <c r="AH201" s="10">
        <v>616.81300692646562</v>
      </c>
      <c r="AI201" s="10">
        <v>624.42531746405109</v>
      </c>
      <c r="AJ201" s="10">
        <v>632.03762800163656</v>
      </c>
      <c r="AK201" s="10">
        <v>639.64993853922203</v>
      </c>
      <c r="AL201" s="10">
        <v>647.26224907680751</v>
      </c>
      <c r="AM201" s="10">
        <v>654.87455961439298</v>
      </c>
      <c r="AN201" s="10">
        <v>662.48687015197845</v>
      </c>
      <c r="AO201" s="10">
        <v>670.09918068956392</v>
      </c>
      <c r="AP201" s="10">
        <v>677.71149122714939</v>
      </c>
      <c r="AQ201" s="10">
        <v>680</v>
      </c>
      <c r="AR201" s="10">
        <v>680</v>
      </c>
      <c r="AS201" s="10">
        <v>680</v>
      </c>
      <c r="AT201" s="10">
        <v>680</v>
      </c>
      <c r="AU201" s="10">
        <v>680</v>
      </c>
      <c r="AV201" s="10">
        <v>680</v>
      </c>
      <c r="AW201" s="10">
        <v>680</v>
      </c>
      <c r="AX201" s="10">
        <v>680</v>
      </c>
      <c r="AY201" s="10">
        <v>680</v>
      </c>
    </row>
    <row r="202" spans="1:51" x14ac:dyDescent="0.25">
      <c r="A202" s="9" t="s">
        <v>92</v>
      </c>
      <c r="B202" s="9" t="s">
        <v>592</v>
      </c>
      <c r="C202" s="9" t="s">
        <v>321</v>
      </c>
      <c r="D202" s="9" t="s">
        <v>103</v>
      </c>
      <c r="E202" s="9" t="s">
        <v>103</v>
      </c>
      <c r="F202" s="9" t="s">
        <v>369</v>
      </c>
      <c r="G202" s="9" t="s">
        <v>326</v>
      </c>
      <c r="H202" s="9">
        <v>1997</v>
      </c>
      <c r="I202" s="9" t="s">
        <v>1</v>
      </c>
      <c r="J202" s="10">
        <v>1020</v>
      </c>
      <c r="K202" s="10">
        <v>818.640625</v>
      </c>
      <c r="L202" s="10">
        <v>950.65000915527344</v>
      </c>
      <c r="M202" s="10">
        <v>850.29999542236328</v>
      </c>
      <c r="N202" s="10">
        <v>879.5</v>
      </c>
      <c r="O202" s="10">
        <v>839.05333709716797</v>
      </c>
      <c r="P202" s="10">
        <v>839.22307883368603</v>
      </c>
      <c r="Q202" s="10">
        <v>839.39282057020409</v>
      </c>
      <c r="R202" s="10">
        <v>839.56256230672216</v>
      </c>
      <c r="S202" s="10">
        <v>839.73230404324022</v>
      </c>
      <c r="T202" s="10">
        <v>839.90204577975828</v>
      </c>
      <c r="U202" s="10">
        <v>840.07178751627634</v>
      </c>
      <c r="V202" s="10">
        <v>840.24152925279441</v>
      </c>
      <c r="W202" s="10">
        <v>840.41127098931247</v>
      </c>
      <c r="X202" s="10">
        <v>840.58101272583053</v>
      </c>
      <c r="Y202" s="10">
        <v>840.7507544623486</v>
      </c>
      <c r="Z202" s="10">
        <v>840.92049619886666</v>
      </c>
      <c r="AA202" s="10">
        <v>841.09023793538472</v>
      </c>
      <c r="AB202" s="10">
        <v>841.25997967190278</v>
      </c>
      <c r="AC202" s="10">
        <v>841.42972140842085</v>
      </c>
      <c r="AD202" s="10">
        <v>841.59946314493891</v>
      </c>
      <c r="AE202" s="10">
        <v>841.76920488145697</v>
      </c>
      <c r="AF202" s="10">
        <v>841.93894661797503</v>
      </c>
      <c r="AG202" s="10">
        <v>842.1086883544931</v>
      </c>
      <c r="AH202" s="10">
        <v>842.27843009101116</v>
      </c>
      <c r="AI202" s="10">
        <v>842.44817182752922</v>
      </c>
      <c r="AJ202" s="10">
        <v>842.61791356404729</v>
      </c>
      <c r="AK202" s="10">
        <v>842.78765530056535</v>
      </c>
      <c r="AL202" s="10">
        <v>842.95739703708341</v>
      </c>
      <c r="AM202" s="10">
        <v>843.12713877360147</v>
      </c>
      <c r="AN202" s="10">
        <v>843.29688051011954</v>
      </c>
      <c r="AO202" s="10">
        <v>843.4666222466376</v>
      </c>
      <c r="AP202" s="10">
        <v>843.63636398315566</v>
      </c>
      <c r="AQ202" s="10">
        <v>843.80610571967372</v>
      </c>
      <c r="AR202" s="10">
        <v>843.97584745619179</v>
      </c>
      <c r="AS202" s="10">
        <v>844.14558919270985</v>
      </c>
      <c r="AT202" s="10">
        <v>844.31533092922791</v>
      </c>
      <c r="AU202" s="10">
        <v>844.48507266574597</v>
      </c>
      <c r="AV202" s="10">
        <v>844.65481440226404</v>
      </c>
      <c r="AW202" s="10">
        <v>844.8245561387821</v>
      </c>
      <c r="AX202" s="10">
        <v>844.99429787530016</v>
      </c>
      <c r="AY202" s="10">
        <v>845.16403961181823</v>
      </c>
    </row>
    <row r="203" spans="1:51" x14ac:dyDescent="0.25">
      <c r="A203" s="9" t="s">
        <v>92</v>
      </c>
      <c r="B203" s="9" t="s">
        <v>593</v>
      </c>
      <c r="C203" s="9" t="s">
        <v>321</v>
      </c>
      <c r="D203" s="9" t="s">
        <v>104</v>
      </c>
      <c r="E203" s="9" t="s">
        <v>104</v>
      </c>
      <c r="F203" s="9" t="s">
        <v>369</v>
      </c>
      <c r="G203" s="9" t="s">
        <v>326</v>
      </c>
      <c r="H203" s="9">
        <v>1997</v>
      </c>
      <c r="I203" s="9" t="s">
        <v>1</v>
      </c>
      <c r="J203" s="10">
        <v>308</v>
      </c>
      <c r="K203" s="10">
        <v>182.89999961853027</v>
      </c>
      <c r="L203" s="10">
        <v>184.00000095367432</v>
      </c>
      <c r="M203" s="10">
        <v>178.10000038146973</v>
      </c>
      <c r="N203" s="10">
        <v>172.69999980926514</v>
      </c>
      <c r="O203" s="10">
        <v>172.16666603088379</v>
      </c>
      <c r="P203" s="10">
        <v>172.16666603088379</v>
      </c>
      <c r="Q203" s="10">
        <v>172.16666603088379</v>
      </c>
      <c r="R203" s="10">
        <v>172.16666603088379</v>
      </c>
      <c r="S203" s="10">
        <v>172.16666603088379</v>
      </c>
      <c r="T203" s="10">
        <v>172.16666603088379</v>
      </c>
      <c r="U203" s="10">
        <v>172.16666603088379</v>
      </c>
      <c r="V203" s="10">
        <v>172.16666603088379</v>
      </c>
      <c r="W203" s="10">
        <v>172.16666603088379</v>
      </c>
      <c r="X203" s="10">
        <v>172.16666603088379</v>
      </c>
      <c r="Y203" s="10">
        <v>172.16666603088379</v>
      </c>
      <c r="Z203" s="10">
        <v>172.16666603088379</v>
      </c>
      <c r="AA203" s="10">
        <v>172.16666603088379</v>
      </c>
      <c r="AB203" s="10">
        <v>172.16666603088379</v>
      </c>
      <c r="AC203" s="10">
        <v>172.16666603088379</v>
      </c>
      <c r="AD203" s="10">
        <v>172.16666603088379</v>
      </c>
      <c r="AE203" s="10">
        <v>172.16666603088379</v>
      </c>
      <c r="AF203" s="10">
        <v>172.16666603088379</v>
      </c>
      <c r="AG203" s="10">
        <v>172.16666603088379</v>
      </c>
      <c r="AH203" s="10">
        <v>172.16666603088379</v>
      </c>
      <c r="AI203" s="10">
        <v>172.16666603088379</v>
      </c>
      <c r="AJ203" s="10">
        <v>172.16666603088379</v>
      </c>
      <c r="AK203" s="10">
        <v>172.16666603088379</v>
      </c>
      <c r="AL203" s="10">
        <v>172.16666603088379</v>
      </c>
      <c r="AM203" s="10">
        <v>172.16666603088379</v>
      </c>
      <c r="AN203" s="10">
        <v>172.16666603088379</v>
      </c>
      <c r="AO203" s="10">
        <v>172.16666603088379</v>
      </c>
      <c r="AP203" s="10">
        <v>172.16666603088379</v>
      </c>
      <c r="AQ203" s="10">
        <v>172.16666603088379</v>
      </c>
      <c r="AR203" s="10">
        <v>172.16666603088379</v>
      </c>
      <c r="AS203" s="10">
        <v>172.16666603088379</v>
      </c>
      <c r="AT203" s="10">
        <v>172.16666603088379</v>
      </c>
      <c r="AU203" s="10">
        <v>172.16666603088379</v>
      </c>
      <c r="AV203" s="10">
        <v>172.16666603088379</v>
      </c>
      <c r="AW203" s="10">
        <v>172.16666603088379</v>
      </c>
      <c r="AX203" s="10">
        <v>172.16666603088379</v>
      </c>
      <c r="AY203" s="10">
        <v>172.16666603088379</v>
      </c>
    </row>
    <row r="204" spans="1:51" x14ac:dyDescent="0.25">
      <c r="A204" s="9" t="s">
        <v>92</v>
      </c>
      <c r="B204" s="9" t="s">
        <v>594</v>
      </c>
      <c r="C204" s="9" t="s">
        <v>321</v>
      </c>
      <c r="D204" s="9" t="s">
        <v>102</v>
      </c>
      <c r="E204" s="9" t="s">
        <v>105</v>
      </c>
      <c r="F204" s="9" t="s">
        <v>322</v>
      </c>
      <c r="G204" s="9" t="s">
        <v>326</v>
      </c>
      <c r="H204" s="9">
        <v>2009</v>
      </c>
      <c r="I204" s="9" t="s">
        <v>1</v>
      </c>
      <c r="J204" s="10">
        <v>750</v>
      </c>
      <c r="K204" s="10">
        <v>249.99999904632568</v>
      </c>
      <c r="L204" s="10">
        <v>410.20000076293945</v>
      </c>
      <c r="M204" s="10">
        <v>400.90000534057617</v>
      </c>
      <c r="N204" s="10">
        <v>423.60000228881836</v>
      </c>
      <c r="O204" s="10">
        <v>443.79999542236328</v>
      </c>
      <c r="P204" s="10">
        <v>464.71666065851849</v>
      </c>
      <c r="Q204" s="10">
        <v>485.6333258946737</v>
      </c>
      <c r="R204" s="10">
        <v>506.54999113082891</v>
      </c>
      <c r="S204" s="10">
        <v>527.46665636698413</v>
      </c>
      <c r="T204" s="10">
        <v>548.38332160313928</v>
      </c>
      <c r="U204" s="10">
        <v>569.29998683929443</v>
      </c>
      <c r="V204" s="10">
        <v>590.21665207544959</v>
      </c>
      <c r="W204" s="10">
        <v>611.13331731160474</v>
      </c>
      <c r="X204" s="10">
        <v>632.0499825477599</v>
      </c>
      <c r="Y204" s="10">
        <v>652.96664778391505</v>
      </c>
      <c r="Z204" s="10">
        <v>673.8833130200702</v>
      </c>
      <c r="AA204" s="10">
        <v>694.79997825622536</v>
      </c>
      <c r="AB204" s="10">
        <v>715.71664349238051</v>
      </c>
      <c r="AC204" s="10">
        <v>736.63330872853567</v>
      </c>
      <c r="AD204" s="10">
        <v>750</v>
      </c>
      <c r="AE204" s="10">
        <v>750</v>
      </c>
      <c r="AF204" s="10">
        <v>750</v>
      </c>
      <c r="AG204" s="10">
        <v>750</v>
      </c>
      <c r="AH204" s="10">
        <v>750</v>
      </c>
      <c r="AI204" s="10">
        <v>750</v>
      </c>
      <c r="AJ204" s="10">
        <v>750</v>
      </c>
      <c r="AK204" s="10">
        <v>750</v>
      </c>
      <c r="AL204" s="10">
        <v>750</v>
      </c>
      <c r="AM204" s="10">
        <v>750</v>
      </c>
      <c r="AN204" s="10">
        <v>750</v>
      </c>
      <c r="AO204" s="10">
        <v>750</v>
      </c>
      <c r="AP204" s="10">
        <v>750</v>
      </c>
      <c r="AQ204" s="10">
        <v>750</v>
      </c>
      <c r="AR204" s="10">
        <v>750</v>
      </c>
      <c r="AS204" s="10">
        <v>750</v>
      </c>
      <c r="AT204" s="10">
        <v>750</v>
      </c>
      <c r="AU204" s="10">
        <v>750</v>
      </c>
      <c r="AV204" s="10">
        <v>750</v>
      </c>
      <c r="AW204" s="10">
        <v>750</v>
      </c>
      <c r="AX204" s="10">
        <v>750</v>
      </c>
      <c r="AY204" s="10">
        <v>750</v>
      </c>
    </row>
    <row r="205" spans="1:51" x14ac:dyDescent="0.25">
      <c r="A205" s="9" t="s">
        <v>92</v>
      </c>
      <c r="B205" s="9" t="s">
        <v>595</v>
      </c>
      <c r="C205" s="9" t="s">
        <v>321</v>
      </c>
      <c r="D205" s="9" t="s">
        <v>596</v>
      </c>
      <c r="E205" s="9" t="s">
        <v>106</v>
      </c>
      <c r="F205" s="9" t="s">
        <v>322</v>
      </c>
      <c r="G205" s="9" t="s">
        <v>326</v>
      </c>
      <c r="H205" s="9">
        <v>2009</v>
      </c>
      <c r="I205" s="9" t="s">
        <v>1</v>
      </c>
      <c r="J205" s="10">
        <v>1000</v>
      </c>
      <c r="K205" s="10">
        <v>447.70000720024109</v>
      </c>
      <c r="L205" s="10">
        <v>438.70000123977661</v>
      </c>
      <c r="M205" s="10">
        <v>518.00000190734863</v>
      </c>
      <c r="N205" s="10">
        <v>473.19999313354492</v>
      </c>
      <c r="O205" s="10">
        <v>495.5</v>
      </c>
      <c r="P205" s="10">
        <v>509.32777726650238</v>
      </c>
      <c r="Q205" s="10">
        <v>523.15555453300476</v>
      </c>
      <c r="R205" s="10">
        <v>536.98333179950714</v>
      </c>
      <c r="S205" s="10">
        <v>550.81110906600952</v>
      </c>
      <c r="T205" s="10">
        <v>564.6388863325119</v>
      </c>
      <c r="U205" s="10">
        <v>578.46666359901428</v>
      </c>
      <c r="V205" s="10">
        <v>592.29444086551666</v>
      </c>
      <c r="W205" s="10">
        <v>606.12221813201904</v>
      </c>
      <c r="X205" s="10">
        <v>619.94999539852142</v>
      </c>
      <c r="Y205" s="10">
        <v>633.7777726650238</v>
      </c>
      <c r="Z205" s="10">
        <v>647.60554993152618</v>
      </c>
      <c r="AA205" s="10">
        <v>661.43332719802856</v>
      </c>
      <c r="AB205" s="10">
        <v>675.26110446453094</v>
      </c>
      <c r="AC205" s="10">
        <v>689.08888173103333</v>
      </c>
      <c r="AD205" s="10">
        <v>702.91665899753571</v>
      </c>
      <c r="AE205" s="10">
        <v>716.74443626403809</v>
      </c>
      <c r="AF205" s="10">
        <v>730.57221353054047</v>
      </c>
      <c r="AG205" s="10">
        <v>744.39999079704285</v>
      </c>
      <c r="AH205" s="10">
        <v>758.22776806354523</v>
      </c>
      <c r="AI205" s="10">
        <v>772.05554533004761</v>
      </c>
      <c r="AJ205" s="10">
        <v>785.88332259654999</v>
      </c>
      <c r="AK205" s="10">
        <v>799.71109986305237</v>
      </c>
      <c r="AL205" s="10">
        <v>813.53887712955475</v>
      </c>
      <c r="AM205" s="10">
        <v>827.36665439605713</v>
      </c>
      <c r="AN205" s="10">
        <v>841.19443166255951</v>
      </c>
      <c r="AO205" s="10">
        <v>855.02220892906189</v>
      </c>
      <c r="AP205" s="10">
        <v>868.84998619556427</v>
      </c>
      <c r="AQ205" s="10">
        <v>882.67776346206665</v>
      </c>
      <c r="AR205" s="10">
        <v>896.50554072856903</v>
      </c>
      <c r="AS205" s="10">
        <v>910.33331799507141</v>
      </c>
      <c r="AT205" s="10">
        <v>924.16109526157379</v>
      </c>
      <c r="AU205" s="10">
        <v>937.98887252807617</v>
      </c>
      <c r="AV205" s="10">
        <v>951.81664979457855</v>
      </c>
      <c r="AW205" s="10">
        <v>965.64442706108093</v>
      </c>
      <c r="AX205" s="10">
        <v>979.47220432758331</v>
      </c>
      <c r="AY205" s="10">
        <v>993.29998159408569</v>
      </c>
    </row>
    <row r="206" spans="1:51" x14ac:dyDescent="0.25">
      <c r="A206" s="9" t="s">
        <v>92</v>
      </c>
      <c r="B206" s="9" t="s">
        <v>597</v>
      </c>
      <c r="C206" s="9" t="s">
        <v>321</v>
      </c>
      <c r="D206" s="9" t="s">
        <v>585</v>
      </c>
      <c r="E206" s="9" t="s">
        <v>107</v>
      </c>
      <c r="F206" s="9" t="s">
        <v>322</v>
      </c>
      <c r="G206" s="9" t="s">
        <v>326</v>
      </c>
      <c r="H206" s="9">
        <v>2009</v>
      </c>
      <c r="I206" s="9" t="s">
        <v>1</v>
      </c>
      <c r="J206" s="10">
        <v>1000</v>
      </c>
      <c r="K206" s="10">
        <v>558.90000438690186</v>
      </c>
      <c r="L206" s="10">
        <v>512.99999922513962</v>
      </c>
      <c r="M206" s="10">
        <v>474.40001354366541</v>
      </c>
      <c r="N206" s="10">
        <v>552.79999542236328</v>
      </c>
      <c r="O206" s="10">
        <v>594.33334992825985</v>
      </c>
      <c r="P206" s="10">
        <v>607.82224112790493</v>
      </c>
      <c r="Q206" s="10">
        <v>621.31113232755001</v>
      </c>
      <c r="R206" s="10">
        <v>634.80002352719509</v>
      </c>
      <c r="S206" s="10">
        <v>648.28891472684018</v>
      </c>
      <c r="T206" s="10">
        <v>661.77780592648526</v>
      </c>
      <c r="U206" s="10">
        <v>675.26669712613034</v>
      </c>
      <c r="V206" s="10">
        <v>688.75558832577542</v>
      </c>
      <c r="W206" s="10">
        <v>702.2444795254205</v>
      </c>
      <c r="X206" s="10">
        <v>715.73337072506558</v>
      </c>
      <c r="Y206" s="10">
        <v>729.22226192471066</v>
      </c>
      <c r="Z206" s="10">
        <v>742.71115312435575</v>
      </c>
      <c r="AA206" s="10">
        <v>756.20004432400083</v>
      </c>
      <c r="AB206" s="10">
        <v>769.68893552364591</v>
      </c>
      <c r="AC206" s="10">
        <v>783.17782672329099</v>
      </c>
      <c r="AD206" s="10">
        <v>796.66671792293607</v>
      </c>
      <c r="AE206" s="10">
        <v>810.15560912258115</v>
      </c>
      <c r="AF206" s="10">
        <v>823.64450032222624</v>
      </c>
      <c r="AG206" s="10">
        <v>837.13339152187132</v>
      </c>
      <c r="AH206" s="10">
        <v>850.6222827215164</v>
      </c>
      <c r="AI206" s="10">
        <v>864.11117392116148</v>
      </c>
      <c r="AJ206" s="10">
        <v>877.60006512080656</v>
      </c>
      <c r="AK206" s="10">
        <v>891.08895632045164</v>
      </c>
      <c r="AL206" s="10">
        <v>904.57784752009673</v>
      </c>
      <c r="AM206" s="10">
        <v>918.06673871974181</v>
      </c>
      <c r="AN206" s="10">
        <v>931.55562991938689</v>
      </c>
      <c r="AO206" s="10">
        <v>945.04452111903197</v>
      </c>
      <c r="AP206" s="10">
        <v>958.53341231867705</v>
      </c>
      <c r="AQ206" s="10">
        <v>972.02230351832213</v>
      </c>
      <c r="AR206" s="10">
        <v>985.51119471796721</v>
      </c>
      <c r="AS206" s="10">
        <v>999.0000859176123</v>
      </c>
      <c r="AT206" s="10">
        <v>1000</v>
      </c>
      <c r="AU206" s="10">
        <v>1000</v>
      </c>
      <c r="AV206" s="10">
        <v>1000</v>
      </c>
      <c r="AW206" s="10">
        <v>1000</v>
      </c>
      <c r="AX206" s="10">
        <v>1000</v>
      </c>
      <c r="AY206" s="10">
        <v>1000</v>
      </c>
    </row>
    <row r="207" spans="1:51" x14ac:dyDescent="0.25">
      <c r="A207" s="9" t="s">
        <v>92</v>
      </c>
      <c r="B207" s="9" t="s">
        <v>598</v>
      </c>
      <c r="C207" s="9" t="s">
        <v>321</v>
      </c>
      <c r="D207" s="9" t="s">
        <v>585</v>
      </c>
      <c r="E207" s="9" t="s">
        <v>108</v>
      </c>
      <c r="F207" s="9" t="s">
        <v>322</v>
      </c>
      <c r="G207" s="9" t="s">
        <v>326</v>
      </c>
      <c r="H207" s="9">
        <v>2005</v>
      </c>
      <c r="I207" s="9" t="s">
        <v>1</v>
      </c>
      <c r="J207" s="10">
        <v>100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v>0</v>
      </c>
      <c r="AT207" s="10">
        <v>0</v>
      </c>
      <c r="AU207" s="10">
        <v>0</v>
      </c>
      <c r="AV207" s="10">
        <v>0</v>
      </c>
      <c r="AW207" s="10">
        <v>0</v>
      </c>
      <c r="AX207" s="10">
        <v>0</v>
      </c>
      <c r="AY207" s="10">
        <v>0</v>
      </c>
    </row>
    <row r="208" spans="1:51" x14ac:dyDescent="0.25">
      <c r="A208" s="9" t="s">
        <v>92</v>
      </c>
      <c r="B208" s="9" t="s">
        <v>599</v>
      </c>
      <c r="C208" s="9" t="s">
        <v>321</v>
      </c>
      <c r="D208" s="9" t="s">
        <v>580</v>
      </c>
      <c r="E208" s="9" t="s">
        <v>109</v>
      </c>
      <c r="F208" s="9" t="s">
        <v>322</v>
      </c>
      <c r="G208" s="9" t="s">
        <v>326</v>
      </c>
      <c r="H208" s="9">
        <v>1998</v>
      </c>
      <c r="I208" s="9" t="s">
        <v>1</v>
      </c>
      <c r="J208" s="10">
        <v>65</v>
      </c>
      <c r="K208" s="10">
        <v>65</v>
      </c>
      <c r="L208" s="10">
        <v>65</v>
      </c>
      <c r="M208" s="10">
        <v>65</v>
      </c>
      <c r="N208" s="10">
        <v>65</v>
      </c>
      <c r="O208" s="10">
        <v>65</v>
      </c>
      <c r="P208" s="10">
        <v>65</v>
      </c>
      <c r="Q208" s="10">
        <v>65</v>
      </c>
      <c r="R208" s="10">
        <v>65</v>
      </c>
      <c r="S208" s="10">
        <v>65</v>
      </c>
      <c r="T208" s="10">
        <v>65</v>
      </c>
      <c r="U208" s="10">
        <v>65</v>
      </c>
      <c r="V208" s="10">
        <v>65</v>
      </c>
      <c r="W208" s="10">
        <v>65</v>
      </c>
      <c r="X208" s="10">
        <v>65</v>
      </c>
      <c r="Y208" s="10">
        <v>65</v>
      </c>
      <c r="Z208" s="10">
        <v>65</v>
      </c>
      <c r="AA208" s="10">
        <v>65</v>
      </c>
      <c r="AB208" s="10">
        <v>65</v>
      </c>
      <c r="AC208" s="10">
        <v>65</v>
      </c>
      <c r="AD208" s="10">
        <v>65</v>
      </c>
      <c r="AE208" s="10">
        <v>65</v>
      </c>
      <c r="AF208" s="10">
        <v>65</v>
      </c>
      <c r="AG208" s="10">
        <v>65</v>
      </c>
      <c r="AH208" s="10">
        <v>65</v>
      </c>
      <c r="AI208" s="10">
        <v>65</v>
      </c>
      <c r="AJ208" s="10">
        <v>65</v>
      </c>
      <c r="AK208" s="10">
        <v>65</v>
      </c>
      <c r="AL208" s="10">
        <v>65</v>
      </c>
      <c r="AM208" s="10">
        <v>65</v>
      </c>
      <c r="AN208" s="10">
        <v>65</v>
      </c>
      <c r="AO208" s="10">
        <v>65</v>
      </c>
      <c r="AP208" s="10">
        <v>65</v>
      </c>
      <c r="AQ208" s="10">
        <v>65</v>
      </c>
      <c r="AR208" s="10">
        <v>65</v>
      </c>
      <c r="AS208" s="10">
        <v>65</v>
      </c>
      <c r="AT208" s="10">
        <v>65</v>
      </c>
      <c r="AU208" s="10">
        <v>65</v>
      </c>
      <c r="AV208" s="10">
        <v>65</v>
      </c>
      <c r="AW208" s="10">
        <v>65</v>
      </c>
      <c r="AX208" s="10">
        <v>65</v>
      </c>
      <c r="AY208" s="10">
        <v>65</v>
      </c>
    </row>
    <row r="209" spans="1:51" x14ac:dyDescent="0.25">
      <c r="A209" s="9" t="s">
        <v>92</v>
      </c>
      <c r="B209" s="9" t="s">
        <v>600</v>
      </c>
      <c r="C209" s="9" t="s">
        <v>321</v>
      </c>
      <c r="D209" s="9" t="s">
        <v>570</v>
      </c>
      <c r="E209" s="9" t="s">
        <v>110</v>
      </c>
      <c r="F209" s="9" t="s">
        <v>322</v>
      </c>
      <c r="G209" s="9" t="s">
        <v>326</v>
      </c>
      <c r="H209" s="9">
        <v>2003</v>
      </c>
      <c r="I209" s="9" t="s">
        <v>1</v>
      </c>
      <c r="J209" s="10">
        <v>235</v>
      </c>
      <c r="K209" s="10">
        <v>132.09999942779541</v>
      </c>
      <c r="L209" s="10">
        <v>142.00000071525574</v>
      </c>
      <c r="M209" s="10">
        <v>257.29999577999115</v>
      </c>
      <c r="N209" s="10">
        <v>145.40000081062317</v>
      </c>
      <c r="O209" s="10">
        <v>248.23333287239075</v>
      </c>
      <c r="P209" s="10">
        <v>235</v>
      </c>
      <c r="Q209" s="10">
        <v>235</v>
      </c>
      <c r="R209" s="10">
        <v>235</v>
      </c>
      <c r="S209" s="10">
        <v>235</v>
      </c>
      <c r="T209" s="10">
        <v>235</v>
      </c>
      <c r="U209" s="10">
        <v>235</v>
      </c>
      <c r="V209" s="10">
        <v>235</v>
      </c>
      <c r="W209" s="10">
        <v>235</v>
      </c>
      <c r="X209" s="10">
        <v>235</v>
      </c>
      <c r="Y209" s="10">
        <v>235</v>
      </c>
      <c r="Z209" s="10">
        <v>235</v>
      </c>
      <c r="AA209" s="10">
        <v>235</v>
      </c>
      <c r="AB209" s="10">
        <v>235</v>
      </c>
      <c r="AC209" s="10">
        <v>235</v>
      </c>
      <c r="AD209" s="10">
        <v>235</v>
      </c>
      <c r="AE209" s="10">
        <v>235</v>
      </c>
      <c r="AF209" s="10">
        <v>235</v>
      </c>
      <c r="AG209" s="10">
        <v>235</v>
      </c>
      <c r="AH209" s="10">
        <v>235</v>
      </c>
      <c r="AI209" s="10">
        <v>235</v>
      </c>
      <c r="AJ209" s="10">
        <v>235</v>
      </c>
      <c r="AK209" s="10">
        <v>235</v>
      </c>
      <c r="AL209" s="10">
        <v>235</v>
      </c>
      <c r="AM209" s="10">
        <v>235</v>
      </c>
      <c r="AN209" s="10">
        <v>235</v>
      </c>
      <c r="AO209" s="10">
        <v>235</v>
      </c>
      <c r="AP209" s="10">
        <v>235</v>
      </c>
      <c r="AQ209" s="10">
        <v>235</v>
      </c>
      <c r="AR209" s="10">
        <v>235</v>
      </c>
      <c r="AS209" s="10">
        <v>235</v>
      </c>
      <c r="AT209" s="10">
        <v>235</v>
      </c>
      <c r="AU209" s="10">
        <v>235</v>
      </c>
      <c r="AV209" s="10">
        <v>235</v>
      </c>
      <c r="AW209" s="10">
        <v>235</v>
      </c>
      <c r="AX209" s="10">
        <v>235</v>
      </c>
      <c r="AY209" s="10">
        <v>235</v>
      </c>
    </row>
    <row r="210" spans="1:51" x14ac:dyDescent="0.25">
      <c r="A210" s="9" t="s">
        <v>92</v>
      </c>
      <c r="B210" s="9" t="s">
        <v>601</v>
      </c>
      <c r="C210" s="9" t="s">
        <v>321</v>
      </c>
      <c r="D210" s="9" t="s">
        <v>570</v>
      </c>
      <c r="E210" s="9" t="s">
        <v>110</v>
      </c>
      <c r="F210" s="9" t="s">
        <v>352</v>
      </c>
      <c r="G210" s="9" t="s">
        <v>326</v>
      </c>
      <c r="H210" s="9">
        <v>1996</v>
      </c>
      <c r="I210" s="9" t="s">
        <v>1</v>
      </c>
      <c r="J210" s="10">
        <v>350</v>
      </c>
      <c r="K210" s="10">
        <v>325.79999732971191</v>
      </c>
      <c r="L210" s="10">
        <v>345.69999980926514</v>
      </c>
      <c r="M210" s="10">
        <v>280.70000076293945</v>
      </c>
      <c r="N210" s="10">
        <v>347.70000457763672</v>
      </c>
      <c r="O210" s="10">
        <v>311.53333568572998</v>
      </c>
      <c r="P210" s="10">
        <v>312.14503166131806</v>
      </c>
      <c r="Q210" s="10">
        <v>312.75672763690613</v>
      </c>
      <c r="R210" s="10">
        <v>313.36842361249421</v>
      </c>
      <c r="S210" s="10">
        <v>313.98011958808229</v>
      </c>
      <c r="T210" s="10">
        <v>314.59181556367037</v>
      </c>
      <c r="U210" s="10">
        <v>315.20351153925844</v>
      </c>
      <c r="V210" s="10">
        <v>315.81520751484652</v>
      </c>
      <c r="W210" s="10">
        <v>316.4269034904346</v>
      </c>
      <c r="X210" s="10">
        <v>317.03859946602267</v>
      </c>
      <c r="Y210" s="10">
        <v>317.65029544161075</v>
      </c>
      <c r="Z210" s="10">
        <v>318.26199141719883</v>
      </c>
      <c r="AA210" s="10">
        <v>318.87368739278691</v>
      </c>
      <c r="AB210" s="10">
        <v>319.48538336837498</v>
      </c>
      <c r="AC210" s="10">
        <v>320.09707934396306</v>
      </c>
      <c r="AD210" s="10">
        <v>320.70877531955114</v>
      </c>
      <c r="AE210" s="10">
        <v>321.32047129513921</v>
      </c>
      <c r="AF210" s="10">
        <v>321.93216727072729</v>
      </c>
      <c r="AG210" s="10">
        <v>322.54386324631537</v>
      </c>
      <c r="AH210" s="10">
        <v>323.15555922190345</v>
      </c>
      <c r="AI210" s="10">
        <v>323.76725519749152</v>
      </c>
      <c r="AJ210" s="10">
        <v>324.3789511730796</v>
      </c>
      <c r="AK210" s="10">
        <v>324.99064714866768</v>
      </c>
      <c r="AL210" s="10">
        <v>325.60234312425575</v>
      </c>
      <c r="AM210" s="10">
        <v>326.21403909984383</v>
      </c>
      <c r="AN210" s="10">
        <v>326.82573507543191</v>
      </c>
      <c r="AO210" s="10">
        <v>327.43743105101998</v>
      </c>
      <c r="AP210" s="10">
        <v>328.04912702660806</v>
      </c>
      <c r="AQ210" s="10">
        <v>328.66082300219614</v>
      </c>
      <c r="AR210" s="10">
        <v>329.27251897778422</v>
      </c>
      <c r="AS210" s="10">
        <v>329.88421495337229</v>
      </c>
      <c r="AT210" s="10">
        <v>330.49591092896037</v>
      </c>
      <c r="AU210" s="10">
        <v>331.10760690454845</v>
      </c>
      <c r="AV210" s="10">
        <v>331.71930288013652</v>
      </c>
      <c r="AW210" s="10">
        <v>332.3309988557246</v>
      </c>
      <c r="AX210" s="10">
        <v>332.94269483131268</v>
      </c>
      <c r="AY210" s="10">
        <v>333.55439080690076</v>
      </c>
    </row>
    <row r="211" spans="1:51" x14ac:dyDescent="0.25">
      <c r="A211" s="9" t="s">
        <v>92</v>
      </c>
      <c r="B211" s="9" t="s">
        <v>602</v>
      </c>
      <c r="C211" s="9" t="s">
        <v>321</v>
      </c>
      <c r="D211" s="9" t="s">
        <v>111</v>
      </c>
      <c r="E211" s="9" t="s">
        <v>111</v>
      </c>
      <c r="F211" s="9" t="s">
        <v>369</v>
      </c>
      <c r="G211" s="9" t="s">
        <v>326</v>
      </c>
      <c r="H211" s="9">
        <v>1997</v>
      </c>
      <c r="I211" s="9" t="s">
        <v>1</v>
      </c>
      <c r="J211" s="10">
        <v>500</v>
      </c>
      <c r="K211" s="10">
        <v>392.5</v>
      </c>
      <c r="L211" s="10">
        <v>396.09999847412109</v>
      </c>
      <c r="M211" s="10">
        <v>308.90000152587891</v>
      </c>
      <c r="N211" s="10">
        <v>300.39999961853027</v>
      </c>
      <c r="O211" s="10">
        <v>307.59999847412109</v>
      </c>
      <c r="P211" s="10">
        <v>308.44073913715505</v>
      </c>
      <c r="Q211" s="10">
        <v>309.281479800189</v>
      </c>
      <c r="R211" s="10">
        <v>310.12222046322296</v>
      </c>
      <c r="S211" s="10">
        <v>310.96296112625691</v>
      </c>
      <c r="T211" s="10">
        <v>311.80370178929087</v>
      </c>
      <c r="U211" s="10">
        <v>312.64444245232482</v>
      </c>
      <c r="V211" s="10">
        <v>313.48518311535878</v>
      </c>
      <c r="W211" s="10">
        <v>314.32592377839273</v>
      </c>
      <c r="X211" s="10">
        <v>315.16666444142669</v>
      </c>
      <c r="Y211" s="10">
        <v>316.00740510446064</v>
      </c>
      <c r="Z211" s="10">
        <v>316.8481457674946</v>
      </c>
      <c r="AA211" s="10">
        <v>317.68888643052856</v>
      </c>
      <c r="AB211" s="10">
        <v>318.52962709356251</v>
      </c>
      <c r="AC211" s="10">
        <v>319.37036775659647</v>
      </c>
      <c r="AD211" s="10">
        <v>320.21110841963042</v>
      </c>
      <c r="AE211" s="10">
        <v>321.05184908266438</v>
      </c>
      <c r="AF211" s="10">
        <v>321.89258974569833</v>
      </c>
      <c r="AG211" s="10">
        <v>322.73333040873229</v>
      </c>
      <c r="AH211" s="10">
        <v>323.57407107176624</v>
      </c>
      <c r="AI211" s="10">
        <v>324.4148117348002</v>
      </c>
      <c r="AJ211" s="10">
        <v>325.25555239783415</v>
      </c>
      <c r="AK211" s="10">
        <v>326.09629306086811</v>
      </c>
      <c r="AL211" s="10">
        <v>326.93703372390206</v>
      </c>
      <c r="AM211" s="10">
        <v>327.77777438693602</v>
      </c>
      <c r="AN211" s="10">
        <v>328.61851504996997</v>
      </c>
      <c r="AO211" s="10">
        <v>329.45925571300393</v>
      </c>
      <c r="AP211" s="10">
        <v>330.29999637603788</v>
      </c>
      <c r="AQ211" s="10">
        <v>331.14073703907184</v>
      </c>
      <c r="AR211" s="10">
        <v>331.98147770210579</v>
      </c>
      <c r="AS211" s="10">
        <v>332.82221836513975</v>
      </c>
      <c r="AT211" s="10">
        <v>333.6629590281737</v>
      </c>
      <c r="AU211" s="10">
        <v>334.50369969120766</v>
      </c>
      <c r="AV211" s="10">
        <v>335.34444035424161</v>
      </c>
      <c r="AW211" s="10">
        <v>336.18518101727557</v>
      </c>
      <c r="AX211" s="10">
        <v>337.02592168030952</v>
      </c>
      <c r="AY211" s="10">
        <v>337.86666234334348</v>
      </c>
    </row>
    <row r="212" spans="1:51" x14ac:dyDescent="0.25">
      <c r="A212" s="9" t="s">
        <v>92</v>
      </c>
      <c r="B212" s="9" t="s">
        <v>603</v>
      </c>
      <c r="C212" s="9" t="s">
        <v>321</v>
      </c>
      <c r="D212" s="9" t="s">
        <v>576</v>
      </c>
      <c r="E212" s="9" t="s">
        <v>112</v>
      </c>
      <c r="F212" s="9" t="s">
        <v>322</v>
      </c>
      <c r="G212" s="9" t="s">
        <v>326</v>
      </c>
      <c r="H212" s="9">
        <v>2006</v>
      </c>
      <c r="I212" s="9" t="s">
        <v>1</v>
      </c>
      <c r="J212" s="10">
        <v>3426</v>
      </c>
      <c r="K212" s="10">
        <v>2381.5000152587891</v>
      </c>
      <c r="L212" s="10">
        <v>1590.0000152587891</v>
      </c>
      <c r="M212" s="10">
        <v>1848.6000137329102</v>
      </c>
      <c r="N212" s="10">
        <v>2855.900016784668</v>
      </c>
      <c r="O212" s="10">
        <v>1949.4000158309937</v>
      </c>
      <c r="P212" s="10">
        <v>2000.5370540618896</v>
      </c>
      <c r="Q212" s="10">
        <v>2051.6740922927856</v>
      </c>
      <c r="R212" s="10">
        <v>2102.8111305236816</v>
      </c>
      <c r="S212" s="10">
        <v>2153.9481687545776</v>
      </c>
      <c r="T212" s="10">
        <v>2205.0852069854736</v>
      </c>
      <c r="U212" s="10">
        <v>2256.2222452163696</v>
      </c>
      <c r="V212" s="10">
        <v>2307.3592834472656</v>
      </c>
      <c r="W212" s="10">
        <v>2358.4963216781616</v>
      </c>
      <c r="X212" s="10">
        <v>2409.6333599090576</v>
      </c>
      <c r="Y212" s="10">
        <v>2460.7703981399536</v>
      </c>
      <c r="Z212" s="10">
        <v>2511.9074363708496</v>
      </c>
      <c r="AA212" s="10">
        <v>2563.0444746017456</v>
      </c>
      <c r="AB212" s="10">
        <v>2614.1815128326416</v>
      </c>
      <c r="AC212" s="10">
        <v>2665.3185510635376</v>
      </c>
      <c r="AD212" s="10">
        <v>2716.4555892944336</v>
      </c>
      <c r="AE212" s="10">
        <v>2767.5926275253296</v>
      </c>
      <c r="AF212" s="10">
        <v>2818.7296657562256</v>
      </c>
      <c r="AG212" s="10">
        <v>2869.8667039871216</v>
      </c>
      <c r="AH212" s="10">
        <v>2921.0037422180176</v>
      </c>
      <c r="AI212" s="10">
        <v>2972.1407804489136</v>
      </c>
      <c r="AJ212" s="10">
        <v>3023.2778186798096</v>
      </c>
      <c r="AK212" s="10">
        <v>3074.4148569107056</v>
      </c>
      <c r="AL212" s="10">
        <v>3125.5518951416016</v>
      </c>
      <c r="AM212" s="10">
        <v>3176.6889333724976</v>
      </c>
      <c r="AN212" s="10">
        <v>3227.8259716033936</v>
      </c>
      <c r="AO212" s="10">
        <v>3278.9630098342896</v>
      </c>
      <c r="AP212" s="10">
        <v>3330.1000480651855</v>
      </c>
      <c r="AQ212" s="10">
        <v>3381.2370862960815</v>
      </c>
      <c r="AR212" s="10">
        <v>3426</v>
      </c>
      <c r="AS212" s="10">
        <v>3426</v>
      </c>
      <c r="AT212" s="10">
        <v>3426</v>
      </c>
      <c r="AU212" s="10">
        <v>3426</v>
      </c>
      <c r="AV212" s="10">
        <v>3426</v>
      </c>
      <c r="AW212" s="10">
        <v>3426</v>
      </c>
      <c r="AX212" s="10">
        <v>3426</v>
      </c>
      <c r="AY212" s="10">
        <v>3426</v>
      </c>
    </row>
    <row r="213" spans="1:51" x14ac:dyDescent="0.25">
      <c r="A213" s="9" t="s">
        <v>92</v>
      </c>
      <c r="B213" s="9" t="s">
        <v>604</v>
      </c>
      <c r="C213" s="9" t="s">
        <v>321</v>
      </c>
      <c r="D213" s="9" t="s">
        <v>113</v>
      </c>
      <c r="E213" s="9" t="s">
        <v>113</v>
      </c>
      <c r="F213" s="9" t="s">
        <v>322</v>
      </c>
      <c r="G213" s="9" t="s">
        <v>326</v>
      </c>
      <c r="H213" s="9">
        <v>1997</v>
      </c>
      <c r="I213" s="9" t="s">
        <v>1</v>
      </c>
      <c r="J213" s="10">
        <v>168</v>
      </c>
      <c r="K213" s="10">
        <v>49.199999809265137</v>
      </c>
      <c r="L213" s="10">
        <v>42</v>
      </c>
      <c r="M213" s="10">
        <v>47.999999523162842</v>
      </c>
      <c r="N213" s="10">
        <v>51.199999570846558</v>
      </c>
      <c r="O213" s="10">
        <v>51.266666412353516</v>
      </c>
      <c r="P213" s="10">
        <v>52.711110847967639</v>
      </c>
      <c r="Q213" s="10">
        <v>54.155555283581762</v>
      </c>
      <c r="R213" s="10">
        <v>55.599999719195885</v>
      </c>
      <c r="S213" s="10">
        <v>57.044444154810009</v>
      </c>
      <c r="T213" s="10">
        <v>58.488888590424132</v>
      </c>
      <c r="U213" s="10">
        <v>59.933333026038255</v>
      </c>
      <c r="V213" s="10">
        <v>61.377777461652379</v>
      </c>
      <c r="W213" s="10">
        <v>62.822221897266502</v>
      </c>
      <c r="X213" s="10">
        <v>64.266666332880632</v>
      </c>
      <c r="Y213" s="10">
        <v>65.711110768494763</v>
      </c>
      <c r="Z213" s="10">
        <v>67.155555204108893</v>
      </c>
      <c r="AA213" s="10">
        <v>68.599999639723023</v>
      </c>
      <c r="AB213" s="10">
        <v>70.044444075337154</v>
      </c>
      <c r="AC213" s="10">
        <v>71.488888510951284</v>
      </c>
      <c r="AD213" s="10">
        <v>72.933332946565415</v>
      </c>
      <c r="AE213" s="10">
        <v>74.377777382179545</v>
      </c>
      <c r="AF213" s="10">
        <v>75.822221817793675</v>
      </c>
      <c r="AG213" s="10">
        <v>77.266666253407806</v>
      </c>
      <c r="AH213" s="10">
        <v>78.711110689021936</v>
      </c>
      <c r="AI213" s="10">
        <v>80.155555124636066</v>
      </c>
      <c r="AJ213" s="10">
        <v>81.599999560250197</v>
      </c>
      <c r="AK213" s="10">
        <v>83.044443995864327</v>
      </c>
      <c r="AL213" s="10">
        <v>84.488888431478458</v>
      </c>
      <c r="AM213" s="10">
        <v>85.933332867092588</v>
      </c>
      <c r="AN213" s="10">
        <v>87.377777302706718</v>
      </c>
      <c r="AO213" s="10">
        <v>88.822221738320849</v>
      </c>
      <c r="AP213" s="10">
        <v>90.266666173934979</v>
      </c>
      <c r="AQ213" s="10">
        <v>91.71111060954911</v>
      </c>
      <c r="AR213" s="10">
        <v>93.15555504516324</v>
      </c>
      <c r="AS213" s="10">
        <v>94.59999948077737</v>
      </c>
      <c r="AT213" s="10">
        <v>96.044443916391501</v>
      </c>
      <c r="AU213" s="10">
        <v>97.488888352005631</v>
      </c>
      <c r="AV213" s="10">
        <v>98.933332787619761</v>
      </c>
      <c r="AW213" s="10">
        <v>100.37777722323389</v>
      </c>
      <c r="AX213" s="10">
        <v>101.82222165884802</v>
      </c>
      <c r="AY213" s="10">
        <v>103.26666609446215</v>
      </c>
    </row>
    <row r="214" spans="1:51" x14ac:dyDescent="0.25">
      <c r="A214" s="9" t="s">
        <v>92</v>
      </c>
      <c r="B214" s="9" t="s">
        <v>605</v>
      </c>
      <c r="C214" s="9" t="s">
        <v>321</v>
      </c>
      <c r="D214" s="9" t="s">
        <v>114</v>
      </c>
      <c r="E214" s="9" t="s">
        <v>114</v>
      </c>
      <c r="F214" s="9" t="s">
        <v>322</v>
      </c>
      <c r="G214" s="9" t="s">
        <v>326</v>
      </c>
      <c r="H214" s="9">
        <v>2006</v>
      </c>
      <c r="I214" s="9" t="s">
        <v>1</v>
      </c>
      <c r="J214" s="10">
        <v>1520</v>
      </c>
      <c r="K214" s="10">
        <v>644.79999923706055</v>
      </c>
      <c r="L214" s="10">
        <v>693.79999446868896</v>
      </c>
      <c r="M214" s="10">
        <v>221.39999938011169</v>
      </c>
      <c r="N214" s="10">
        <v>124.7000013589859</v>
      </c>
      <c r="O214" s="10">
        <v>165.86666712909937</v>
      </c>
      <c r="P214" s="10">
        <v>165.86666712909937</v>
      </c>
      <c r="Q214" s="10">
        <v>165.86666712909937</v>
      </c>
      <c r="R214" s="10">
        <v>165.86666712909937</v>
      </c>
      <c r="S214" s="10">
        <v>165.86666712909937</v>
      </c>
      <c r="T214" s="10">
        <v>165.86666712909937</v>
      </c>
      <c r="U214" s="10">
        <v>165.86666712909937</v>
      </c>
      <c r="V214" s="10">
        <v>165.86666712909937</v>
      </c>
      <c r="W214" s="10">
        <v>165.86666712909937</v>
      </c>
      <c r="X214" s="10">
        <v>165.86666712909937</v>
      </c>
      <c r="Y214" s="10">
        <v>165.86666712909937</v>
      </c>
      <c r="Z214" s="10">
        <v>165.86666712909937</v>
      </c>
      <c r="AA214" s="10">
        <v>165.86666712909937</v>
      </c>
      <c r="AB214" s="10">
        <v>165.86666712909937</v>
      </c>
      <c r="AC214" s="10">
        <v>165.86666712909937</v>
      </c>
      <c r="AD214" s="10">
        <v>165.86666712909937</v>
      </c>
      <c r="AE214" s="10">
        <v>165.86666712909937</v>
      </c>
      <c r="AF214" s="10">
        <v>165.86666712909937</v>
      </c>
      <c r="AG214" s="10">
        <v>165.86666712909937</v>
      </c>
      <c r="AH214" s="10">
        <v>165.86666712909937</v>
      </c>
      <c r="AI214" s="10">
        <v>165.86666712909937</v>
      </c>
      <c r="AJ214" s="10">
        <v>165.86666712909937</v>
      </c>
      <c r="AK214" s="10">
        <v>165.86666712909937</v>
      </c>
      <c r="AL214" s="10">
        <v>165.86666712909937</v>
      </c>
      <c r="AM214" s="10">
        <v>165.86666712909937</v>
      </c>
      <c r="AN214" s="10">
        <v>165.86666712909937</v>
      </c>
      <c r="AO214" s="10">
        <v>165.86666712909937</v>
      </c>
      <c r="AP214" s="10">
        <v>165.86666712909937</v>
      </c>
      <c r="AQ214" s="10">
        <v>165.86666712909937</v>
      </c>
      <c r="AR214" s="10">
        <v>165.86666712909937</v>
      </c>
      <c r="AS214" s="10">
        <v>165.86666712909937</v>
      </c>
      <c r="AT214" s="10">
        <v>165.86666712909937</v>
      </c>
      <c r="AU214" s="10">
        <v>165.86666712909937</v>
      </c>
      <c r="AV214" s="10">
        <v>165.86666712909937</v>
      </c>
      <c r="AW214" s="10">
        <v>165.86666712909937</v>
      </c>
      <c r="AX214" s="10">
        <v>165.86666712909937</v>
      </c>
      <c r="AY214" s="10">
        <v>165.86666712909937</v>
      </c>
    </row>
    <row r="215" spans="1:51" x14ac:dyDescent="0.25">
      <c r="A215" s="9" t="s">
        <v>92</v>
      </c>
      <c r="B215" s="9" t="s">
        <v>606</v>
      </c>
      <c r="C215" s="9" t="s">
        <v>321</v>
      </c>
      <c r="D215" s="9" t="s">
        <v>607</v>
      </c>
      <c r="E215" s="9" t="s">
        <v>115</v>
      </c>
      <c r="F215" s="9" t="s">
        <v>369</v>
      </c>
      <c r="G215" s="9" t="s">
        <v>326</v>
      </c>
      <c r="H215" s="9">
        <v>1974</v>
      </c>
      <c r="I215" s="9" t="s">
        <v>1</v>
      </c>
      <c r="J215" s="10">
        <v>492.80000000000007</v>
      </c>
      <c r="K215" s="10">
        <v>367.89999580383301</v>
      </c>
      <c r="L215" s="10">
        <v>374.20000267028809</v>
      </c>
      <c r="M215" s="10">
        <v>335.49999809265137</v>
      </c>
      <c r="N215" s="10">
        <v>345.60000038146973</v>
      </c>
      <c r="O215" s="10">
        <v>340.0333309173584</v>
      </c>
      <c r="P215" s="10">
        <v>344.10370113231517</v>
      </c>
      <c r="Q215" s="10">
        <v>348.17407134727193</v>
      </c>
      <c r="R215" s="10">
        <v>352.2444415622287</v>
      </c>
      <c r="S215" s="10">
        <v>356.31481177718547</v>
      </c>
      <c r="T215" s="10">
        <v>360.38518199214224</v>
      </c>
      <c r="U215" s="10">
        <v>364.455552207099</v>
      </c>
      <c r="V215" s="10">
        <v>368.52592242205577</v>
      </c>
      <c r="W215" s="10">
        <v>372.59629263701254</v>
      </c>
      <c r="X215" s="10">
        <v>376.66666285196931</v>
      </c>
      <c r="Y215" s="10">
        <v>380.73703306692607</v>
      </c>
      <c r="Z215" s="10">
        <v>384.80740328188284</v>
      </c>
      <c r="AA215" s="10">
        <v>388.87777349683961</v>
      </c>
      <c r="AB215" s="10">
        <v>392.94814371179638</v>
      </c>
      <c r="AC215" s="10">
        <v>397.01851392675314</v>
      </c>
      <c r="AD215" s="10">
        <v>401.08888414170991</v>
      </c>
      <c r="AE215" s="10">
        <v>405.15925435666668</v>
      </c>
      <c r="AF215" s="10">
        <v>409.22962457162345</v>
      </c>
      <c r="AG215" s="10">
        <v>413.29999478658021</v>
      </c>
      <c r="AH215" s="10">
        <v>417.37036500153698</v>
      </c>
      <c r="AI215" s="10">
        <v>421.44073521649375</v>
      </c>
      <c r="AJ215" s="10">
        <v>425.51110543145052</v>
      </c>
      <c r="AK215" s="10">
        <v>429.58147564640728</v>
      </c>
      <c r="AL215" s="10">
        <v>433.65184586136405</v>
      </c>
      <c r="AM215" s="10">
        <v>437.72221607632082</v>
      </c>
      <c r="AN215" s="10">
        <v>441.79258629127759</v>
      </c>
      <c r="AO215" s="10">
        <v>445.86295650623435</v>
      </c>
      <c r="AP215" s="10">
        <v>449.93332672119112</v>
      </c>
      <c r="AQ215" s="10">
        <v>454.00369693614789</v>
      </c>
      <c r="AR215" s="10">
        <v>458.07406715110466</v>
      </c>
      <c r="AS215" s="10">
        <v>462.14443736606142</v>
      </c>
      <c r="AT215" s="10">
        <v>466.21480758101819</v>
      </c>
      <c r="AU215" s="10">
        <v>470.28517779597496</v>
      </c>
      <c r="AV215" s="10">
        <v>474.35554801093173</v>
      </c>
      <c r="AW215" s="10">
        <v>478.42591822588849</v>
      </c>
      <c r="AX215" s="10">
        <v>482.49628844084526</v>
      </c>
      <c r="AY215" s="10">
        <v>486.56665865580203</v>
      </c>
    </row>
    <row r="216" spans="1:51" x14ac:dyDescent="0.25">
      <c r="A216" s="9" t="s">
        <v>92</v>
      </c>
      <c r="B216" s="9" t="s">
        <v>608</v>
      </c>
      <c r="C216" s="9" t="s">
        <v>321</v>
      </c>
      <c r="D216" s="9" t="s">
        <v>116</v>
      </c>
      <c r="E216" s="9" t="s">
        <v>116</v>
      </c>
      <c r="F216" s="9" t="s">
        <v>322</v>
      </c>
      <c r="G216" s="9" t="s">
        <v>326</v>
      </c>
      <c r="H216" s="9">
        <v>2005</v>
      </c>
      <c r="I216" s="9" t="s">
        <v>1</v>
      </c>
      <c r="J216" s="10">
        <v>84.000000000000014</v>
      </c>
      <c r="K216" s="10">
        <v>42.5</v>
      </c>
      <c r="L216" s="10">
        <v>46.399999856948853</v>
      </c>
      <c r="M216" s="10">
        <v>46.999999523162842</v>
      </c>
      <c r="N216" s="10">
        <v>45.5</v>
      </c>
      <c r="O216" s="10">
        <v>45.800000190734863</v>
      </c>
      <c r="P216" s="10">
        <v>47.77666686375936</v>
      </c>
      <c r="Q216" s="10">
        <v>49.753333536783856</v>
      </c>
      <c r="R216" s="10">
        <v>51.730000209808352</v>
      </c>
      <c r="S216" s="10">
        <v>53.706666882832849</v>
      </c>
      <c r="T216" s="10">
        <v>55.683333555857345</v>
      </c>
      <c r="U216" s="10">
        <v>57.660000228881842</v>
      </c>
      <c r="V216" s="10">
        <v>59.636666901906338</v>
      </c>
      <c r="W216" s="10">
        <v>61.613333574930834</v>
      </c>
      <c r="X216" s="10">
        <v>63.590000247955331</v>
      </c>
      <c r="Y216" s="10">
        <v>65.566666920979827</v>
      </c>
      <c r="Z216" s="10">
        <v>67.543333594004324</v>
      </c>
      <c r="AA216" s="10">
        <v>69.52000026702882</v>
      </c>
      <c r="AB216" s="10">
        <v>71.496666940053316</v>
      </c>
      <c r="AC216" s="10">
        <v>73.473333613077813</v>
      </c>
      <c r="AD216" s="10">
        <v>75.450000286102309</v>
      </c>
      <c r="AE216" s="10">
        <v>77.426666959126806</v>
      </c>
      <c r="AF216" s="10">
        <v>79.403333632151302</v>
      </c>
      <c r="AG216" s="10">
        <v>81.380000305175798</v>
      </c>
      <c r="AH216" s="10">
        <v>83.356666978200295</v>
      </c>
      <c r="AI216" s="10">
        <v>84</v>
      </c>
      <c r="AJ216" s="10">
        <v>84</v>
      </c>
      <c r="AK216" s="10">
        <v>84</v>
      </c>
      <c r="AL216" s="10">
        <v>84</v>
      </c>
      <c r="AM216" s="10">
        <v>84</v>
      </c>
      <c r="AN216" s="10">
        <v>84</v>
      </c>
      <c r="AO216" s="10">
        <v>84</v>
      </c>
      <c r="AP216" s="10">
        <v>84</v>
      </c>
      <c r="AQ216" s="10">
        <v>84</v>
      </c>
      <c r="AR216" s="10">
        <v>84</v>
      </c>
      <c r="AS216" s="10">
        <v>84</v>
      </c>
      <c r="AT216" s="10">
        <v>84</v>
      </c>
      <c r="AU216" s="10">
        <v>84</v>
      </c>
      <c r="AV216" s="10">
        <v>84</v>
      </c>
      <c r="AW216" s="10">
        <v>84</v>
      </c>
      <c r="AX216" s="10">
        <v>84</v>
      </c>
      <c r="AY216" s="10">
        <v>84</v>
      </c>
    </row>
    <row r="217" spans="1:51" x14ac:dyDescent="0.25">
      <c r="A217" s="9" t="s">
        <v>92</v>
      </c>
      <c r="B217" s="9" t="s">
        <v>609</v>
      </c>
      <c r="C217" s="9" t="s">
        <v>321</v>
      </c>
      <c r="D217" s="9" t="s">
        <v>117</v>
      </c>
      <c r="E217" s="9" t="s">
        <v>117</v>
      </c>
      <c r="F217" s="9" t="s">
        <v>369</v>
      </c>
      <c r="G217" s="9" t="s">
        <v>326</v>
      </c>
      <c r="H217" s="9">
        <v>1997</v>
      </c>
      <c r="I217" s="9" t="s">
        <v>1</v>
      </c>
      <c r="J217" s="10">
        <v>179</v>
      </c>
      <c r="K217" s="10">
        <v>63.50000011920929</v>
      </c>
      <c r="L217" s="10">
        <v>29.999999552965164</v>
      </c>
      <c r="M217" s="10">
        <v>49.79999977350235</v>
      </c>
      <c r="N217" s="10">
        <v>156.39999866485596</v>
      </c>
      <c r="O217" s="10">
        <v>229.36666584014893</v>
      </c>
      <c r="P217" s="10">
        <v>179</v>
      </c>
      <c r="Q217" s="10">
        <v>179</v>
      </c>
      <c r="R217" s="10">
        <v>179</v>
      </c>
      <c r="S217" s="10">
        <v>179</v>
      </c>
      <c r="T217" s="10">
        <v>179</v>
      </c>
      <c r="U217" s="10">
        <v>179</v>
      </c>
      <c r="V217" s="10">
        <v>179</v>
      </c>
      <c r="W217" s="10">
        <v>179</v>
      </c>
      <c r="X217" s="10">
        <v>179</v>
      </c>
      <c r="Y217" s="10">
        <v>179</v>
      </c>
      <c r="Z217" s="10">
        <v>179</v>
      </c>
      <c r="AA217" s="10">
        <v>179</v>
      </c>
      <c r="AB217" s="10">
        <v>179</v>
      </c>
      <c r="AC217" s="10">
        <v>179</v>
      </c>
      <c r="AD217" s="10">
        <v>179</v>
      </c>
      <c r="AE217" s="10">
        <v>179</v>
      </c>
      <c r="AF217" s="10">
        <v>179</v>
      </c>
      <c r="AG217" s="10">
        <v>179</v>
      </c>
      <c r="AH217" s="10">
        <v>179</v>
      </c>
      <c r="AI217" s="10">
        <v>179</v>
      </c>
      <c r="AJ217" s="10">
        <v>179</v>
      </c>
      <c r="AK217" s="10">
        <v>179</v>
      </c>
      <c r="AL217" s="10">
        <v>179</v>
      </c>
      <c r="AM217" s="10">
        <v>179</v>
      </c>
      <c r="AN217" s="10">
        <v>179</v>
      </c>
      <c r="AO217" s="10">
        <v>179</v>
      </c>
      <c r="AP217" s="10">
        <v>179</v>
      </c>
      <c r="AQ217" s="10">
        <v>179</v>
      </c>
      <c r="AR217" s="10">
        <v>179</v>
      </c>
      <c r="AS217" s="10">
        <v>179</v>
      </c>
      <c r="AT217" s="10">
        <v>179</v>
      </c>
      <c r="AU217" s="10">
        <v>179</v>
      </c>
      <c r="AV217" s="10">
        <v>179</v>
      </c>
      <c r="AW217" s="10">
        <v>179</v>
      </c>
      <c r="AX217" s="10">
        <v>179</v>
      </c>
      <c r="AY217" s="10">
        <v>179</v>
      </c>
    </row>
    <row r="218" spans="1:51" x14ac:dyDescent="0.25">
      <c r="A218" s="9" t="s">
        <v>92</v>
      </c>
      <c r="B218" s="9" t="s">
        <v>610</v>
      </c>
      <c r="C218" s="9" t="s">
        <v>321</v>
      </c>
      <c r="D218" s="9" t="s">
        <v>117</v>
      </c>
      <c r="E218" s="9" t="s">
        <v>117</v>
      </c>
      <c r="F218" s="9" t="s">
        <v>352</v>
      </c>
      <c r="G218" s="9" t="s">
        <v>326</v>
      </c>
      <c r="H218" s="9">
        <v>1997</v>
      </c>
      <c r="I218" s="9" t="s">
        <v>1</v>
      </c>
      <c r="J218" s="10">
        <v>269</v>
      </c>
      <c r="K218" s="10">
        <v>260.80000114440918</v>
      </c>
      <c r="L218" s="10">
        <v>285.40000152587891</v>
      </c>
      <c r="M218" s="10">
        <v>258.59999847412109</v>
      </c>
      <c r="N218" s="10">
        <v>208.89999771118164</v>
      </c>
      <c r="O218" s="10">
        <v>117.1999979019165</v>
      </c>
      <c r="P218" s="10">
        <v>119.1277755756897</v>
      </c>
      <c r="Q218" s="10">
        <v>121.05555324946289</v>
      </c>
      <c r="R218" s="10">
        <v>122.98333092323608</v>
      </c>
      <c r="S218" s="10">
        <v>124.91110859700927</v>
      </c>
      <c r="T218" s="10">
        <v>126.83888627078247</v>
      </c>
      <c r="U218" s="10">
        <v>128.76666394455566</v>
      </c>
      <c r="V218" s="10">
        <v>130.69444161832885</v>
      </c>
      <c r="W218" s="10">
        <v>132.62221929210205</v>
      </c>
      <c r="X218" s="10">
        <v>134.54999696587524</v>
      </c>
      <c r="Y218" s="10">
        <v>136.47777463964843</v>
      </c>
      <c r="Z218" s="10">
        <v>138.40555231342162</v>
      </c>
      <c r="AA218" s="10">
        <v>140.33332998719482</v>
      </c>
      <c r="AB218" s="10">
        <v>142.26110766096801</v>
      </c>
      <c r="AC218" s="10">
        <v>144.1888853347412</v>
      </c>
      <c r="AD218" s="10">
        <v>146.11666300851439</v>
      </c>
      <c r="AE218" s="10">
        <v>148.04444068228759</v>
      </c>
      <c r="AF218" s="10">
        <v>149.97221835606078</v>
      </c>
      <c r="AG218" s="10">
        <v>151.89999602983397</v>
      </c>
      <c r="AH218" s="10">
        <v>153.82777370360716</v>
      </c>
      <c r="AI218" s="10">
        <v>155.75555137738036</v>
      </c>
      <c r="AJ218" s="10">
        <v>157.68332905115355</v>
      </c>
      <c r="AK218" s="10">
        <v>159.61110672492674</v>
      </c>
      <c r="AL218" s="10">
        <v>161.53888439869993</v>
      </c>
      <c r="AM218" s="10">
        <v>163.46666207247313</v>
      </c>
      <c r="AN218" s="10">
        <v>165.39443974624632</v>
      </c>
      <c r="AO218" s="10">
        <v>167.32221742001951</v>
      </c>
      <c r="AP218" s="10">
        <v>169.24999509379271</v>
      </c>
      <c r="AQ218" s="10">
        <v>171.1777727675659</v>
      </c>
      <c r="AR218" s="10">
        <v>173.10555044133909</v>
      </c>
      <c r="AS218" s="10">
        <v>175.03332811511228</v>
      </c>
      <c r="AT218" s="10">
        <v>176.96110578888548</v>
      </c>
      <c r="AU218" s="10">
        <v>178.88888346265867</v>
      </c>
      <c r="AV218" s="10">
        <v>180.81666113643186</v>
      </c>
      <c r="AW218" s="10">
        <v>182.74443881020505</v>
      </c>
      <c r="AX218" s="10">
        <v>184.67221648397825</v>
      </c>
      <c r="AY218" s="10">
        <v>186.59999415775144</v>
      </c>
    </row>
    <row r="219" spans="1:51" x14ac:dyDescent="0.25">
      <c r="A219" s="9" t="s">
        <v>92</v>
      </c>
      <c r="B219" s="9" t="s">
        <v>611</v>
      </c>
      <c r="C219" s="9" t="s">
        <v>321</v>
      </c>
      <c r="D219" s="9" t="s">
        <v>596</v>
      </c>
      <c r="E219" s="9" t="s">
        <v>153</v>
      </c>
      <c r="F219" s="9" t="s">
        <v>322</v>
      </c>
      <c r="G219" s="9" t="s">
        <v>326</v>
      </c>
      <c r="H219" s="9">
        <v>2016</v>
      </c>
      <c r="I219" s="9" t="s">
        <v>147</v>
      </c>
      <c r="J219" s="10">
        <v>300</v>
      </c>
      <c r="K219" s="10"/>
      <c r="L219" s="10"/>
      <c r="M219" s="10"/>
      <c r="N219" s="10"/>
      <c r="O219" s="10"/>
      <c r="P219" s="10">
        <v>0</v>
      </c>
      <c r="Q219" s="10">
        <v>158.64000000000001</v>
      </c>
      <c r="R219" s="10">
        <v>175.75380388802506</v>
      </c>
      <c r="S219" s="10">
        <v>185.76473740721565</v>
      </c>
      <c r="T219" s="10">
        <v>192.86760777605011</v>
      </c>
      <c r="U219" s="10">
        <v>198.37702205799795</v>
      </c>
      <c r="V219" s="10">
        <v>202.87854129524069</v>
      </c>
      <c r="W219" s="10">
        <v>206.6845215801757</v>
      </c>
      <c r="X219" s="10">
        <v>209.98141166407515</v>
      </c>
      <c r="Y219" s="10">
        <v>212.88947481443128</v>
      </c>
      <c r="Z219" s="10">
        <v>215.49082594602299</v>
      </c>
      <c r="AA219" s="10">
        <v>217.84403428539179</v>
      </c>
      <c r="AB219" s="10">
        <v>219.99234518326574</v>
      </c>
      <c r="AC219" s="10">
        <v>221.96859963572535</v>
      </c>
      <c r="AD219" s="10">
        <v>223.79832546820074</v>
      </c>
      <c r="AE219" s="10">
        <v>225.50175946521358</v>
      </c>
      <c r="AF219" s="10">
        <v>227.0952155521002</v>
      </c>
      <c r="AG219" s="10">
        <v>228.59203746474799</v>
      </c>
      <c r="AH219" s="10">
        <v>230.00327870245633</v>
      </c>
      <c r="AI219" s="10">
        <v>231.33819839561943</v>
      </c>
      <c r="AJ219" s="10">
        <v>232.60462983404804</v>
      </c>
      <c r="AK219" s="10">
        <v>233.80925898739133</v>
      </c>
      <c r="AL219" s="10">
        <v>234.95783817341683</v>
      </c>
      <c r="AM219" s="10">
        <v>236.05535219129072</v>
      </c>
      <c r="AN219" s="10">
        <v>237.10614907129079</v>
      </c>
      <c r="AO219" s="10">
        <v>238.11404411599588</v>
      </c>
      <c r="AP219" s="10">
        <v>239.0824035237504</v>
      </c>
      <c r="AQ219" s="10">
        <v>240.01421222164689</v>
      </c>
      <c r="AR219" s="10">
        <v>240.91212935622579</v>
      </c>
      <c r="AS219" s="10">
        <v>241.77853404236606</v>
      </c>
      <c r="AT219" s="10">
        <v>242.61556335323863</v>
      </c>
      <c r="AU219" s="10">
        <v>243.42514407873827</v>
      </c>
      <c r="AV219" s="10">
        <v>244.20901944012525</v>
      </c>
      <c r="AW219" s="10">
        <v>244.96877169260739</v>
      </c>
      <c r="AX219" s="10">
        <v>245.70584135277304</v>
      </c>
      <c r="AY219" s="10">
        <v>246.42154363817363</v>
      </c>
    </row>
    <row r="220" spans="1:51" x14ac:dyDescent="0.25">
      <c r="A220" s="9" t="s">
        <v>92</v>
      </c>
      <c r="B220" s="9" t="s">
        <v>612</v>
      </c>
      <c r="C220" s="9" t="s">
        <v>321</v>
      </c>
      <c r="D220" s="9" t="s">
        <v>613</v>
      </c>
      <c r="E220" s="9" t="s">
        <v>154</v>
      </c>
      <c r="F220" s="9" t="s">
        <v>322</v>
      </c>
      <c r="G220" s="9" t="s">
        <v>326</v>
      </c>
      <c r="H220" s="9">
        <v>2020</v>
      </c>
      <c r="I220" s="9" t="s">
        <v>147</v>
      </c>
      <c r="J220" s="10">
        <v>196.22400000000005</v>
      </c>
      <c r="K220" s="10"/>
      <c r="L220" s="10"/>
      <c r="M220" s="10"/>
      <c r="N220" s="10"/>
      <c r="O220" s="10"/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103.7632512</v>
      </c>
      <c r="V220" s="10">
        <v>114.95704804707943</v>
      </c>
      <c r="W220" s="10">
        <v>121.5049994433116</v>
      </c>
      <c r="X220" s="10">
        <v>126.15084489415885</v>
      </c>
      <c r="Y220" s="10">
        <v>129.75444258769528</v>
      </c>
      <c r="Z220" s="10">
        <v>132.69879629039102</v>
      </c>
      <c r="AA220" s="10">
        <v>135.1882118751613</v>
      </c>
      <c r="AB220" s="10">
        <v>137.34464174123826</v>
      </c>
      <c r="AC220" s="10">
        <v>139.24674768662319</v>
      </c>
      <c r="AD220" s="10">
        <v>140.94823943477471</v>
      </c>
      <c r="AE220" s="10">
        <v>142.48742594538905</v>
      </c>
      <c r="AF220" s="10">
        <v>143.89259313747044</v>
      </c>
      <c r="AG220" s="10">
        <v>145.18522164973524</v>
      </c>
      <c r="AH220" s="10">
        <v>146.38200872224073</v>
      </c>
      <c r="AI220" s="10">
        <v>147.49619083100688</v>
      </c>
      <c r="AJ220" s="10">
        <v>148.53843858831769</v>
      </c>
      <c r="AK220" s="10">
        <v>149.51747986494235</v>
      </c>
      <c r="AL220" s="10">
        <v>150.44054453370262</v>
      </c>
      <c r="AM220" s="10">
        <v>151.31368880660673</v>
      </c>
      <c r="AN220" s="10">
        <v>152.14203628185413</v>
      </c>
      <c r="AO220" s="10">
        <v>152.92996011847291</v>
      </c>
      <c r="AP220" s="10">
        <v>153.68122279246847</v>
      </c>
      <c r="AQ220" s="10">
        <v>154.39908476127943</v>
      </c>
      <c r="AR220" s="10">
        <v>155.08638998454987</v>
      </c>
      <c r="AS220" s="10">
        <v>155.74563397539058</v>
      </c>
      <c r="AT220" s="10">
        <v>156.37901849681467</v>
      </c>
      <c r="AU220" s="10">
        <v>156.9884959299348</v>
      </c>
      <c r="AV220" s="10">
        <v>157.57580556932015</v>
      </c>
      <c r="AW220" s="10">
        <v>158.14250354643079</v>
      </c>
      <c r="AX220" s="10">
        <v>158.68998767808631</v>
      </c>
      <c r="AY220" s="10">
        <v>159.21951823902111</v>
      </c>
    </row>
    <row r="221" spans="1:51" x14ac:dyDescent="0.25">
      <c r="A221" s="9" t="s">
        <v>92</v>
      </c>
      <c r="B221" s="9" t="s">
        <v>614</v>
      </c>
      <c r="C221" s="9" t="s">
        <v>321</v>
      </c>
      <c r="D221" s="9" t="s">
        <v>155</v>
      </c>
      <c r="E221" s="9" t="s">
        <v>155</v>
      </c>
      <c r="F221" s="9" t="s">
        <v>352</v>
      </c>
      <c r="G221" s="9" t="s">
        <v>323</v>
      </c>
      <c r="H221" s="9">
        <v>2019</v>
      </c>
      <c r="I221" s="9" t="s">
        <v>147</v>
      </c>
      <c r="J221" s="10">
        <v>1258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>
        <v>615.63287854185126</v>
      </c>
      <c r="U221" s="10">
        <v>658.84422177088538</v>
      </c>
      <c r="V221" s="10">
        <v>692.36154352474659</v>
      </c>
      <c r="W221" s="10">
        <v>719.74718942729385</v>
      </c>
      <c r="X221" s="10">
        <v>742.90142312088312</v>
      </c>
      <c r="Y221" s="10">
        <v>762.95853265632809</v>
      </c>
      <c r="Z221" s="10">
        <v>780.65015708370231</v>
      </c>
      <c r="AA221" s="10">
        <v>796.4758544101893</v>
      </c>
      <c r="AB221" s="10">
        <v>810.79193902973395</v>
      </c>
      <c r="AC221" s="10">
        <v>823.86150031273655</v>
      </c>
      <c r="AD221" s="10">
        <v>835.88433122738172</v>
      </c>
      <c r="AE221" s="10">
        <v>847.01573400632583</v>
      </c>
      <c r="AF221" s="10">
        <v>857.37882206659776</v>
      </c>
      <c r="AG221" s="10">
        <v>867.07284354177079</v>
      </c>
      <c r="AH221" s="10">
        <v>876.17897698663285</v>
      </c>
      <c r="AI221" s="10">
        <v>884.76446796914502</v>
      </c>
      <c r="AJ221" s="10">
        <v>892.88564575349096</v>
      </c>
      <c r="AK221" s="10">
        <v>900.590165295632</v>
      </c>
      <c r="AL221" s="10">
        <v>907.91870166273429</v>
      </c>
      <c r="AM221" s="10">
        <v>914.90624991517666</v>
      </c>
      <c r="AN221" s="10">
        <v>921.58313580248114</v>
      </c>
      <c r="AO221" s="10">
        <v>927.97581119817926</v>
      </c>
      <c r="AP221" s="10">
        <v>934.1074870494931</v>
      </c>
      <c r="AQ221" s="10">
        <v>939.99864211282443</v>
      </c>
      <c r="AR221" s="10">
        <v>945.66743562555348</v>
      </c>
      <c r="AS221" s="10">
        <v>951.13004489176853</v>
      </c>
      <c r="AT221" s="10">
        <v>956.40094360228443</v>
      </c>
      <c r="AU221" s="10">
        <v>961.49313295204047</v>
      </c>
      <c r="AV221" s="10">
        <v>966.41833484713231</v>
      </c>
      <c r="AW221" s="10">
        <v>971.1871544272135</v>
      </c>
      <c r="AX221" s="10">
        <v>975.80921757158501</v>
      </c>
      <c r="AY221" s="10">
        <v>980.29328787207555</v>
      </c>
    </row>
    <row r="222" spans="1:51" x14ac:dyDescent="0.25">
      <c r="A222" s="9" t="s">
        <v>92</v>
      </c>
      <c r="B222" s="9" t="s">
        <v>615</v>
      </c>
      <c r="C222" s="9" t="s">
        <v>321</v>
      </c>
      <c r="D222" s="9" t="s">
        <v>616</v>
      </c>
      <c r="E222" s="9" t="s">
        <v>159</v>
      </c>
      <c r="F222" s="9" t="s">
        <v>322</v>
      </c>
      <c r="G222" s="9" t="s">
        <v>326</v>
      </c>
      <c r="H222" s="9">
        <v>2016</v>
      </c>
      <c r="I222" s="9" t="s">
        <v>157</v>
      </c>
      <c r="J222" s="10">
        <v>3314</v>
      </c>
      <c r="K222" s="10"/>
      <c r="L222" s="10"/>
      <c r="M222" s="10"/>
      <c r="N222" s="10"/>
      <c r="O222" s="10"/>
      <c r="P222" s="10">
        <v>0</v>
      </c>
      <c r="Q222" s="10">
        <v>1187.0748000000001</v>
      </c>
      <c r="R222" s="10">
        <v>1461.3473169112538</v>
      </c>
      <c r="S222" s="10">
        <v>1621.7864542827463</v>
      </c>
      <c r="T222" s="10">
        <v>1735.6198338225072</v>
      </c>
      <c r="U222" s="10">
        <v>1823.9158626717092</v>
      </c>
      <c r="V222" s="10">
        <v>1896.0589711939999</v>
      </c>
      <c r="W222" s="10">
        <v>1957.0551003359353</v>
      </c>
      <c r="X222" s="10">
        <v>2009.8923507337611</v>
      </c>
      <c r="Y222" s="10">
        <v>2056.4981085654927</v>
      </c>
      <c r="Z222" s="10">
        <v>2098.1883795829631</v>
      </c>
      <c r="AA222" s="10">
        <v>2135.9018171260241</v>
      </c>
      <c r="AB222" s="10">
        <v>2170.3314881052534</v>
      </c>
      <c r="AC222" s="10">
        <v>2202.0037151729275</v>
      </c>
      <c r="AD222" s="10">
        <v>2231.3276172471892</v>
      </c>
      <c r="AE222" s="10">
        <v>2258.6275169544556</v>
      </c>
      <c r="AF222" s="10">
        <v>2284.1648676450145</v>
      </c>
      <c r="AG222" s="10">
        <v>2308.1535212509548</v>
      </c>
      <c r="AH222" s="10">
        <v>2330.7706254767463</v>
      </c>
      <c r="AI222" s="10">
        <v>2352.1645707687353</v>
      </c>
      <c r="AJ222" s="10">
        <v>2372.4608964942167</v>
      </c>
      <c r="AK222" s="10">
        <v>2391.7667546186817</v>
      </c>
      <c r="AL222" s="10">
        <v>2410.1743340372777</v>
      </c>
      <c r="AM222" s="10">
        <v>2427.7635230917508</v>
      </c>
      <c r="AN222" s="10">
        <v>2444.604005016507</v>
      </c>
      <c r="AO222" s="10">
        <v>2460.7569253434181</v>
      </c>
      <c r="AP222" s="10">
        <v>2476.2762320841812</v>
      </c>
      <c r="AQ222" s="10">
        <v>2491.2097628482388</v>
      </c>
      <c r="AR222" s="10">
        <v>2505.6001341584429</v>
      </c>
      <c r="AS222" s="10">
        <v>2519.4854746406759</v>
      </c>
      <c r="AT222" s="10">
        <v>2532.9000338657092</v>
      </c>
      <c r="AU222" s="10">
        <v>2545.8746913222549</v>
      </c>
      <c r="AV222" s="10">
        <v>2558.4373845562682</v>
      </c>
      <c r="AW222" s="10">
        <v>2570.6134714087698</v>
      </c>
      <c r="AX222" s="10">
        <v>2582.4260381622084</v>
      </c>
      <c r="AY222" s="10">
        <v>2593.8961630076442</v>
      </c>
    </row>
    <row r="223" spans="1:51" x14ac:dyDescent="0.25">
      <c r="A223" s="9" t="s">
        <v>92</v>
      </c>
      <c r="B223" s="9" t="s">
        <v>617</v>
      </c>
      <c r="C223" s="9" t="s">
        <v>321</v>
      </c>
      <c r="D223" s="9" t="s">
        <v>160</v>
      </c>
      <c r="E223" s="9" t="s">
        <v>160</v>
      </c>
      <c r="F223" s="9" t="s">
        <v>527</v>
      </c>
      <c r="G223" s="9" t="s">
        <v>326</v>
      </c>
      <c r="H223" s="9">
        <v>2022</v>
      </c>
      <c r="I223" s="9" t="s">
        <v>157</v>
      </c>
      <c r="J223" s="10">
        <v>33630</v>
      </c>
      <c r="K223" s="10"/>
      <c r="L223" s="10"/>
      <c r="M223" s="10"/>
      <c r="N223" s="10"/>
      <c r="O223" s="10"/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14323.017</v>
      </c>
      <c r="X223" s="10">
        <v>22351.166866560343</v>
      </c>
      <c r="Y223" s="10">
        <v>27047.333488667697</v>
      </c>
      <c r="Z223" s="10">
        <v>30379.316733120686</v>
      </c>
      <c r="AA223" s="10">
        <v>32963.80372513269</v>
      </c>
      <c r="AB223" s="10">
        <v>33630</v>
      </c>
      <c r="AC223" s="10">
        <v>33630</v>
      </c>
      <c r="AD223" s="10">
        <v>33630</v>
      </c>
      <c r="AE223" s="10">
        <v>33630</v>
      </c>
      <c r="AF223" s="10">
        <v>33630</v>
      </c>
      <c r="AG223" s="10">
        <v>33630</v>
      </c>
      <c r="AH223" s="10">
        <v>33630</v>
      </c>
      <c r="AI223" s="10">
        <v>33630</v>
      </c>
      <c r="AJ223" s="10">
        <v>33630</v>
      </c>
      <c r="AK223" s="10">
        <v>33630</v>
      </c>
      <c r="AL223" s="10">
        <v>33630</v>
      </c>
      <c r="AM223" s="10">
        <v>33630</v>
      </c>
      <c r="AN223" s="10">
        <v>33630</v>
      </c>
      <c r="AO223" s="10">
        <v>33630</v>
      </c>
      <c r="AP223" s="10">
        <v>33630</v>
      </c>
      <c r="AQ223" s="10">
        <v>33630</v>
      </c>
      <c r="AR223" s="10">
        <v>33630</v>
      </c>
      <c r="AS223" s="10">
        <v>33630</v>
      </c>
      <c r="AT223" s="10">
        <v>33630</v>
      </c>
      <c r="AU223" s="10">
        <v>33630</v>
      </c>
      <c r="AV223" s="10">
        <v>33630</v>
      </c>
      <c r="AW223" s="10">
        <v>33630</v>
      </c>
      <c r="AX223" s="10">
        <v>33630</v>
      </c>
      <c r="AY223" s="10">
        <v>33630</v>
      </c>
    </row>
    <row r="224" spans="1:51" x14ac:dyDescent="0.25">
      <c r="A224" s="9" t="s">
        <v>92</v>
      </c>
      <c r="B224" s="9" t="s">
        <v>618</v>
      </c>
      <c r="C224" s="9" t="s">
        <v>321</v>
      </c>
      <c r="D224" s="9" t="s">
        <v>161</v>
      </c>
      <c r="E224" s="9" t="s">
        <v>161</v>
      </c>
      <c r="F224" s="9" t="s">
        <v>322</v>
      </c>
      <c r="G224" s="9" t="s">
        <v>326</v>
      </c>
      <c r="H224" s="9">
        <v>2019</v>
      </c>
      <c r="I224" s="9" t="s">
        <v>157</v>
      </c>
      <c r="J224" s="10">
        <v>2492</v>
      </c>
      <c r="K224" s="10"/>
      <c r="L224" s="10"/>
      <c r="M224" s="10"/>
      <c r="N224" s="10"/>
      <c r="O224" s="10"/>
      <c r="P224" s="10">
        <v>0</v>
      </c>
      <c r="Q224" s="10">
        <v>0</v>
      </c>
      <c r="R224" s="10">
        <v>0</v>
      </c>
      <c r="S224" s="10">
        <v>0</v>
      </c>
      <c r="T224" s="10">
        <v>892.63440000000003</v>
      </c>
      <c r="U224" s="10">
        <v>1098.8767392102729</v>
      </c>
      <c r="V224" s="10">
        <v>1219.5207737092951</v>
      </c>
      <c r="W224" s="10">
        <v>1305.1190784205455</v>
      </c>
      <c r="X224" s="10">
        <v>1371.5142817676219</v>
      </c>
      <c r="Y224" s="10">
        <v>1425.7631129195677</v>
      </c>
      <c r="Z224" s="10">
        <v>1471.6298461186334</v>
      </c>
      <c r="AA224" s="10">
        <v>1511.3614176308186</v>
      </c>
      <c r="AB224" s="10">
        <v>1546.4071474185901</v>
      </c>
      <c r="AC224" s="10">
        <v>1577.756620977895</v>
      </c>
      <c r="AD224" s="10">
        <v>1606.1156693657367</v>
      </c>
      <c r="AE224" s="10">
        <v>1632.0054521298407</v>
      </c>
      <c r="AF224" s="10">
        <v>1655.8217435760216</v>
      </c>
      <c r="AG224" s="10">
        <v>1677.8721853289062</v>
      </c>
      <c r="AH224" s="10">
        <v>1698.4006554769171</v>
      </c>
      <c r="AI224" s="10">
        <v>1717.6037568410914</v>
      </c>
      <c r="AJ224" s="10">
        <v>1735.6422978145383</v>
      </c>
      <c r="AK224" s="10">
        <v>1752.6494866288629</v>
      </c>
      <c r="AL224" s="10">
        <v>1768.7369071682826</v>
      </c>
      <c r="AM224" s="10">
        <v>1783.9989601881678</v>
      </c>
      <c r="AN224" s="10">
        <v>1798.5162198279284</v>
      </c>
      <c r="AO224" s="10">
        <v>1812.3580085760098</v>
      </c>
      <c r="AP224" s="10">
        <v>1825.5843993797957</v>
      </c>
      <c r="AQ224" s="10">
        <v>1838.2477913401135</v>
      </c>
      <c r="AR224" s="10">
        <v>1850.3941635352439</v>
      </c>
      <c r="AS224" s="10">
        <v>1862.0640827862944</v>
      </c>
      <c r="AT224" s="10">
        <v>1873.293521127885</v>
      </c>
      <c r="AU224" s="10">
        <v>1884.114524539179</v>
      </c>
      <c r="AV224" s="10">
        <v>1894.5557642741596</v>
      </c>
      <c r="AW224" s="10">
        <v>1904.6429946871899</v>
      </c>
      <c r="AX224" s="10">
        <v>1914.399435961092</v>
      </c>
      <c r="AY224" s="10">
        <v>1923.8460960513642</v>
      </c>
    </row>
    <row r="225" spans="1:51" x14ac:dyDescent="0.25">
      <c r="A225" s="9" t="s">
        <v>92</v>
      </c>
      <c r="B225" s="9" t="s">
        <v>619</v>
      </c>
      <c r="C225" s="9" t="s">
        <v>321</v>
      </c>
      <c r="D225" s="9" t="s">
        <v>177</v>
      </c>
      <c r="E225" s="9" t="s">
        <v>177</v>
      </c>
      <c r="F225" s="9" t="s">
        <v>527</v>
      </c>
      <c r="G225" s="9" t="s">
        <v>326</v>
      </c>
      <c r="H225" s="9">
        <v>2025</v>
      </c>
      <c r="I225" s="9" t="s">
        <v>166</v>
      </c>
      <c r="J225" s="10">
        <v>5000</v>
      </c>
      <c r="K225" s="10"/>
      <c r="L225" s="10"/>
      <c r="M225" s="10"/>
      <c r="N225" s="10"/>
      <c r="O225" s="10"/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2129.5</v>
      </c>
      <c r="AA225" s="10">
        <v>3323.0994449242257</v>
      </c>
      <c r="AB225" s="10">
        <v>4021.3103610864846</v>
      </c>
      <c r="AC225" s="10">
        <v>4516.6988898484515</v>
      </c>
      <c r="AD225" s="10">
        <v>4900.9520852115211</v>
      </c>
      <c r="AE225" s="10">
        <v>5000</v>
      </c>
      <c r="AF225" s="10">
        <v>5000</v>
      </c>
      <c r="AG225" s="10">
        <v>5000</v>
      </c>
      <c r="AH225" s="10">
        <v>5000</v>
      </c>
      <c r="AI225" s="10">
        <v>5000</v>
      </c>
      <c r="AJ225" s="10">
        <v>5000</v>
      </c>
      <c r="AK225" s="10">
        <v>5000</v>
      </c>
      <c r="AL225" s="10">
        <v>5000</v>
      </c>
      <c r="AM225" s="10">
        <v>5000</v>
      </c>
      <c r="AN225" s="10">
        <v>5000</v>
      </c>
      <c r="AO225" s="10">
        <v>5000</v>
      </c>
      <c r="AP225" s="10">
        <v>5000</v>
      </c>
      <c r="AQ225" s="10">
        <v>5000</v>
      </c>
      <c r="AR225" s="10">
        <v>5000</v>
      </c>
      <c r="AS225" s="10">
        <v>5000</v>
      </c>
      <c r="AT225" s="10">
        <v>5000</v>
      </c>
      <c r="AU225" s="10">
        <v>5000</v>
      </c>
      <c r="AV225" s="10">
        <v>5000</v>
      </c>
      <c r="AW225" s="10">
        <v>5000</v>
      </c>
      <c r="AX225" s="10">
        <v>5000</v>
      </c>
      <c r="AY225" s="10">
        <v>5000</v>
      </c>
    </row>
    <row r="226" spans="1:51" x14ac:dyDescent="0.25">
      <c r="A226" s="9" t="s">
        <v>92</v>
      </c>
      <c r="B226" s="9" t="s">
        <v>620</v>
      </c>
      <c r="C226" s="9" t="s">
        <v>321</v>
      </c>
      <c r="D226" s="9" t="s">
        <v>178</v>
      </c>
      <c r="E226" s="9" t="s">
        <v>178</v>
      </c>
      <c r="F226" s="9" t="s">
        <v>322</v>
      </c>
      <c r="G226" s="9" t="s">
        <v>326</v>
      </c>
      <c r="H226" s="9">
        <v>2020</v>
      </c>
      <c r="I226" s="9" t="s">
        <v>166</v>
      </c>
      <c r="J226" s="10">
        <v>42</v>
      </c>
      <c r="K226" s="10"/>
      <c r="L226" s="10"/>
      <c r="M226" s="10"/>
      <c r="N226" s="10"/>
      <c r="O226" s="10"/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22.209600000000002</v>
      </c>
      <c r="V226" s="10">
        <v>24.605532544323509</v>
      </c>
      <c r="W226" s="10">
        <v>26.00706323701019</v>
      </c>
      <c r="X226" s="10">
        <v>27.001465088647016</v>
      </c>
      <c r="Y226" s="10">
        <v>27.772783088119713</v>
      </c>
      <c r="Z226" s="10">
        <v>28.402995781333697</v>
      </c>
      <c r="AA226" s="10">
        <v>28.935833021224596</v>
      </c>
      <c r="AB226" s="10">
        <v>29.397397632970524</v>
      </c>
      <c r="AC226" s="10">
        <v>29.804526474020378</v>
      </c>
      <c r="AD226" s="10">
        <v>30.16871563244322</v>
      </c>
      <c r="AE226" s="10">
        <v>30.49816479995485</v>
      </c>
      <c r="AF226" s="10">
        <v>30.798928325657204</v>
      </c>
      <c r="AG226" s="10">
        <v>31.07560394900155</v>
      </c>
      <c r="AH226" s="10">
        <v>31.331765565548103</v>
      </c>
      <c r="AI226" s="10">
        <v>31.570246325129901</v>
      </c>
      <c r="AJ226" s="10">
        <v>31.793330177294028</v>
      </c>
      <c r="AK226" s="10">
        <v>32.002885245064718</v>
      </c>
      <c r="AL226" s="10">
        <v>32.200459018343885</v>
      </c>
      <c r="AM226" s="10">
        <v>32.387347775386722</v>
      </c>
      <c r="AN226" s="10">
        <v>32.564648176766724</v>
      </c>
      <c r="AO226" s="10">
        <v>32.733296258234788</v>
      </c>
      <c r="AP226" s="10">
        <v>32.894097344278357</v>
      </c>
      <c r="AQ226" s="10">
        <v>33.047749306780702</v>
      </c>
      <c r="AR226" s="10">
        <v>33.194860869980708</v>
      </c>
      <c r="AS226" s="10">
        <v>33.335966176239424</v>
      </c>
      <c r="AT226" s="10">
        <v>33.471536493325054</v>
      </c>
      <c r="AU226" s="10">
        <v>33.601989711030562</v>
      </c>
      <c r="AV226" s="10">
        <v>33.727698109871611</v>
      </c>
      <c r="AW226" s="10">
        <v>33.848994765931252</v>
      </c>
      <c r="AX226" s="10">
        <v>33.966178869453408</v>
      </c>
      <c r="AY226" s="10">
        <v>34.079520171023361</v>
      </c>
    </row>
    <row r="227" spans="1:51" x14ac:dyDescent="0.25">
      <c r="A227" s="9" t="s">
        <v>92</v>
      </c>
      <c r="B227" s="9" t="s">
        <v>621</v>
      </c>
      <c r="C227" s="9" t="s">
        <v>321</v>
      </c>
      <c r="D227" s="9" t="s">
        <v>179</v>
      </c>
      <c r="E227" s="9" t="s">
        <v>179</v>
      </c>
      <c r="F227" s="9" t="s">
        <v>322</v>
      </c>
      <c r="G227" s="9" t="s">
        <v>326</v>
      </c>
      <c r="H227" s="9">
        <v>2020</v>
      </c>
      <c r="I227" s="9" t="s">
        <v>166</v>
      </c>
      <c r="J227" s="10">
        <v>1200</v>
      </c>
      <c r="K227" s="10"/>
      <c r="L227" s="10"/>
      <c r="M227" s="10"/>
      <c r="N227" s="10"/>
      <c r="O227" s="10"/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429.84000000000003</v>
      </c>
      <c r="V227" s="10">
        <v>529.15412803062895</v>
      </c>
      <c r="W227" s="10">
        <v>587.24916872036681</v>
      </c>
      <c r="X227" s="10">
        <v>628.46825606125788</v>
      </c>
      <c r="Y227" s="10">
        <v>660.44026409355797</v>
      </c>
      <c r="Z227" s="10">
        <v>686.56329675099573</v>
      </c>
      <c r="AA227" s="10">
        <v>708.6500061566453</v>
      </c>
      <c r="AB227" s="10">
        <v>727.78238409188691</v>
      </c>
      <c r="AC227" s="10">
        <v>744.65833744073348</v>
      </c>
      <c r="AD227" s="10">
        <v>759.75439212418689</v>
      </c>
      <c r="AE227" s="10">
        <v>773.41043468655062</v>
      </c>
      <c r="AF227" s="10">
        <v>785.87742478162465</v>
      </c>
      <c r="AG227" s="10">
        <v>797.34594393708903</v>
      </c>
      <c r="AH227" s="10">
        <v>807.96413418727423</v>
      </c>
      <c r="AI227" s="10">
        <v>817.84943281392475</v>
      </c>
      <c r="AJ227" s="10">
        <v>827.09651212251583</v>
      </c>
      <c r="AK227" s="10">
        <v>835.78280793637475</v>
      </c>
      <c r="AL227" s="10">
        <v>843.97246547136251</v>
      </c>
      <c r="AM227" s="10">
        <v>851.71921693496756</v>
      </c>
      <c r="AN227" s="10">
        <v>859.06852015481593</v>
      </c>
      <c r="AO227" s="10">
        <v>866.05917487701208</v>
      </c>
      <c r="AP227" s="10">
        <v>872.72456271717965</v>
      </c>
      <c r="AQ227" s="10">
        <v>879.09361125832856</v>
      </c>
      <c r="AR227" s="10">
        <v>885.19155281225369</v>
      </c>
      <c r="AS227" s="10">
        <v>891.0405281871158</v>
      </c>
      <c r="AT227" s="10">
        <v>896.66007196771807</v>
      </c>
      <c r="AU227" s="10">
        <v>902.06750616110037</v>
      </c>
      <c r="AV227" s="10">
        <v>907.27826221790326</v>
      </c>
      <c r="AW227" s="10">
        <v>912.30614652046199</v>
      </c>
      <c r="AX227" s="10">
        <v>917.16356084455367</v>
      </c>
      <c r="AY227" s="10">
        <v>921.86168665863181</v>
      </c>
    </row>
    <row r="228" spans="1:51" x14ac:dyDescent="0.25">
      <c r="A228" s="9" t="s">
        <v>92</v>
      </c>
      <c r="B228" s="9" t="s">
        <v>622</v>
      </c>
      <c r="C228" s="9" t="s">
        <v>321</v>
      </c>
      <c r="D228" s="9" t="s">
        <v>197</v>
      </c>
      <c r="E228" s="9" t="s">
        <v>197</v>
      </c>
      <c r="F228" s="9" t="s">
        <v>369</v>
      </c>
      <c r="G228" s="9" t="s">
        <v>326</v>
      </c>
      <c r="H228" s="9">
        <v>2020</v>
      </c>
      <c r="I228" s="9" t="s">
        <v>181</v>
      </c>
      <c r="J228" s="10">
        <v>2500</v>
      </c>
      <c r="K228" s="10"/>
      <c r="L228" s="10"/>
      <c r="M228" s="10"/>
      <c r="N228" s="10"/>
      <c r="O228" s="10"/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895.5</v>
      </c>
      <c r="V228" s="10">
        <v>1102.4044333971437</v>
      </c>
      <c r="W228" s="10">
        <v>1223.4357681674308</v>
      </c>
      <c r="X228" s="10">
        <v>1309.3088667942873</v>
      </c>
      <c r="Y228" s="10">
        <v>1375.9172168615792</v>
      </c>
      <c r="Z228" s="10">
        <v>1430.3402015645745</v>
      </c>
      <c r="AA228" s="10">
        <v>1476.3541794930111</v>
      </c>
      <c r="AB228" s="10">
        <v>1516.213300191431</v>
      </c>
      <c r="AC228" s="10">
        <v>1551.3715363348615</v>
      </c>
      <c r="AD228" s="10">
        <v>1582.8216502587227</v>
      </c>
      <c r="AE228" s="10">
        <v>1611.2717389303139</v>
      </c>
      <c r="AF228" s="10">
        <v>1637.244634961718</v>
      </c>
      <c r="AG228" s="10">
        <v>1661.1373832022689</v>
      </c>
      <c r="AH228" s="10">
        <v>1683.2586128901546</v>
      </c>
      <c r="AI228" s="10">
        <v>1703.8529850290099</v>
      </c>
      <c r="AJ228" s="10">
        <v>1723.1177335885748</v>
      </c>
      <c r="AK228" s="10">
        <v>1741.2141832007808</v>
      </c>
      <c r="AL228" s="10">
        <v>1758.2759697320053</v>
      </c>
      <c r="AM228" s="10">
        <v>1774.4150352811823</v>
      </c>
      <c r="AN228" s="10">
        <v>1789.7260836558664</v>
      </c>
      <c r="AO228" s="10">
        <v>1804.2899476604418</v>
      </c>
      <c r="AP228" s="10">
        <v>1818.1761723274576</v>
      </c>
      <c r="AQ228" s="10">
        <v>1831.4450234548513</v>
      </c>
      <c r="AR228" s="10">
        <v>1844.1490683588618</v>
      </c>
      <c r="AS228" s="10">
        <v>1856.3344337231579</v>
      </c>
      <c r="AT228" s="10">
        <v>1868.0418165994126</v>
      </c>
      <c r="AU228" s="10">
        <v>1879.3073045022923</v>
      </c>
      <c r="AV228" s="10">
        <v>1890.1630462872984</v>
      </c>
      <c r="AW228" s="10">
        <v>1900.6378052509626</v>
      </c>
      <c r="AX228" s="10">
        <v>1910.7574184261537</v>
      </c>
      <c r="AY228" s="10">
        <v>1920.5451805388163</v>
      </c>
    </row>
    <row r="229" spans="1:51" x14ac:dyDescent="0.25">
      <c r="A229" s="9" t="s">
        <v>92</v>
      </c>
      <c r="B229" s="9" t="s">
        <v>623</v>
      </c>
      <c r="C229" s="9" t="s">
        <v>321</v>
      </c>
      <c r="D229" s="9" t="s">
        <v>198</v>
      </c>
      <c r="E229" s="9" t="s">
        <v>198</v>
      </c>
      <c r="F229" s="9" t="s">
        <v>322</v>
      </c>
      <c r="G229" s="9" t="s">
        <v>326</v>
      </c>
      <c r="H229" s="9">
        <v>2020</v>
      </c>
      <c r="I229" s="9" t="s">
        <v>181</v>
      </c>
      <c r="J229" s="10">
        <v>1200</v>
      </c>
      <c r="K229" s="10"/>
      <c r="L229" s="10"/>
      <c r="M229" s="10"/>
      <c r="N229" s="10"/>
      <c r="O229" s="10"/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429.84000000000003</v>
      </c>
      <c r="V229" s="10">
        <v>529.15412803062895</v>
      </c>
      <c r="W229" s="10">
        <v>587.24916872036681</v>
      </c>
      <c r="X229" s="10">
        <v>628.46825606125788</v>
      </c>
      <c r="Y229" s="10">
        <v>660.44026409355797</v>
      </c>
      <c r="Z229" s="10">
        <v>686.56329675099573</v>
      </c>
      <c r="AA229" s="10">
        <v>708.6500061566453</v>
      </c>
      <c r="AB229" s="10">
        <v>727.78238409188691</v>
      </c>
      <c r="AC229" s="10">
        <v>744.65833744073348</v>
      </c>
      <c r="AD229" s="10">
        <v>759.75439212418689</v>
      </c>
      <c r="AE229" s="10">
        <v>773.41043468655062</v>
      </c>
      <c r="AF229" s="10">
        <v>785.87742478162465</v>
      </c>
      <c r="AG229" s="10">
        <v>797.34594393708903</v>
      </c>
      <c r="AH229" s="10">
        <v>807.96413418727423</v>
      </c>
      <c r="AI229" s="10">
        <v>817.84943281392475</v>
      </c>
      <c r="AJ229" s="10">
        <v>827.09651212251583</v>
      </c>
      <c r="AK229" s="10">
        <v>835.78280793637475</v>
      </c>
      <c r="AL229" s="10">
        <v>843.97246547136251</v>
      </c>
      <c r="AM229" s="10">
        <v>851.71921693496756</v>
      </c>
      <c r="AN229" s="10">
        <v>859.06852015481593</v>
      </c>
      <c r="AO229" s="10">
        <v>866.05917487701208</v>
      </c>
      <c r="AP229" s="10">
        <v>872.72456271717965</v>
      </c>
      <c r="AQ229" s="10">
        <v>879.09361125832856</v>
      </c>
      <c r="AR229" s="10">
        <v>885.19155281225369</v>
      </c>
      <c r="AS229" s="10">
        <v>891.0405281871158</v>
      </c>
      <c r="AT229" s="10">
        <v>896.66007196771807</v>
      </c>
      <c r="AU229" s="10">
        <v>902.06750616110037</v>
      </c>
      <c r="AV229" s="10">
        <v>907.27826221790326</v>
      </c>
      <c r="AW229" s="10">
        <v>912.30614652046199</v>
      </c>
      <c r="AX229" s="10">
        <v>917.16356084455367</v>
      </c>
      <c r="AY229" s="10">
        <v>921.86168665863181</v>
      </c>
    </row>
    <row r="230" spans="1:51" x14ac:dyDescent="0.25">
      <c r="A230" s="9" t="s">
        <v>92</v>
      </c>
      <c r="B230" s="9" t="s">
        <v>624</v>
      </c>
      <c r="C230" s="9" t="s">
        <v>321</v>
      </c>
      <c r="D230" s="9" t="s">
        <v>199</v>
      </c>
      <c r="E230" s="9" t="s">
        <v>199</v>
      </c>
      <c r="F230" s="9" t="s">
        <v>322</v>
      </c>
      <c r="G230" s="9" t="s">
        <v>326</v>
      </c>
      <c r="H230" s="9">
        <v>2025</v>
      </c>
      <c r="I230" s="9" t="s">
        <v>181</v>
      </c>
      <c r="J230" s="10">
        <v>4400</v>
      </c>
      <c r="K230" s="10"/>
      <c r="L230" s="10"/>
      <c r="M230" s="10"/>
      <c r="N230" s="10"/>
      <c r="O230" s="10"/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1576.0800000000002</v>
      </c>
      <c r="AA230" s="10">
        <v>1940.2318027789729</v>
      </c>
      <c r="AB230" s="10">
        <v>2153.2469519746783</v>
      </c>
      <c r="AC230" s="10">
        <v>2304.3836055579459</v>
      </c>
      <c r="AD230" s="10">
        <v>2421.614301676379</v>
      </c>
      <c r="AE230" s="10">
        <v>2517.3987547536508</v>
      </c>
      <c r="AF230" s="10">
        <v>2598.3833559076993</v>
      </c>
      <c r="AG230" s="10">
        <v>2668.5354083369184</v>
      </c>
      <c r="AH230" s="10">
        <v>2730.4139039493562</v>
      </c>
      <c r="AI230" s="10">
        <v>2785.766104455352</v>
      </c>
      <c r="AJ230" s="10">
        <v>2835.8382605173524</v>
      </c>
      <c r="AK230" s="10">
        <v>2881.5505575326238</v>
      </c>
      <c r="AL230" s="10">
        <v>2923.6017944359933</v>
      </c>
      <c r="AM230" s="10">
        <v>2962.5351586866723</v>
      </c>
      <c r="AN230" s="10">
        <v>2998.7812536510573</v>
      </c>
      <c r="AO230" s="10">
        <v>3032.6872111158914</v>
      </c>
      <c r="AP230" s="10">
        <v>3064.5369624333739</v>
      </c>
      <c r="AQ230" s="10">
        <v>3094.5657067283291</v>
      </c>
      <c r="AR230" s="10">
        <v>3122.970462094881</v>
      </c>
      <c r="AS230" s="10">
        <v>3149.917907234325</v>
      </c>
      <c r="AT230" s="10">
        <v>3175.5503078823776</v>
      </c>
      <c r="AU230" s="10">
        <v>3199.9900632963254</v>
      </c>
      <c r="AV230" s="10">
        <v>3223.3432412805382</v>
      </c>
      <c r="AW230" s="10">
        <v>3245.7023603115967</v>
      </c>
      <c r="AX230" s="10">
        <v>3267.1486033527581</v>
      </c>
      <c r="AY230" s="10">
        <v>3287.7535972149662</v>
      </c>
    </row>
    <row r="231" spans="1:51" x14ac:dyDescent="0.25">
      <c r="A231" s="9" t="s">
        <v>92</v>
      </c>
      <c r="B231" s="9" t="s">
        <v>625</v>
      </c>
      <c r="C231" s="9" t="s">
        <v>321</v>
      </c>
      <c r="D231" s="9" t="s">
        <v>200</v>
      </c>
      <c r="E231" s="9" t="s">
        <v>200</v>
      </c>
      <c r="F231" s="9" t="s">
        <v>322</v>
      </c>
      <c r="G231" s="9" t="s">
        <v>326</v>
      </c>
      <c r="H231" s="9">
        <v>2019</v>
      </c>
      <c r="I231" s="9" t="s">
        <v>181</v>
      </c>
      <c r="J231" s="10">
        <v>2464</v>
      </c>
      <c r="K231" s="10"/>
      <c r="L231" s="10"/>
      <c r="M231" s="10"/>
      <c r="N231" s="10"/>
      <c r="O231" s="10"/>
      <c r="P231" s="10">
        <v>0</v>
      </c>
      <c r="Q231" s="10">
        <v>0</v>
      </c>
      <c r="R231" s="10">
        <v>0</v>
      </c>
      <c r="S231" s="10">
        <v>0</v>
      </c>
      <c r="T231" s="10">
        <v>882.60480000000007</v>
      </c>
      <c r="U231" s="10">
        <v>1086.5298095562248</v>
      </c>
      <c r="V231" s="10">
        <v>1205.8182931058197</v>
      </c>
      <c r="W231" s="10">
        <v>1290.4548191124495</v>
      </c>
      <c r="X231" s="10">
        <v>1356.1040089387723</v>
      </c>
      <c r="Y231" s="10">
        <v>1409.7433026620445</v>
      </c>
      <c r="Z231" s="10">
        <v>1455.0946793083117</v>
      </c>
      <c r="AA231" s="10">
        <v>1494.3798286686745</v>
      </c>
      <c r="AB231" s="10">
        <v>1529.0317862116394</v>
      </c>
      <c r="AC231" s="10">
        <v>1560.0290184949972</v>
      </c>
      <c r="AD231" s="10">
        <v>1588.0694258897174</v>
      </c>
      <c r="AE231" s="10">
        <v>1613.6683122182694</v>
      </c>
      <c r="AF231" s="10">
        <v>1637.2170048841563</v>
      </c>
      <c r="AG231" s="10">
        <v>1659.0196888645364</v>
      </c>
      <c r="AH231" s="10">
        <v>1679.3175020445922</v>
      </c>
      <c r="AI231" s="10">
        <v>1698.3048382248992</v>
      </c>
      <c r="AJ231" s="10">
        <v>1716.1406989626896</v>
      </c>
      <c r="AK231" s="10">
        <v>1732.9567957678644</v>
      </c>
      <c r="AL231" s="10">
        <v>1748.8634587731335</v>
      </c>
      <c r="AM231" s="10">
        <v>1763.9540280512219</v>
      </c>
      <c r="AN231" s="10">
        <v>1778.3081724141314</v>
      </c>
      <c r="AO231" s="10">
        <v>1791.9944354459421</v>
      </c>
      <c r="AP231" s="10">
        <v>1805.0722151171015</v>
      </c>
      <c r="AQ231" s="10">
        <v>1817.5933217744941</v>
      </c>
      <c r="AR231" s="10">
        <v>1829.6032178775445</v>
      </c>
      <c r="AS231" s="10">
        <v>1841.142014440381</v>
      </c>
      <c r="AT231" s="10">
        <v>1852.2452793174593</v>
      </c>
      <c r="AU231" s="10">
        <v>1862.9446984207614</v>
      </c>
      <c r="AV231" s="10">
        <v>1873.2686208553487</v>
      </c>
      <c r="AW231" s="10">
        <v>1883.2425116008169</v>
      </c>
      <c r="AX231" s="10">
        <v>1892.8893299390572</v>
      </c>
      <c r="AY231" s="10">
        <v>1902.2298477811241</v>
      </c>
    </row>
    <row r="232" spans="1:51" x14ac:dyDescent="0.25">
      <c r="A232" s="9" t="s">
        <v>92</v>
      </c>
      <c r="B232" s="9" t="s">
        <v>626</v>
      </c>
      <c r="C232" s="9" t="s">
        <v>321</v>
      </c>
      <c r="D232" s="9" t="s">
        <v>201</v>
      </c>
      <c r="E232" s="9" t="s">
        <v>201</v>
      </c>
      <c r="F232" s="9" t="s">
        <v>322</v>
      </c>
      <c r="G232" s="9" t="s">
        <v>326</v>
      </c>
      <c r="H232" s="9">
        <v>2019</v>
      </c>
      <c r="I232" s="9" t="s">
        <v>181</v>
      </c>
      <c r="J232" s="10">
        <v>1008</v>
      </c>
      <c r="K232" s="10"/>
      <c r="L232" s="10"/>
      <c r="M232" s="10"/>
      <c r="N232" s="10"/>
      <c r="O232" s="10"/>
      <c r="P232" s="10">
        <v>0</v>
      </c>
      <c r="Q232" s="10">
        <v>0</v>
      </c>
      <c r="R232" s="10">
        <v>0</v>
      </c>
      <c r="S232" s="10">
        <v>0</v>
      </c>
      <c r="T232" s="10">
        <v>361.06560000000002</v>
      </c>
      <c r="U232" s="10">
        <v>444.48946754572836</v>
      </c>
      <c r="V232" s="10">
        <v>493.28930172510815</v>
      </c>
      <c r="W232" s="10">
        <v>527.9133350914567</v>
      </c>
      <c r="X232" s="10">
        <v>554.76982183858865</v>
      </c>
      <c r="Y232" s="10">
        <v>576.71316927083637</v>
      </c>
      <c r="Z232" s="10">
        <v>595.26600517158204</v>
      </c>
      <c r="AA232" s="10">
        <v>611.33720263718499</v>
      </c>
      <c r="AB232" s="10">
        <v>625.51300345021616</v>
      </c>
      <c r="AC232" s="10">
        <v>638.19368938431705</v>
      </c>
      <c r="AD232" s="10">
        <v>649.6647651367025</v>
      </c>
      <c r="AE232" s="10">
        <v>660.13703681656477</v>
      </c>
      <c r="AF232" s="10">
        <v>669.77059290715476</v>
      </c>
      <c r="AG232" s="10">
        <v>678.68987271731044</v>
      </c>
      <c r="AH232" s="10">
        <v>686.99352356369684</v>
      </c>
      <c r="AI232" s="10">
        <v>694.76107018291339</v>
      </c>
      <c r="AJ232" s="10">
        <v>702.05755866655477</v>
      </c>
      <c r="AK232" s="10">
        <v>708.93687099594456</v>
      </c>
      <c r="AL232" s="10">
        <v>715.44414222537273</v>
      </c>
      <c r="AM232" s="10">
        <v>721.61755693004534</v>
      </c>
      <c r="AN232" s="10">
        <v>727.48970689669011</v>
      </c>
      <c r="AO232" s="10">
        <v>733.0886326824309</v>
      </c>
      <c r="AP232" s="10">
        <v>738.43863345699606</v>
      </c>
      <c r="AQ232" s="10">
        <v>743.56090436229306</v>
      </c>
      <c r="AR232" s="10">
        <v>748.47404367717729</v>
      </c>
      <c r="AS232" s="10">
        <v>753.19446045288316</v>
      </c>
      <c r="AT232" s="10">
        <v>757.73670517532423</v>
      </c>
      <c r="AU232" s="10">
        <v>762.11374026303872</v>
      </c>
      <c r="AV232" s="10">
        <v>766.33716307718817</v>
      </c>
      <c r="AW232" s="10">
        <v>770.41739110942513</v>
      </c>
      <c r="AX232" s="10">
        <v>774.36381679325075</v>
      </c>
      <c r="AY232" s="10">
        <v>778.18493772864167</v>
      </c>
    </row>
    <row r="233" spans="1:51" x14ac:dyDescent="0.25">
      <c r="A233" s="9" t="s">
        <v>92</v>
      </c>
      <c r="B233" s="9" t="s">
        <v>627</v>
      </c>
      <c r="C233" s="9" t="s">
        <v>321</v>
      </c>
      <c r="D233" s="9" t="s">
        <v>202</v>
      </c>
      <c r="E233" s="9" t="s">
        <v>202</v>
      </c>
      <c r="F233" s="9" t="s">
        <v>322</v>
      </c>
      <c r="G233" s="9" t="s">
        <v>326</v>
      </c>
      <c r="H233" s="9">
        <v>2022</v>
      </c>
      <c r="I233" s="9" t="s">
        <v>181</v>
      </c>
      <c r="J233" s="10">
        <v>12992</v>
      </c>
      <c r="K233" s="10"/>
      <c r="L233" s="10"/>
      <c r="M233" s="10"/>
      <c r="N233" s="10"/>
      <c r="O233" s="10"/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491.0976</v>
      </c>
      <c r="X233" s="10">
        <v>787.3152</v>
      </c>
      <c r="Y233" s="10">
        <v>1083.5328</v>
      </c>
      <c r="Z233" s="10">
        <v>1379.7504000000001</v>
      </c>
      <c r="AA233" s="10">
        <v>1675.9680000000001</v>
      </c>
      <c r="AB233" s="10">
        <v>1972.1855999999998</v>
      </c>
      <c r="AC233" s="10">
        <v>2268.4032000000007</v>
      </c>
      <c r="AD233" s="10">
        <v>2564.6208000000001</v>
      </c>
      <c r="AE233" s="10">
        <v>2860.8384000000001</v>
      </c>
      <c r="AF233" s="10">
        <v>3157.056</v>
      </c>
      <c r="AG233" s="10">
        <v>3453.2736000000004</v>
      </c>
      <c r="AH233" s="10">
        <v>3749.4912000000004</v>
      </c>
      <c r="AI233" s="10">
        <v>4045.7088000000003</v>
      </c>
      <c r="AJ233" s="10">
        <v>4341.9264000000003</v>
      </c>
      <c r="AK233" s="10">
        <v>4638.1440000000002</v>
      </c>
      <c r="AL233" s="10">
        <v>4934.3616000000002</v>
      </c>
      <c r="AM233" s="10">
        <v>5230.5792000000001</v>
      </c>
      <c r="AN233" s="10">
        <v>5526.7968000000001</v>
      </c>
      <c r="AO233" s="10">
        <v>5823.0144000000009</v>
      </c>
      <c r="AP233" s="10">
        <v>6119.232</v>
      </c>
      <c r="AQ233" s="10">
        <v>6415.4495999999999</v>
      </c>
      <c r="AR233" s="10">
        <v>6711.6672000000008</v>
      </c>
      <c r="AS233" s="10">
        <v>7007.8847999999998</v>
      </c>
      <c r="AT233" s="10">
        <v>7304.1024000000007</v>
      </c>
      <c r="AU233" s="10">
        <v>7600.3200000000006</v>
      </c>
      <c r="AV233" s="10">
        <v>7896.5375999999997</v>
      </c>
      <c r="AW233" s="10">
        <v>8192.7552000000014</v>
      </c>
      <c r="AX233" s="10">
        <v>8488.9728000000014</v>
      </c>
      <c r="AY233" s="10">
        <v>8785.1903999999995</v>
      </c>
    </row>
    <row r="234" spans="1:51" x14ac:dyDescent="0.25">
      <c r="A234" s="9" t="s">
        <v>92</v>
      </c>
      <c r="B234" s="9" t="s">
        <v>628</v>
      </c>
      <c r="C234" s="9" t="s">
        <v>321</v>
      </c>
      <c r="D234" s="9" t="s">
        <v>573</v>
      </c>
      <c r="E234" s="9" t="s">
        <v>94</v>
      </c>
      <c r="F234" s="9" t="s">
        <v>322</v>
      </c>
      <c r="G234" s="9" t="s">
        <v>326</v>
      </c>
      <c r="H234" s="9">
        <v>2020</v>
      </c>
      <c r="I234" s="9" t="s">
        <v>181</v>
      </c>
      <c r="J234" s="10">
        <v>3000</v>
      </c>
      <c r="K234" s="10"/>
      <c r="L234" s="10"/>
      <c r="M234" s="10"/>
      <c r="N234" s="10"/>
      <c r="O234" s="10"/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1074.6000000000001</v>
      </c>
      <c r="V234" s="10">
        <v>1322.8853200765725</v>
      </c>
      <c r="W234" s="10">
        <v>1468.1229218009171</v>
      </c>
      <c r="X234" s="10">
        <v>1571.1706401531449</v>
      </c>
      <c r="Y234" s="10">
        <v>1651.1006602338948</v>
      </c>
      <c r="Z234" s="10">
        <v>1716.4082418774892</v>
      </c>
      <c r="AA234" s="10">
        <v>1771.6250153916133</v>
      </c>
      <c r="AB234" s="10">
        <v>1819.4559602297172</v>
      </c>
      <c r="AC234" s="10">
        <v>1861.6458436018338</v>
      </c>
      <c r="AD234" s="10">
        <v>1899.3859803104674</v>
      </c>
      <c r="AE234" s="10">
        <v>1933.5260867163765</v>
      </c>
      <c r="AF234" s="10">
        <v>1964.6935619540618</v>
      </c>
      <c r="AG234" s="10">
        <v>1993.3648598427226</v>
      </c>
      <c r="AH234" s="10">
        <v>2019.9103354681856</v>
      </c>
      <c r="AI234" s="10">
        <v>2044.6235820348118</v>
      </c>
      <c r="AJ234" s="10">
        <v>2067.7412803062898</v>
      </c>
      <c r="AK234" s="10">
        <v>2089.4570198409369</v>
      </c>
      <c r="AL234" s="10">
        <v>2109.9311636784064</v>
      </c>
      <c r="AM234" s="10">
        <v>2129.2980423374188</v>
      </c>
      <c r="AN234" s="10">
        <v>2147.67130038704</v>
      </c>
      <c r="AO234" s="10">
        <v>2165.1479371925302</v>
      </c>
      <c r="AP234" s="10">
        <v>2181.8114067929491</v>
      </c>
      <c r="AQ234" s="10">
        <v>2197.7340281458214</v>
      </c>
      <c r="AR234" s="10">
        <v>2212.9788820306344</v>
      </c>
      <c r="AS234" s="10">
        <v>2227.6013204677897</v>
      </c>
      <c r="AT234" s="10">
        <v>2241.6501799192952</v>
      </c>
      <c r="AU234" s="10">
        <v>2255.168765402751</v>
      </c>
      <c r="AV234" s="10">
        <v>2268.1956555447582</v>
      </c>
      <c r="AW234" s="10">
        <v>2280.7653663011552</v>
      </c>
      <c r="AX234" s="10">
        <v>2292.9089021113841</v>
      </c>
      <c r="AY234" s="10">
        <v>2304.6542166465797</v>
      </c>
    </row>
    <row r="235" spans="1:51" x14ac:dyDescent="0.25">
      <c r="A235" s="9" t="s">
        <v>92</v>
      </c>
      <c r="B235" s="9" t="s">
        <v>629</v>
      </c>
      <c r="C235" s="9" t="s">
        <v>321</v>
      </c>
      <c r="D235" s="9" t="s">
        <v>203</v>
      </c>
      <c r="E235" s="9" t="s">
        <v>203</v>
      </c>
      <c r="F235" s="9" t="s">
        <v>322</v>
      </c>
      <c r="G235" s="9" t="s">
        <v>326</v>
      </c>
      <c r="H235" s="9">
        <v>2025</v>
      </c>
      <c r="I235" s="9" t="s">
        <v>181</v>
      </c>
      <c r="J235" s="10">
        <v>689</v>
      </c>
      <c r="K235" s="10"/>
      <c r="L235" s="10"/>
      <c r="M235" s="10"/>
      <c r="N235" s="10"/>
      <c r="O235" s="10"/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364.34320000000002</v>
      </c>
      <c r="AA235" s="10">
        <v>403.64790292949755</v>
      </c>
      <c r="AB235" s="10">
        <v>426.63968024523859</v>
      </c>
      <c r="AC235" s="10">
        <v>442.95260585899507</v>
      </c>
      <c r="AD235" s="10">
        <v>455.60589399320196</v>
      </c>
      <c r="AE235" s="10">
        <v>465.94438317473612</v>
      </c>
      <c r="AF235" s="10">
        <v>474.68545122913685</v>
      </c>
      <c r="AG235" s="10">
        <v>482.25730878849259</v>
      </c>
      <c r="AH235" s="10">
        <v>488.93616049047716</v>
      </c>
      <c r="AI235" s="10">
        <v>494.91059692269948</v>
      </c>
      <c r="AJ235" s="10">
        <v>500.31513207544975</v>
      </c>
      <c r="AK235" s="10">
        <v>505.24908610423364</v>
      </c>
      <c r="AL235" s="10">
        <v>509.78788383004922</v>
      </c>
      <c r="AM235" s="10">
        <v>513.99015415863437</v>
      </c>
      <c r="AN235" s="10">
        <v>517.90237423844053</v>
      </c>
      <c r="AO235" s="10">
        <v>521.56201171799012</v>
      </c>
      <c r="AP235" s="10">
        <v>524.99971271070456</v>
      </c>
      <c r="AQ235" s="10">
        <v>528.24086341997463</v>
      </c>
      <c r="AR235" s="10">
        <v>531.30672898193927</v>
      </c>
      <c r="AS235" s="10">
        <v>534.21529985219695</v>
      </c>
      <c r="AT235" s="10">
        <v>536.98193147437541</v>
      </c>
      <c r="AU235" s="10">
        <v>539.61983500494728</v>
      </c>
      <c r="AV235" s="10">
        <v>542.14045886599763</v>
      </c>
      <c r="AW235" s="10">
        <v>544.55378903373116</v>
      </c>
      <c r="AX235" s="10">
        <v>546.8685879864039</v>
      </c>
      <c r="AY235" s="10">
        <v>549.09258675954675</v>
      </c>
    </row>
    <row r="236" spans="1:51" x14ac:dyDescent="0.25">
      <c r="A236" s="9" t="s">
        <v>92</v>
      </c>
      <c r="B236" s="9" t="s">
        <v>630</v>
      </c>
      <c r="C236" s="9" t="s">
        <v>321</v>
      </c>
      <c r="D236" s="9" t="s">
        <v>204</v>
      </c>
      <c r="E236" s="9" t="s">
        <v>204</v>
      </c>
      <c r="F236" s="9" t="s">
        <v>322</v>
      </c>
      <c r="G236" s="9" t="s">
        <v>326</v>
      </c>
      <c r="H236" s="9">
        <v>2020</v>
      </c>
      <c r="I236" s="9" t="s">
        <v>181</v>
      </c>
      <c r="J236" s="10">
        <v>111</v>
      </c>
      <c r="K236" s="10"/>
      <c r="L236" s="10"/>
      <c r="M236" s="10"/>
      <c r="N236" s="10"/>
      <c r="O236" s="10"/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58.696800000000003</v>
      </c>
      <c r="V236" s="10">
        <v>65.028907438569277</v>
      </c>
      <c r="W236" s="10">
        <v>68.732952840669782</v>
      </c>
      <c r="X236" s="10">
        <v>71.361014877138544</v>
      </c>
      <c r="Y236" s="10">
        <v>73.399498161459235</v>
      </c>
      <c r="Z236" s="10">
        <v>75.065060279239049</v>
      </c>
      <c r="AA236" s="10">
        <v>76.473272984665002</v>
      </c>
      <c r="AB236" s="10">
        <v>77.693122315707811</v>
      </c>
      <c r="AC236" s="10">
        <v>78.769105681339568</v>
      </c>
      <c r="AD236" s="10">
        <v>79.731605600028502</v>
      </c>
      <c r="AE236" s="10">
        <v>80.602292685594961</v>
      </c>
      <c r="AF236" s="10">
        <v>81.397167717808316</v>
      </c>
      <c r="AG236" s="10">
        <v>82.128381865218387</v>
      </c>
      <c r="AH236" s="10">
        <v>82.805380423234269</v>
      </c>
      <c r="AI236" s="10">
        <v>83.435651002129021</v>
      </c>
      <c r="AJ236" s="10">
        <v>84.025229754277078</v>
      </c>
      <c r="AK236" s="10">
        <v>84.579053861956751</v>
      </c>
      <c r="AL236" s="10">
        <v>85.101213119908834</v>
      </c>
      <c r="AM236" s="10">
        <v>85.59513340637919</v>
      </c>
      <c r="AN236" s="10">
        <v>86.063713038597768</v>
      </c>
      <c r="AO236" s="10">
        <v>86.509425825334787</v>
      </c>
      <c r="AP236" s="10">
        <v>86.934400124164227</v>
      </c>
      <c r="AQ236" s="10">
        <v>87.340480310777565</v>
      </c>
      <c r="AR236" s="10">
        <v>87.729275156377597</v>
      </c>
      <c r="AS236" s="10">
        <v>88.102196322918473</v>
      </c>
      <c r="AT236" s="10">
        <v>88.460489303787654</v>
      </c>
      <c r="AU236" s="10">
        <v>88.805258522009353</v>
      </c>
      <c r="AV236" s="10">
        <v>89.13748786180355</v>
      </c>
      <c r="AW236" s="10">
        <v>89.458057595675442</v>
      </c>
      <c r="AX236" s="10">
        <v>89.767758440698287</v>
      </c>
      <c r="AY236" s="10">
        <v>90.067303309133166</v>
      </c>
    </row>
    <row r="237" spans="1:51" x14ac:dyDescent="0.25">
      <c r="A237" s="9" t="s">
        <v>92</v>
      </c>
      <c r="B237" s="9" t="s">
        <v>631</v>
      </c>
      <c r="C237" s="9" t="s">
        <v>321</v>
      </c>
      <c r="D237" s="9" t="s">
        <v>219</v>
      </c>
      <c r="E237" s="9" t="s">
        <v>219</v>
      </c>
      <c r="F237" s="9" t="s">
        <v>527</v>
      </c>
      <c r="G237" s="9" t="s">
        <v>326</v>
      </c>
      <c r="H237" s="9">
        <v>2035</v>
      </c>
      <c r="I237" s="9" t="s">
        <v>208</v>
      </c>
      <c r="J237" s="10">
        <v>42598</v>
      </c>
      <c r="K237" s="10"/>
      <c r="L237" s="10"/>
      <c r="M237" s="10"/>
      <c r="N237" s="10"/>
      <c r="O237" s="10"/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18142.4882</v>
      </c>
      <c r="AK237" s="10">
        <v>28311.478030976432</v>
      </c>
      <c r="AL237" s="10">
        <v>34259.955752312417</v>
      </c>
      <c r="AM237" s="10">
        <v>38480.467861952871</v>
      </c>
      <c r="AN237" s="10">
        <v>41754.151385168072</v>
      </c>
      <c r="AO237" s="10">
        <v>42598</v>
      </c>
      <c r="AP237" s="10">
        <v>42598</v>
      </c>
      <c r="AQ237" s="10">
        <v>42598</v>
      </c>
      <c r="AR237" s="10">
        <v>42598</v>
      </c>
      <c r="AS237" s="10">
        <v>42598</v>
      </c>
      <c r="AT237" s="10">
        <v>42598</v>
      </c>
      <c r="AU237" s="10">
        <v>42598</v>
      </c>
      <c r="AV237" s="10">
        <v>42598</v>
      </c>
      <c r="AW237" s="10">
        <v>42598</v>
      </c>
      <c r="AX237" s="10">
        <v>42598</v>
      </c>
      <c r="AY237" s="10">
        <v>42598</v>
      </c>
    </row>
    <row r="238" spans="1:51" x14ac:dyDescent="0.25">
      <c r="A238" s="9" t="s">
        <v>92</v>
      </c>
      <c r="B238" s="9" t="s">
        <v>632</v>
      </c>
      <c r="C238" s="9" t="s">
        <v>321</v>
      </c>
      <c r="D238" s="9" t="s">
        <v>220</v>
      </c>
      <c r="E238" s="9" t="s">
        <v>220</v>
      </c>
      <c r="F238" s="9" t="s">
        <v>527</v>
      </c>
      <c r="G238" s="9" t="s">
        <v>326</v>
      </c>
      <c r="H238" s="9">
        <v>2035</v>
      </c>
      <c r="I238" s="9" t="s">
        <v>208</v>
      </c>
      <c r="J238" s="10">
        <v>16815</v>
      </c>
      <c r="K238" s="10"/>
      <c r="L238" s="10"/>
      <c r="M238" s="10"/>
      <c r="N238" s="10"/>
      <c r="O238" s="10"/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7161.5084999999999</v>
      </c>
      <c r="AK238" s="10">
        <v>11175.583433280171</v>
      </c>
      <c r="AL238" s="10">
        <v>13523.666744333848</v>
      </c>
      <c r="AM238" s="10">
        <v>15189.658366560343</v>
      </c>
      <c r="AN238" s="10">
        <v>16481.901862566345</v>
      </c>
      <c r="AO238" s="10">
        <v>16815</v>
      </c>
      <c r="AP238" s="10">
        <v>16815</v>
      </c>
      <c r="AQ238" s="10">
        <v>16815</v>
      </c>
      <c r="AR238" s="10">
        <v>16815</v>
      </c>
      <c r="AS238" s="10">
        <v>16815</v>
      </c>
      <c r="AT238" s="10">
        <v>16815</v>
      </c>
      <c r="AU238" s="10">
        <v>16815</v>
      </c>
      <c r="AV238" s="10">
        <v>16815</v>
      </c>
      <c r="AW238" s="10">
        <v>16815</v>
      </c>
      <c r="AX238" s="10">
        <v>16815</v>
      </c>
      <c r="AY238" s="10">
        <v>16815</v>
      </c>
    </row>
    <row r="239" spans="1:51" x14ac:dyDescent="0.25">
      <c r="A239" s="9" t="s">
        <v>92</v>
      </c>
      <c r="B239" s="9" t="s">
        <v>633</v>
      </c>
      <c r="C239" s="9" t="s">
        <v>321</v>
      </c>
      <c r="D239" s="9" t="s">
        <v>221</v>
      </c>
      <c r="E239" s="9" t="s">
        <v>221</v>
      </c>
      <c r="F239" s="9" t="s">
        <v>322</v>
      </c>
      <c r="G239" s="9" t="s">
        <v>326</v>
      </c>
      <c r="H239" s="9">
        <v>2025</v>
      </c>
      <c r="I239" s="9" t="s">
        <v>208</v>
      </c>
      <c r="J239" s="10">
        <v>440</v>
      </c>
      <c r="K239" s="10"/>
      <c r="L239" s="10"/>
      <c r="M239" s="10"/>
      <c r="N239" s="10"/>
      <c r="O239" s="10"/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232.67200000000003</v>
      </c>
      <c r="AA239" s="10">
        <v>257.77224570243675</v>
      </c>
      <c r="AB239" s="10">
        <v>272.45494819724962</v>
      </c>
      <c r="AC239" s="10">
        <v>282.87249140487347</v>
      </c>
      <c r="AD239" s="10">
        <v>290.95296568506365</v>
      </c>
      <c r="AE239" s="10">
        <v>297.55519389968634</v>
      </c>
      <c r="AF239" s="10">
        <v>303.13729831759105</v>
      </c>
      <c r="AG239" s="10">
        <v>307.97273710731025</v>
      </c>
      <c r="AH239" s="10">
        <v>312.23789639449922</v>
      </c>
      <c r="AI239" s="10">
        <v>316.05321138750037</v>
      </c>
      <c r="AJ239" s="10">
        <v>319.5045836185746</v>
      </c>
      <c r="AK239" s="10">
        <v>322.65543960212307</v>
      </c>
      <c r="AL239" s="10">
        <v>325.55394613239719</v>
      </c>
      <c r="AM239" s="10">
        <v>328.23754402002777</v>
      </c>
      <c r="AN239" s="10">
        <v>330.73591388231324</v>
      </c>
      <c r="AO239" s="10">
        <v>333.07298280974697</v>
      </c>
      <c r="AP239" s="10">
        <v>335.26832161496372</v>
      </c>
      <c r="AQ239" s="10">
        <v>337.33814209693594</v>
      </c>
      <c r="AR239" s="10">
        <v>339.29602431357517</v>
      </c>
      <c r="AS239" s="10">
        <v>341.15345708993715</v>
      </c>
      <c r="AT239" s="10">
        <v>342.92024651484058</v>
      </c>
      <c r="AU239" s="10">
        <v>344.60482932101132</v>
      </c>
      <c r="AV239" s="10">
        <v>346.21451654722637</v>
      </c>
      <c r="AW239" s="10">
        <v>347.75568530455979</v>
      </c>
      <c r="AX239" s="10">
        <v>349.23393137012727</v>
      </c>
      <c r="AY239" s="10">
        <v>350.65419183483391</v>
      </c>
    </row>
    <row r="240" spans="1:51" x14ac:dyDescent="0.25">
      <c r="A240" s="9" t="s">
        <v>92</v>
      </c>
      <c r="B240" s="9" t="s">
        <v>634</v>
      </c>
      <c r="C240" s="9" t="s">
        <v>321</v>
      </c>
      <c r="D240" s="9" t="s">
        <v>222</v>
      </c>
      <c r="E240" s="9" t="s">
        <v>222</v>
      </c>
      <c r="F240" s="9" t="s">
        <v>322</v>
      </c>
      <c r="G240" s="9" t="s">
        <v>326</v>
      </c>
      <c r="H240" s="9">
        <v>2020</v>
      </c>
      <c r="I240" s="9" t="s">
        <v>208</v>
      </c>
      <c r="J240" s="10">
        <v>500</v>
      </c>
      <c r="K240" s="10"/>
      <c r="L240" s="10"/>
      <c r="M240" s="10"/>
      <c r="N240" s="10"/>
      <c r="O240" s="10"/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264.40000000000003</v>
      </c>
      <c r="V240" s="10">
        <v>292.92300648004175</v>
      </c>
      <c r="W240" s="10">
        <v>309.60789567869273</v>
      </c>
      <c r="X240" s="10">
        <v>321.44601296008352</v>
      </c>
      <c r="Y240" s="10">
        <v>330.62837009666322</v>
      </c>
      <c r="Z240" s="10">
        <v>338.1309021587345</v>
      </c>
      <c r="AA240" s="10">
        <v>344.47420263362613</v>
      </c>
      <c r="AB240" s="10">
        <v>349.96901944012524</v>
      </c>
      <c r="AC240" s="10">
        <v>354.81579135738542</v>
      </c>
      <c r="AD240" s="10">
        <v>359.15137657670499</v>
      </c>
      <c r="AE240" s="10">
        <v>363.07339047565296</v>
      </c>
      <c r="AF240" s="10">
        <v>366.65390863877622</v>
      </c>
      <c r="AG240" s="10">
        <v>369.94766605954226</v>
      </c>
      <c r="AH240" s="10">
        <v>372.99720911366791</v>
      </c>
      <c r="AI240" s="10">
        <v>375.83626577535597</v>
      </c>
      <c r="AJ240" s="10">
        <v>378.49202592016701</v>
      </c>
      <c r="AK240" s="10">
        <v>380.98672910791333</v>
      </c>
      <c r="AL240" s="10">
        <v>383.33879783742719</v>
      </c>
      <c r="AM240" s="10">
        <v>385.56366399269905</v>
      </c>
      <c r="AN240" s="10">
        <v>387.67438305674671</v>
      </c>
      <c r="AO240" s="10">
        <v>389.68209831231889</v>
      </c>
      <c r="AP240" s="10">
        <v>391.59639695569473</v>
      </c>
      <c r="AQ240" s="10">
        <v>393.42558698548453</v>
      </c>
      <c r="AR240" s="10">
        <v>395.17691511881799</v>
      </c>
      <c r="AS240" s="10">
        <v>396.85674019332646</v>
      </c>
      <c r="AT240" s="10">
        <v>398.47067253958403</v>
      </c>
      <c r="AU240" s="10">
        <v>400.02368703607817</v>
      </c>
      <c r="AV240" s="10">
        <v>401.52021559370962</v>
      </c>
      <c r="AW240" s="10">
        <v>402.96422340394344</v>
      </c>
      <c r="AX240" s="10">
        <v>404.35927225539768</v>
      </c>
      <c r="AY240" s="10">
        <v>405.70857346456381</v>
      </c>
    </row>
    <row r="241" spans="1:51" x14ac:dyDescent="0.25">
      <c r="A241" s="9" t="s">
        <v>92</v>
      </c>
      <c r="B241" s="9" t="s">
        <v>635</v>
      </c>
      <c r="C241" s="9" t="s">
        <v>321</v>
      </c>
      <c r="D241" s="9" t="s">
        <v>223</v>
      </c>
      <c r="E241" s="9" t="s">
        <v>223</v>
      </c>
      <c r="F241" s="9" t="s">
        <v>322</v>
      </c>
      <c r="G241" s="9" t="s">
        <v>326</v>
      </c>
      <c r="H241" s="9">
        <v>2020</v>
      </c>
      <c r="I241" s="9" t="s">
        <v>208</v>
      </c>
      <c r="J241" s="10">
        <v>200</v>
      </c>
      <c r="K241" s="10"/>
      <c r="L241" s="10"/>
      <c r="M241" s="10"/>
      <c r="N241" s="10"/>
      <c r="O241" s="10"/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105.76</v>
      </c>
      <c r="V241" s="10">
        <v>117.1692025920167</v>
      </c>
      <c r="W241" s="10">
        <v>123.84315827147709</v>
      </c>
      <c r="X241" s="10">
        <v>128.57840518403341</v>
      </c>
      <c r="Y241" s="10">
        <v>132.2513480386653</v>
      </c>
      <c r="Z241" s="10">
        <v>135.25236086349381</v>
      </c>
      <c r="AA241" s="10">
        <v>137.78968105345047</v>
      </c>
      <c r="AB241" s="10">
        <v>139.98760777605011</v>
      </c>
      <c r="AC241" s="10">
        <v>141.92631654295417</v>
      </c>
      <c r="AD241" s="10">
        <v>143.660550630682</v>
      </c>
      <c r="AE241" s="10">
        <v>145.22935619026117</v>
      </c>
      <c r="AF241" s="10">
        <v>146.6615634555105</v>
      </c>
      <c r="AG241" s="10">
        <v>147.9790664238169</v>
      </c>
      <c r="AH241" s="10">
        <v>149.19888364546716</v>
      </c>
      <c r="AI241" s="10">
        <v>150.33450631014239</v>
      </c>
      <c r="AJ241" s="10">
        <v>151.39681036806681</v>
      </c>
      <c r="AK241" s="10">
        <v>152.39469164316532</v>
      </c>
      <c r="AL241" s="10">
        <v>153.33551913497087</v>
      </c>
      <c r="AM241" s="10">
        <v>154.22546559707962</v>
      </c>
      <c r="AN241" s="10">
        <v>155.06975322269869</v>
      </c>
      <c r="AO241" s="10">
        <v>155.87283932492755</v>
      </c>
      <c r="AP241" s="10">
        <v>156.63855878227787</v>
      </c>
      <c r="AQ241" s="10">
        <v>157.37023479419381</v>
      </c>
      <c r="AR241" s="10">
        <v>158.0707660475272</v>
      </c>
      <c r="AS241" s="10">
        <v>158.74269607733058</v>
      </c>
      <c r="AT241" s="10">
        <v>159.3882690158336</v>
      </c>
      <c r="AU241" s="10">
        <v>160.00947481443126</v>
      </c>
      <c r="AV241" s="10">
        <v>160.60808623748386</v>
      </c>
      <c r="AW241" s="10">
        <v>161.18568936157737</v>
      </c>
      <c r="AX241" s="10">
        <v>161.74370890215909</v>
      </c>
      <c r="AY241" s="10">
        <v>162.28342938582551</v>
      </c>
    </row>
    <row r="242" spans="1:51" x14ac:dyDescent="0.25">
      <c r="A242" s="9" t="s">
        <v>92</v>
      </c>
      <c r="B242" s="9" t="s">
        <v>636</v>
      </c>
      <c r="C242" s="9" t="s">
        <v>321</v>
      </c>
      <c r="D242" s="9" t="s">
        <v>224</v>
      </c>
      <c r="E242" s="9" t="s">
        <v>224</v>
      </c>
      <c r="F242" s="9" t="s">
        <v>527</v>
      </c>
      <c r="G242" s="9" t="s">
        <v>326</v>
      </c>
      <c r="H242" s="9">
        <v>2030</v>
      </c>
      <c r="I242" s="9" t="s">
        <v>208</v>
      </c>
      <c r="J242" s="10">
        <v>1100</v>
      </c>
      <c r="K242" s="10"/>
      <c r="L242" s="10"/>
      <c r="M242" s="10"/>
      <c r="N242" s="10"/>
      <c r="O242" s="10"/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468.49</v>
      </c>
      <c r="AF242" s="10">
        <v>731.08187788332964</v>
      </c>
      <c r="AG242" s="10">
        <v>884.6882794390267</v>
      </c>
      <c r="AH242" s="10">
        <v>993.67375576665938</v>
      </c>
      <c r="AI242" s="10">
        <v>1078.2094587465347</v>
      </c>
      <c r="AJ242" s="10">
        <v>1100</v>
      </c>
      <c r="AK242" s="10">
        <v>1100</v>
      </c>
      <c r="AL242" s="10">
        <v>1100</v>
      </c>
      <c r="AM242" s="10">
        <v>1100</v>
      </c>
      <c r="AN242" s="10">
        <v>1100</v>
      </c>
      <c r="AO242" s="10">
        <v>1100</v>
      </c>
      <c r="AP242" s="10">
        <v>1100</v>
      </c>
      <c r="AQ242" s="10">
        <v>1100</v>
      </c>
      <c r="AR242" s="10">
        <v>1100</v>
      </c>
      <c r="AS242" s="10">
        <v>1100</v>
      </c>
      <c r="AT242" s="10">
        <v>1100</v>
      </c>
      <c r="AU242" s="10">
        <v>1100</v>
      </c>
      <c r="AV242" s="10">
        <v>1100</v>
      </c>
      <c r="AW242" s="10">
        <v>1100</v>
      </c>
      <c r="AX242" s="10">
        <v>1100</v>
      </c>
      <c r="AY242" s="10">
        <v>1100</v>
      </c>
    </row>
    <row r="243" spans="1:51" x14ac:dyDescent="0.25">
      <c r="A243" s="9" t="s">
        <v>92</v>
      </c>
      <c r="B243" s="9" t="s">
        <v>637</v>
      </c>
      <c r="C243" s="9" t="s">
        <v>321</v>
      </c>
      <c r="D243" s="9" t="s">
        <v>638</v>
      </c>
      <c r="E243" s="9" t="s">
        <v>225</v>
      </c>
      <c r="F243" s="9" t="s">
        <v>322</v>
      </c>
      <c r="G243" s="9" t="s">
        <v>326</v>
      </c>
      <c r="H243" s="9">
        <v>2025</v>
      </c>
      <c r="I243" s="9" t="s">
        <v>208</v>
      </c>
      <c r="J243" s="10">
        <v>84.000000000000014</v>
      </c>
      <c r="K243" s="10"/>
      <c r="L243" s="10"/>
      <c r="M243" s="10"/>
      <c r="N243" s="10"/>
      <c r="O243" s="10"/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44.419200000000004</v>
      </c>
      <c r="AA243" s="10">
        <v>49.211065088647018</v>
      </c>
      <c r="AB243" s="10">
        <v>52.014126474020379</v>
      </c>
      <c r="AC243" s="10">
        <v>54.002930177294033</v>
      </c>
      <c r="AD243" s="10">
        <v>55.545566176239426</v>
      </c>
      <c r="AE243" s="10">
        <v>56.805991562667394</v>
      </c>
      <c r="AF243" s="10">
        <v>57.871666042449192</v>
      </c>
      <c r="AG243" s="10">
        <v>58.794795265941048</v>
      </c>
      <c r="AH243" s="10">
        <v>59.609052948040755</v>
      </c>
      <c r="AI243" s="10">
        <v>60.33743126488644</v>
      </c>
      <c r="AJ243" s="10">
        <v>60.9963295999097</v>
      </c>
      <c r="AK243" s="10">
        <v>61.597856651314409</v>
      </c>
      <c r="AL243" s="10">
        <v>62.151207898003101</v>
      </c>
      <c r="AM243" s="10">
        <v>62.663531131096207</v>
      </c>
      <c r="AN243" s="10">
        <v>63.140492650259802</v>
      </c>
      <c r="AO243" s="10">
        <v>63.586660354588055</v>
      </c>
      <c r="AP243" s="10">
        <v>64.005770490129436</v>
      </c>
      <c r="AQ243" s="10">
        <v>64.40091803668777</v>
      </c>
      <c r="AR243" s="10">
        <v>64.774695550773444</v>
      </c>
      <c r="AS243" s="10">
        <v>65.129296353533448</v>
      </c>
      <c r="AT243" s="10">
        <v>65.466592516469575</v>
      </c>
      <c r="AU243" s="10">
        <v>65.788194688556715</v>
      </c>
      <c r="AV243" s="10">
        <v>66.095498613561404</v>
      </c>
      <c r="AW243" s="10">
        <v>66.389721739961416</v>
      </c>
      <c r="AX243" s="10">
        <v>66.671932352478848</v>
      </c>
      <c r="AY243" s="10">
        <v>66.943072986650108</v>
      </c>
    </row>
    <row r="244" spans="1:51" x14ac:dyDescent="0.25">
      <c r="A244" s="9" t="s">
        <v>92</v>
      </c>
      <c r="B244" s="9" t="s">
        <v>639</v>
      </c>
      <c r="C244" s="9" t="s">
        <v>321</v>
      </c>
      <c r="D244" s="9" t="s">
        <v>226</v>
      </c>
      <c r="E244" s="9" t="s">
        <v>226</v>
      </c>
      <c r="F244" s="9" t="s">
        <v>322</v>
      </c>
      <c r="G244" s="9" t="s">
        <v>326</v>
      </c>
      <c r="H244" s="9">
        <v>2020</v>
      </c>
      <c r="I244" s="9" t="s">
        <v>208</v>
      </c>
      <c r="J244" s="10">
        <v>140</v>
      </c>
      <c r="K244" s="10"/>
      <c r="L244" s="10"/>
      <c r="M244" s="10"/>
      <c r="N244" s="10"/>
      <c r="O244" s="10"/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74.032000000000011</v>
      </c>
      <c r="V244" s="10">
        <v>82.018441814411702</v>
      </c>
      <c r="W244" s="10">
        <v>86.690210790033973</v>
      </c>
      <c r="X244" s="10">
        <v>90.004883628823379</v>
      </c>
      <c r="Y244" s="10">
        <v>92.575943627065712</v>
      </c>
      <c r="Z244" s="10">
        <v>94.67665260444565</v>
      </c>
      <c r="AA244" s="10">
        <v>96.45277673741532</v>
      </c>
      <c r="AB244" s="10">
        <v>97.99132544323507</v>
      </c>
      <c r="AC244" s="10">
        <v>99.348421580067921</v>
      </c>
      <c r="AD244" s="10">
        <v>100.56238544147739</v>
      </c>
      <c r="AE244" s="10">
        <v>101.66054933318283</v>
      </c>
      <c r="AF244" s="10">
        <v>102.66309441885734</v>
      </c>
      <c r="AG244" s="10">
        <v>103.58534649667183</v>
      </c>
      <c r="AH244" s="10">
        <v>104.43921855182701</v>
      </c>
      <c r="AI244" s="10">
        <v>105.23415441709966</v>
      </c>
      <c r="AJ244" s="10">
        <v>105.97776725764676</v>
      </c>
      <c r="AK244" s="10">
        <v>106.67628415021572</v>
      </c>
      <c r="AL244" s="10">
        <v>107.33486339447961</v>
      </c>
      <c r="AM244" s="10">
        <v>107.95782591795573</v>
      </c>
      <c r="AN244" s="10">
        <v>108.54882725588908</v>
      </c>
      <c r="AO244" s="10">
        <v>109.11098752744928</v>
      </c>
      <c r="AP244" s="10">
        <v>109.64699114759452</v>
      </c>
      <c r="AQ244" s="10">
        <v>110.15916435593567</v>
      </c>
      <c r="AR244" s="10">
        <v>110.64953623326903</v>
      </c>
      <c r="AS244" s="10">
        <v>111.11988725413141</v>
      </c>
      <c r="AT244" s="10">
        <v>111.57178831108352</v>
      </c>
      <c r="AU244" s="10">
        <v>112.00663237010188</v>
      </c>
      <c r="AV244" s="10">
        <v>112.4256603662387</v>
      </c>
      <c r="AW244" s="10">
        <v>112.82998255310416</v>
      </c>
      <c r="AX244" s="10">
        <v>113.22059623151135</v>
      </c>
      <c r="AY244" s="10">
        <v>113.59840057007786</v>
      </c>
    </row>
    <row r="245" spans="1:51" x14ac:dyDescent="0.25">
      <c r="A245" s="9" t="s">
        <v>92</v>
      </c>
      <c r="B245" s="9" t="s">
        <v>640</v>
      </c>
      <c r="C245" s="9" t="s">
        <v>321</v>
      </c>
      <c r="D245" s="9" t="s">
        <v>641</v>
      </c>
      <c r="E245" s="9" t="s">
        <v>227</v>
      </c>
      <c r="F245" s="9" t="s">
        <v>369</v>
      </c>
      <c r="G245" s="9" t="s">
        <v>326</v>
      </c>
      <c r="H245" s="9">
        <v>2020</v>
      </c>
      <c r="I245" s="9" t="s">
        <v>208</v>
      </c>
      <c r="J245" s="10">
        <v>280</v>
      </c>
      <c r="K245" s="10"/>
      <c r="L245" s="10"/>
      <c r="M245" s="10"/>
      <c r="N245" s="10"/>
      <c r="O245" s="10"/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148.06400000000002</v>
      </c>
      <c r="V245" s="10">
        <v>164.0368836288234</v>
      </c>
      <c r="W245" s="10">
        <v>173.38042158006795</v>
      </c>
      <c r="X245" s="10">
        <v>180.00976725764676</v>
      </c>
      <c r="Y245" s="10">
        <v>185.15188725413142</v>
      </c>
      <c r="Z245" s="10">
        <v>189.3533052088913</v>
      </c>
      <c r="AA245" s="10">
        <v>192.90555347483064</v>
      </c>
      <c r="AB245" s="10">
        <v>195.98265088647014</v>
      </c>
      <c r="AC245" s="10">
        <v>198.69684316013584</v>
      </c>
      <c r="AD245" s="10">
        <v>201.12477088295478</v>
      </c>
      <c r="AE245" s="10">
        <v>203.32109866636566</v>
      </c>
      <c r="AF245" s="10">
        <v>205.32618883771468</v>
      </c>
      <c r="AG245" s="10">
        <v>207.17069299334366</v>
      </c>
      <c r="AH245" s="10">
        <v>208.87843710365402</v>
      </c>
      <c r="AI245" s="10">
        <v>210.46830883419932</v>
      </c>
      <c r="AJ245" s="10">
        <v>211.95553451529352</v>
      </c>
      <c r="AK245" s="10">
        <v>213.35256830043144</v>
      </c>
      <c r="AL245" s="10">
        <v>214.66972678895922</v>
      </c>
      <c r="AM245" s="10">
        <v>215.91565183591146</v>
      </c>
      <c r="AN245" s="10">
        <v>217.09765451177816</v>
      </c>
      <c r="AO245" s="10">
        <v>218.22197505489856</v>
      </c>
      <c r="AP245" s="10">
        <v>219.29398229518904</v>
      </c>
      <c r="AQ245" s="10">
        <v>220.31832871187135</v>
      </c>
      <c r="AR245" s="10">
        <v>221.29907246653806</v>
      </c>
      <c r="AS245" s="10">
        <v>222.23977450826283</v>
      </c>
      <c r="AT245" s="10">
        <v>223.14357662216705</v>
      </c>
      <c r="AU245" s="10">
        <v>224.01326474020377</v>
      </c>
      <c r="AV245" s="10">
        <v>224.8513207324774</v>
      </c>
      <c r="AW245" s="10">
        <v>225.65996510620832</v>
      </c>
      <c r="AX245" s="10">
        <v>226.4411924630227</v>
      </c>
      <c r="AY245" s="10">
        <v>227.19680114015571</v>
      </c>
    </row>
    <row r="246" spans="1:51" x14ac:dyDescent="0.25">
      <c r="A246" s="9" t="s">
        <v>92</v>
      </c>
      <c r="B246" s="9" t="s">
        <v>642</v>
      </c>
      <c r="C246" s="9" t="s">
        <v>321</v>
      </c>
      <c r="D246" s="9" t="s">
        <v>613</v>
      </c>
      <c r="E246" s="9" t="s">
        <v>228</v>
      </c>
      <c r="F246" s="9" t="s">
        <v>322</v>
      </c>
      <c r="G246" s="9" t="s">
        <v>326</v>
      </c>
      <c r="H246" s="9">
        <v>2020</v>
      </c>
      <c r="I246" s="9" t="s">
        <v>208</v>
      </c>
      <c r="J246" s="10">
        <v>179.20000000000002</v>
      </c>
      <c r="K246" s="10"/>
      <c r="L246" s="10"/>
      <c r="M246" s="10"/>
      <c r="N246" s="10"/>
      <c r="O246" s="10"/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94.760959999999997</v>
      </c>
      <c r="V246" s="10">
        <v>104.98360552244696</v>
      </c>
      <c r="W246" s="10">
        <v>110.96346981124347</v>
      </c>
      <c r="X246" s="10">
        <v>115.20625104489392</v>
      </c>
      <c r="Y246" s="10">
        <v>118.4972078426441</v>
      </c>
      <c r="Z246" s="10">
        <v>121.18611533369042</v>
      </c>
      <c r="AA246" s="10">
        <v>123.4595542238916</v>
      </c>
      <c r="AB246" s="10">
        <v>125.42889656734089</v>
      </c>
      <c r="AC246" s="10">
        <v>127.16597962248693</v>
      </c>
      <c r="AD246" s="10">
        <v>128.71985336509107</v>
      </c>
      <c r="AE246" s="10">
        <v>130.12550314647402</v>
      </c>
      <c r="AF246" s="10">
        <v>131.40876085613741</v>
      </c>
      <c r="AG246" s="10">
        <v>132.58924351573995</v>
      </c>
      <c r="AH246" s="10">
        <v>133.68219974633857</v>
      </c>
      <c r="AI246" s="10">
        <v>134.69971765388757</v>
      </c>
      <c r="AJ246" s="10">
        <v>135.65154208978785</v>
      </c>
      <c r="AK246" s="10">
        <v>136.54564371227613</v>
      </c>
      <c r="AL246" s="10">
        <v>137.38862514493388</v>
      </c>
      <c r="AM246" s="10">
        <v>138.18601717498333</v>
      </c>
      <c r="AN246" s="10">
        <v>138.94249888753802</v>
      </c>
      <c r="AO246" s="10">
        <v>139.66206403513507</v>
      </c>
      <c r="AP246" s="10">
        <v>140.34814866892097</v>
      </c>
      <c r="AQ246" s="10">
        <v>141.00373037559766</v>
      </c>
      <c r="AR246" s="10">
        <v>141.63140637858436</v>
      </c>
      <c r="AS246" s="10">
        <v>142.23345568528819</v>
      </c>
      <c r="AT246" s="10">
        <v>142.81188903818691</v>
      </c>
      <c r="AU246" s="10">
        <v>143.36848943373039</v>
      </c>
      <c r="AV246" s="10">
        <v>143.90484526878552</v>
      </c>
      <c r="AW246" s="10">
        <v>144.42237766797331</v>
      </c>
      <c r="AX246" s="10">
        <v>144.92236317633453</v>
      </c>
      <c r="AY246" s="10">
        <v>145.40595272969966</v>
      </c>
    </row>
    <row r="247" spans="1:51" x14ac:dyDescent="0.25">
      <c r="A247" s="9" t="s">
        <v>92</v>
      </c>
      <c r="B247" s="9" t="s">
        <v>643</v>
      </c>
      <c r="C247" s="9" t="s">
        <v>330</v>
      </c>
      <c r="D247" s="9" t="s">
        <v>644</v>
      </c>
      <c r="E247" s="9" t="s">
        <v>254</v>
      </c>
      <c r="F247" s="9" t="s">
        <v>322</v>
      </c>
      <c r="G247" s="9" t="s">
        <v>331</v>
      </c>
      <c r="H247" s="9">
        <v>2000</v>
      </c>
      <c r="I247" s="9" t="s">
        <v>1</v>
      </c>
      <c r="J247" s="10">
        <v>3600</v>
      </c>
      <c r="K247" s="10">
        <v>3440.4000091552734</v>
      </c>
      <c r="L247" s="10">
        <v>3517.7000122070312</v>
      </c>
      <c r="M247" s="10">
        <v>2923.8999756574631</v>
      </c>
      <c r="N247" s="10">
        <v>3211.2999877929687</v>
      </c>
      <c r="O247" s="10">
        <v>3118.0999603271484</v>
      </c>
      <c r="P247" s="10">
        <v>3200</v>
      </c>
      <c r="Q247" s="10">
        <v>3200</v>
      </c>
      <c r="R247" s="10">
        <v>3200</v>
      </c>
      <c r="S247" s="10">
        <v>3200</v>
      </c>
      <c r="T247" s="10">
        <v>3260.745097179039</v>
      </c>
      <c r="U247" s="10">
        <v>3321.490194358078</v>
      </c>
      <c r="V247" s="10">
        <v>3382.2352915371171</v>
      </c>
      <c r="W247" s="10">
        <v>3442.9803887161561</v>
      </c>
      <c r="X247" s="10">
        <v>3503.7254858951951</v>
      </c>
      <c r="Y247" s="10">
        <v>3564.4705830742341</v>
      </c>
      <c r="Z247" s="10">
        <v>3600</v>
      </c>
      <c r="AA247" s="10">
        <v>3600</v>
      </c>
      <c r="AB247" s="10">
        <v>3600</v>
      </c>
      <c r="AC247" s="10">
        <v>3600</v>
      </c>
      <c r="AD247" s="10">
        <v>3600</v>
      </c>
      <c r="AE247" s="10">
        <v>3600</v>
      </c>
      <c r="AF247" s="10">
        <v>3600</v>
      </c>
      <c r="AG247" s="10">
        <v>3600</v>
      </c>
      <c r="AH247" s="10">
        <v>3600</v>
      </c>
      <c r="AI247" s="10">
        <v>3600</v>
      </c>
      <c r="AJ247" s="10">
        <v>3600</v>
      </c>
      <c r="AK247" s="10">
        <v>3600</v>
      </c>
      <c r="AL247" s="10">
        <v>3600</v>
      </c>
      <c r="AM247" s="10">
        <v>3600</v>
      </c>
      <c r="AN247" s="10">
        <v>3600</v>
      </c>
      <c r="AO247" s="10">
        <v>3600</v>
      </c>
      <c r="AP247" s="10">
        <v>3600</v>
      </c>
      <c r="AQ247" s="10">
        <v>3600</v>
      </c>
      <c r="AR247" s="10">
        <v>3600</v>
      </c>
      <c r="AS247" s="10">
        <v>3600</v>
      </c>
      <c r="AT247" s="10">
        <v>3600</v>
      </c>
      <c r="AU247" s="10">
        <v>3600</v>
      </c>
      <c r="AV247" s="10">
        <v>3600</v>
      </c>
      <c r="AW247" s="10">
        <v>3600</v>
      </c>
      <c r="AX247" s="10">
        <v>3600</v>
      </c>
      <c r="AY247" s="10">
        <v>3600</v>
      </c>
    </row>
    <row r="248" spans="1:51" x14ac:dyDescent="0.25">
      <c r="A248" s="9" t="s">
        <v>92</v>
      </c>
      <c r="B248" s="9" t="s">
        <v>645</v>
      </c>
      <c r="C248" s="9" t="s">
        <v>330</v>
      </c>
      <c r="D248" s="9" t="s">
        <v>646</v>
      </c>
      <c r="E248" s="9" t="s">
        <v>255</v>
      </c>
      <c r="F248" s="9" t="s">
        <v>322</v>
      </c>
      <c r="G248" s="9" t="s">
        <v>331</v>
      </c>
      <c r="H248" s="9">
        <v>2003</v>
      </c>
      <c r="I248" s="9" t="s">
        <v>1</v>
      </c>
      <c r="J248" s="10">
        <v>7800</v>
      </c>
      <c r="K248" s="10">
        <v>4457.8999481201172</v>
      </c>
      <c r="L248" s="10">
        <v>4028</v>
      </c>
      <c r="M248" s="10">
        <v>3703.8999786376953</v>
      </c>
      <c r="N248" s="10">
        <v>4832.4000549316406</v>
      </c>
      <c r="O248" s="10">
        <v>5293.7000885009766</v>
      </c>
      <c r="P248" s="10">
        <v>4600</v>
      </c>
      <c r="Q248" s="10">
        <v>4700</v>
      </c>
      <c r="R248" s="10">
        <v>3232</v>
      </c>
      <c r="S248" s="10">
        <v>3232</v>
      </c>
      <c r="T248" s="10">
        <v>4848.6188400931978</v>
      </c>
      <c r="U248" s="10">
        <v>4997.2376801863957</v>
      </c>
      <c r="V248" s="10">
        <v>5145.8565202795935</v>
      </c>
      <c r="W248" s="10">
        <v>5294.4753603727913</v>
      </c>
      <c r="X248" s="10">
        <v>5443.0942004659892</v>
      </c>
      <c r="Y248" s="10">
        <v>5591.713040559187</v>
      </c>
      <c r="Z248" s="10">
        <v>5740.3318806523848</v>
      </c>
      <c r="AA248" s="10">
        <v>5888.9507207455827</v>
      </c>
      <c r="AB248" s="10">
        <v>6037.5695608387805</v>
      </c>
      <c r="AC248" s="10">
        <v>6186.1884009319783</v>
      </c>
      <c r="AD248" s="10">
        <v>6334.8072410251762</v>
      </c>
      <c r="AE248" s="10">
        <v>6483.426081118374</v>
      </c>
      <c r="AF248" s="10">
        <v>6632.0449212115718</v>
      </c>
      <c r="AG248" s="10">
        <v>6780.6637613047697</v>
      </c>
      <c r="AH248" s="10">
        <v>6929.2826013979675</v>
      </c>
      <c r="AI248" s="10">
        <v>7077.9014414911653</v>
      </c>
      <c r="AJ248" s="10">
        <v>7226.5202815843631</v>
      </c>
      <c r="AK248" s="10">
        <v>7375.139121677561</v>
      </c>
      <c r="AL248" s="10">
        <v>7523.7579617707588</v>
      </c>
      <c r="AM248" s="10">
        <v>7672.3768018639566</v>
      </c>
      <c r="AN248" s="10">
        <v>7800</v>
      </c>
      <c r="AO248" s="10">
        <v>7800</v>
      </c>
      <c r="AP248" s="10">
        <v>7800</v>
      </c>
      <c r="AQ248" s="10">
        <v>7800</v>
      </c>
      <c r="AR248" s="10">
        <v>7800</v>
      </c>
      <c r="AS248" s="10">
        <v>7800</v>
      </c>
      <c r="AT248" s="10">
        <v>7800</v>
      </c>
      <c r="AU248" s="10">
        <v>7800</v>
      </c>
      <c r="AV248" s="10">
        <v>7800</v>
      </c>
      <c r="AW248" s="10">
        <v>7800</v>
      </c>
      <c r="AX248" s="10">
        <v>7800</v>
      </c>
      <c r="AY248" s="10">
        <v>7800</v>
      </c>
    </row>
    <row r="249" spans="1:51" x14ac:dyDescent="0.25">
      <c r="A249" s="9" t="s">
        <v>92</v>
      </c>
      <c r="B249" s="9" t="s">
        <v>647</v>
      </c>
      <c r="C249" s="9" t="s">
        <v>330</v>
      </c>
      <c r="D249" s="9" t="s">
        <v>644</v>
      </c>
      <c r="E249" s="9" t="s">
        <v>267</v>
      </c>
      <c r="F249" s="9" t="s">
        <v>322</v>
      </c>
      <c r="G249" s="9" t="s">
        <v>326</v>
      </c>
      <c r="H249" s="9">
        <v>2017</v>
      </c>
      <c r="I249" s="9" t="s">
        <v>147</v>
      </c>
      <c r="J249" s="10">
        <v>5200</v>
      </c>
      <c r="K249" s="10"/>
      <c r="L249" s="10"/>
      <c r="M249" s="10"/>
      <c r="N249" s="10"/>
      <c r="O249" s="10"/>
      <c r="P249" s="10">
        <v>0</v>
      </c>
      <c r="Q249" s="10">
        <v>0</v>
      </c>
      <c r="R249" s="10">
        <v>2441.3999999999996</v>
      </c>
      <c r="S249" s="10">
        <v>3036.1202809204333</v>
      </c>
      <c r="T249" s="10">
        <v>3384.0093436772381</v>
      </c>
      <c r="U249" s="10">
        <v>3630.840561840866</v>
      </c>
      <c r="V249" s="10">
        <v>3822.2977288684579</v>
      </c>
      <c r="W249" s="10">
        <v>3978.7296245976709</v>
      </c>
      <c r="X249" s="10">
        <v>4110.9909078894589</v>
      </c>
      <c r="Y249" s="10">
        <v>4225.5608427612988</v>
      </c>
      <c r="Z249" s="10">
        <v>4326.6186873544766</v>
      </c>
      <c r="AA249" s="10">
        <v>4417.0180097888915</v>
      </c>
      <c r="AB249" s="10">
        <v>4498.794144061002</v>
      </c>
      <c r="AC249" s="10">
        <v>4573.4499055181041</v>
      </c>
      <c r="AD249" s="10">
        <v>4642.1265487019982</v>
      </c>
      <c r="AE249" s="10">
        <v>4705.7111888098916</v>
      </c>
      <c r="AF249" s="10">
        <v>4764.9070725456959</v>
      </c>
      <c r="AG249" s="10">
        <v>4820.2811236817324</v>
      </c>
      <c r="AH249" s="10">
        <v>4872.2970492002332</v>
      </c>
      <c r="AI249" s="10">
        <v>4921.3389682749084</v>
      </c>
      <c r="AJ249" s="10">
        <v>4967.7286441248052</v>
      </c>
      <c r="AK249" s="10">
        <v>5011.7382907093242</v>
      </c>
      <c r="AL249" s="10">
        <v>5053.6002515666969</v>
      </c>
      <c r="AM249" s="10">
        <v>5093.5144249814348</v>
      </c>
      <c r="AN249" s="10">
        <v>5131.6540372672107</v>
      </c>
      <c r="AO249" s="10">
        <v>5168.1701864385377</v>
      </c>
      <c r="AP249" s="10">
        <v>5200</v>
      </c>
      <c r="AQ249" s="10">
        <v>5200</v>
      </c>
      <c r="AR249" s="10">
        <v>5200</v>
      </c>
      <c r="AS249" s="10">
        <v>5200</v>
      </c>
      <c r="AT249" s="10">
        <v>5200</v>
      </c>
      <c r="AU249" s="10">
        <v>5200</v>
      </c>
      <c r="AV249" s="10">
        <v>5200</v>
      </c>
      <c r="AW249" s="10">
        <v>5200</v>
      </c>
      <c r="AX249" s="10">
        <v>5200</v>
      </c>
      <c r="AY249" s="10">
        <v>5200</v>
      </c>
    </row>
    <row r="250" spans="1:51" x14ac:dyDescent="0.25">
      <c r="A250" s="9" t="s">
        <v>92</v>
      </c>
      <c r="B250" s="9" t="s">
        <v>648</v>
      </c>
      <c r="C250" s="9" t="s">
        <v>330</v>
      </c>
      <c r="D250" s="9" t="s">
        <v>649</v>
      </c>
      <c r="E250" s="9" t="s">
        <v>256</v>
      </c>
      <c r="F250" s="9" t="s">
        <v>322</v>
      </c>
      <c r="G250" s="9" t="s">
        <v>326</v>
      </c>
      <c r="H250" s="9">
        <v>2015</v>
      </c>
      <c r="I250" s="9" t="s">
        <v>1</v>
      </c>
      <c r="J250" s="10">
        <v>500</v>
      </c>
      <c r="K250" s="10"/>
      <c r="L250" s="10"/>
      <c r="M250" s="10"/>
      <c r="N250" s="10"/>
      <c r="O250" s="10"/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0</v>
      </c>
      <c r="AM250" s="10">
        <v>0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10">
        <v>0</v>
      </c>
      <c r="AT250" s="10">
        <v>0</v>
      </c>
      <c r="AU250" s="10">
        <v>0</v>
      </c>
      <c r="AV250" s="10">
        <v>0</v>
      </c>
      <c r="AW250" s="10">
        <v>0</v>
      </c>
      <c r="AX250" s="10">
        <v>0</v>
      </c>
      <c r="AY250" s="10">
        <v>0</v>
      </c>
    </row>
    <row r="251" spans="1:51" x14ac:dyDescent="0.25">
      <c r="A251" s="9" t="s">
        <v>92</v>
      </c>
      <c r="B251" s="9" t="s">
        <v>650</v>
      </c>
      <c r="C251" s="9" t="s">
        <v>330</v>
      </c>
      <c r="D251" s="9" t="s">
        <v>651</v>
      </c>
      <c r="E251" s="9" t="s">
        <v>270</v>
      </c>
      <c r="F251" s="9" t="s">
        <v>322</v>
      </c>
      <c r="G251" s="9" t="s">
        <v>326</v>
      </c>
      <c r="H251" s="9">
        <v>2025</v>
      </c>
      <c r="I251" s="9" t="s">
        <v>157</v>
      </c>
      <c r="J251" s="10">
        <v>400</v>
      </c>
      <c r="K251" s="10"/>
      <c r="L251" s="10"/>
      <c r="M251" s="10"/>
      <c r="N251" s="10"/>
      <c r="O251" s="10"/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187.79999999999998</v>
      </c>
      <c r="AA251" s="10">
        <v>233.54771391695638</v>
      </c>
      <c r="AB251" s="10">
        <v>260.30841105209521</v>
      </c>
      <c r="AC251" s="10">
        <v>279.29542783391275</v>
      </c>
      <c r="AD251" s="10">
        <v>294.02290222065062</v>
      </c>
      <c r="AE251" s="10">
        <v>306.05612496905161</v>
      </c>
      <c r="AF251" s="10">
        <v>316.23006983765066</v>
      </c>
      <c r="AG251" s="10">
        <v>325.04314175086915</v>
      </c>
      <c r="AH251" s="10">
        <v>332.81682210419052</v>
      </c>
      <c r="AI251" s="10">
        <v>339.77061613760702</v>
      </c>
      <c r="AJ251" s="10">
        <v>346.06108800469246</v>
      </c>
      <c r="AK251" s="10">
        <v>351.80383888600801</v>
      </c>
      <c r="AL251" s="10">
        <v>357.08665759246145</v>
      </c>
      <c r="AM251" s="10">
        <v>361.97778375460706</v>
      </c>
      <c r="AN251" s="10">
        <v>366.53131327274588</v>
      </c>
      <c r="AO251" s="10">
        <v>370.79085566782555</v>
      </c>
      <c r="AP251" s="10">
        <v>374.79208070771028</v>
      </c>
      <c r="AQ251" s="10">
        <v>378.56453602114686</v>
      </c>
      <c r="AR251" s="10">
        <v>382.13297262498503</v>
      </c>
      <c r="AS251" s="10">
        <v>385.51833005456342</v>
      </c>
      <c r="AT251" s="10">
        <v>388.73848088974592</v>
      </c>
      <c r="AU251" s="10">
        <v>391.80880192164886</v>
      </c>
      <c r="AV251" s="10">
        <v>394.7426182513239</v>
      </c>
      <c r="AW251" s="10">
        <v>397.55155280296441</v>
      </c>
      <c r="AX251" s="10">
        <v>400</v>
      </c>
      <c r="AY251" s="10">
        <v>400</v>
      </c>
    </row>
    <row r="252" spans="1:51" x14ac:dyDescent="0.25">
      <c r="A252" s="9" t="s">
        <v>92</v>
      </c>
      <c r="B252" s="9" t="s">
        <v>652</v>
      </c>
      <c r="C252" s="9" t="s">
        <v>330</v>
      </c>
      <c r="D252" s="9" t="s">
        <v>282</v>
      </c>
      <c r="E252" s="9" t="s">
        <v>282</v>
      </c>
      <c r="F252" s="9" t="s">
        <v>322</v>
      </c>
      <c r="G252" s="9" t="s">
        <v>326</v>
      </c>
      <c r="H252" s="9">
        <v>2025</v>
      </c>
      <c r="I252" s="9" t="s">
        <v>181</v>
      </c>
      <c r="J252" s="10">
        <v>1500</v>
      </c>
      <c r="K252" s="10"/>
      <c r="L252" s="10"/>
      <c r="M252" s="10"/>
      <c r="N252" s="10"/>
      <c r="O252" s="10"/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704.25</v>
      </c>
      <c r="AA252" s="10">
        <v>875.8039271885865</v>
      </c>
      <c r="AB252" s="10">
        <v>976.15654144535711</v>
      </c>
      <c r="AC252" s="10">
        <v>1047.3578543771728</v>
      </c>
      <c r="AD252" s="10">
        <v>1102.5858833274397</v>
      </c>
      <c r="AE252" s="10">
        <v>1147.7104686339435</v>
      </c>
      <c r="AF252" s="10">
        <v>1185.8627618911898</v>
      </c>
      <c r="AG252" s="10">
        <v>1218.9117815657594</v>
      </c>
      <c r="AH252" s="10">
        <v>1248.0630828907144</v>
      </c>
      <c r="AI252" s="10">
        <v>1274.1398105160263</v>
      </c>
      <c r="AJ252" s="10">
        <v>1297.7290800175967</v>
      </c>
      <c r="AK252" s="10">
        <v>1319.2643958225301</v>
      </c>
      <c r="AL252" s="10">
        <v>1339.0749659717303</v>
      </c>
      <c r="AM252" s="10">
        <v>1357.4166890797765</v>
      </c>
      <c r="AN252" s="10">
        <v>1374.492424772797</v>
      </c>
      <c r="AO252" s="10">
        <v>1390.465708754346</v>
      </c>
      <c r="AP252" s="10">
        <v>1405.4703026539134</v>
      </c>
      <c r="AQ252" s="10">
        <v>1419.6170100793006</v>
      </c>
      <c r="AR252" s="10">
        <v>1432.9986473436938</v>
      </c>
      <c r="AS252" s="10">
        <v>1445.6937377046127</v>
      </c>
      <c r="AT252" s="10">
        <v>1457.7693033365472</v>
      </c>
      <c r="AU252" s="10">
        <v>1469.2830072061831</v>
      </c>
      <c r="AV252" s="10">
        <v>1480.2848184424645</v>
      </c>
      <c r="AW252" s="10">
        <v>1490.8183230111165</v>
      </c>
      <c r="AX252" s="10">
        <v>1500</v>
      </c>
      <c r="AY252" s="10">
        <v>1500</v>
      </c>
    </row>
    <row r="253" spans="1:51" x14ac:dyDescent="0.25">
      <c r="A253" s="9" t="s">
        <v>92</v>
      </c>
      <c r="B253" s="9" t="s">
        <v>653</v>
      </c>
      <c r="C253" s="9" t="s">
        <v>330</v>
      </c>
      <c r="D253" s="9" t="s">
        <v>283</v>
      </c>
      <c r="E253" s="9" t="s">
        <v>283</v>
      </c>
      <c r="F253" s="9" t="s">
        <v>322</v>
      </c>
      <c r="G253" s="9" t="s">
        <v>326</v>
      </c>
      <c r="H253" s="9">
        <v>2025</v>
      </c>
      <c r="I253" s="9" t="s">
        <v>181</v>
      </c>
      <c r="J253" s="10">
        <v>1680</v>
      </c>
      <c r="K253" s="10"/>
      <c r="L253" s="10"/>
      <c r="M253" s="10"/>
      <c r="N253" s="10"/>
      <c r="O253" s="10"/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788.76</v>
      </c>
      <c r="AA253" s="10">
        <v>980.9003984512168</v>
      </c>
      <c r="AB253" s="10">
        <v>1093.2953264188</v>
      </c>
      <c r="AC253" s="10">
        <v>1173.0407969024336</v>
      </c>
      <c r="AD253" s="10">
        <v>1234.8961893267326</v>
      </c>
      <c r="AE253" s="10">
        <v>1285.4357248700169</v>
      </c>
      <c r="AF253" s="10">
        <v>1328.1662933181328</v>
      </c>
      <c r="AG253" s="10">
        <v>1365.1811953536503</v>
      </c>
      <c r="AH253" s="10">
        <v>1397.8306528376002</v>
      </c>
      <c r="AI253" s="10">
        <v>1427.0365877779495</v>
      </c>
      <c r="AJ253" s="10">
        <v>1453.4565696197083</v>
      </c>
      <c r="AK253" s="10">
        <v>1477.5761233212338</v>
      </c>
      <c r="AL253" s="10">
        <v>1499.7639618883379</v>
      </c>
      <c r="AM253" s="10">
        <v>1520.3066917693498</v>
      </c>
      <c r="AN253" s="10">
        <v>1539.4315157455326</v>
      </c>
      <c r="AO253" s="10">
        <v>1557.3215938048675</v>
      </c>
      <c r="AP253" s="10">
        <v>1574.126738972383</v>
      </c>
      <c r="AQ253" s="10">
        <v>1589.9710512888166</v>
      </c>
      <c r="AR253" s="10">
        <v>1604.9584850249371</v>
      </c>
      <c r="AS253" s="10">
        <v>1619.1769862291662</v>
      </c>
      <c r="AT253" s="10">
        <v>1632.7016197369328</v>
      </c>
      <c r="AU253" s="10">
        <v>1645.5969680709252</v>
      </c>
      <c r="AV253" s="10">
        <v>1657.9189966555602</v>
      </c>
      <c r="AW253" s="10">
        <v>1669.7165217724505</v>
      </c>
      <c r="AX253" s="10">
        <v>1680</v>
      </c>
      <c r="AY253" s="10">
        <v>1680</v>
      </c>
    </row>
    <row r="254" spans="1:51" x14ac:dyDescent="0.25">
      <c r="A254" s="9" t="s">
        <v>92</v>
      </c>
      <c r="B254" s="9" t="s">
        <v>654</v>
      </c>
      <c r="C254" s="9" t="s">
        <v>330</v>
      </c>
      <c r="D254" s="9" t="s">
        <v>646</v>
      </c>
      <c r="E254" s="9" t="s">
        <v>284</v>
      </c>
      <c r="F254" s="9" t="s">
        <v>322</v>
      </c>
      <c r="G254" s="9" t="s">
        <v>326</v>
      </c>
      <c r="H254" s="9">
        <v>2025</v>
      </c>
      <c r="I254" s="9" t="s">
        <v>181</v>
      </c>
      <c r="J254" s="10">
        <v>5600</v>
      </c>
      <c r="K254" s="10"/>
      <c r="L254" s="10"/>
      <c r="M254" s="10"/>
      <c r="N254" s="10"/>
      <c r="O254" s="10"/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2629.2</v>
      </c>
      <c r="AA254" s="10">
        <v>3269.6679948373894</v>
      </c>
      <c r="AB254" s="10">
        <v>3644.3177547293335</v>
      </c>
      <c r="AC254" s="10">
        <v>3910.1359896747786</v>
      </c>
      <c r="AD254" s="10">
        <v>4116.3206310891082</v>
      </c>
      <c r="AE254" s="10">
        <v>4284.7857495667222</v>
      </c>
      <c r="AF254" s="10">
        <v>4427.2209777271091</v>
      </c>
      <c r="AG254" s="10">
        <v>4550.6039845121677</v>
      </c>
      <c r="AH254" s="10">
        <v>4659.4355094586672</v>
      </c>
      <c r="AI254" s="10">
        <v>4756.7886259264978</v>
      </c>
      <c r="AJ254" s="10">
        <v>4844.8552320656945</v>
      </c>
      <c r="AK254" s="10">
        <v>4925.2537444041127</v>
      </c>
      <c r="AL254" s="10">
        <v>4999.2132062944602</v>
      </c>
      <c r="AM254" s="10">
        <v>5067.6889725644987</v>
      </c>
      <c r="AN254" s="10">
        <v>5131.4383858184419</v>
      </c>
      <c r="AO254" s="10">
        <v>5191.0719793495582</v>
      </c>
      <c r="AP254" s="10">
        <v>5247.089129907944</v>
      </c>
      <c r="AQ254" s="10">
        <v>5299.9035042960559</v>
      </c>
      <c r="AR254" s="10">
        <v>5349.8616167497903</v>
      </c>
      <c r="AS254" s="10">
        <v>5397.2566207638874</v>
      </c>
      <c r="AT254" s="10">
        <v>5442.3387324564428</v>
      </c>
      <c r="AU254" s="10">
        <v>5485.3232269030841</v>
      </c>
      <c r="AV254" s="10">
        <v>5526.3966555185343</v>
      </c>
      <c r="AW254" s="10">
        <v>5565.7217392415014</v>
      </c>
      <c r="AX254" s="10">
        <v>5600</v>
      </c>
      <c r="AY254" s="10">
        <v>5600</v>
      </c>
    </row>
    <row r="255" spans="1:51" x14ac:dyDescent="0.25">
      <c r="A255" s="9" t="s">
        <v>92</v>
      </c>
      <c r="B255" s="9" t="s">
        <v>655</v>
      </c>
      <c r="C255" s="9" t="s">
        <v>330</v>
      </c>
      <c r="D255" s="9" t="s">
        <v>285</v>
      </c>
      <c r="E255" s="9" t="s">
        <v>285</v>
      </c>
      <c r="F255" s="9" t="s">
        <v>322</v>
      </c>
      <c r="G255" s="9" t="s">
        <v>326</v>
      </c>
      <c r="H255" s="9">
        <v>2025</v>
      </c>
      <c r="I255" s="9" t="s">
        <v>181</v>
      </c>
      <c r="J255" s="10">
        <v>400</v>
      </c>
      <c r="K255" s="10"/>
      <c r="L255" s="10"/>
      <c r="M255" s="10"/>
      <c r="N255" s="10"/>
      <c r="O255" s="10"/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187.79999999999998</v>
      </c>
      <c r="AA255" s="10">
        <v>233.54771391695638</v>
      </c>
      <c r="AB255" s="10">
        <v>260.30841105209521</v>
      </c>
      <c r="AC255" s="10">
        <v>279.29542783391275</v>
      </c>
      <c r="AD255" s="10">
        <v>294.02290222065062</v>
      </c>
      <c r="AE255" s="10">
        <v>306.05612496905161</v>
      </c>
      <c r="AF255" s="10">
        <v>316.23006983765066</v>
      </c>
      <c r="AG255" s="10">
        <v>325.04314175086915</v>
      </c>
      <c r="AH255" s="10">
        <v>332.81682210419052</v>
      </c>
      <c r="AI255" s="10">
        <v>339.77061613760702</v>
      </c>
      <c r="AJ255" s="10">
        <v>346.06108800469246</v>
      </c>
      <c r="AK255" s="10">
        <v>351.80383888600801</v>
      </c>
      <c r="AL255" s="10">
        <v>357.08665759246145</v>
      </c>
      <c r="AM255" s="10">
        <v>361.97778375460706</v>
      </c>
      <c r="AN255" s="10">
        <v>366.53131327274588</v>
      </c>
      <c r="AO255" s="10">
        <v>370.79085566782555</v>
      </c>
      <c r="AP255" s="10">
        <v>374.79208070771028</v>
      </c>
      <c r="AQ255" s="10">
        <v>378.56453602114686</v>
      </c>
      <c r="AR255" s="10">
        <v>382.13297262498503</v>
      </c>
      <c r="AS255" s="10">
        <v>385.51833005456342</v>
      </c>
      <c r="AT255" s="10">
        <v>388.73848088974592</v>
      </c>
      <c r="AU255" s="10">
        <v>391.80880192164886</v>
      </c>
      <c r="AV255" s="10">
        <v>394.7426182513239</v>
      </c>
      <c r="AW255" s="10">
        <v>397.55155280296441</v>
      </c>
      <c r="AX255" s="10">
        <v>400</v>
      </c>
      <c r="AY255" s="10">
        <v>400</v>
      </c>
    </row>
    <row r="256" spans="1:51" x14ac:dyDescent="0.25">
      <c r="A256" s="9" t="s">
        <v>92</v>
      </c>
      <c r="B256" s="9" t="s">
        <v>656</v>
      </c>
      <c r="C256" s="9" t="s">
        <v>330</v>
      </c>
      <c r="D256" s="9" t="s">
        <v>657</v>
      </c>
      <c r="E256" s="9" t="s">
        <v>286</v>
      </c>
      <c r="F256" s="9" t="s">
        <v>322</v>
      </c>
      <c r="G256" s="9" t="s">
        <v>326</v>
      </c>
      <c r="H256" s="9">
        <v>2025</v>
      </c>
      <c r="I256" s="9" t="s">
        <v>181</v>
      </c>
      <c r="J256" s="10">
        <v>1600</v>
      </c>
      <c r="K256" s="10"/>
      <c r="L256" s="10"/>
      <c r="M256" s="10"/>
      <c r="N256" s="10"/>
      <c r="O256" s="10"/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751.19999999999993</v>
      </c>
      <c r="AA256" s="10">
        <v>934.19085566782553</v>
      </c>
      <c r="AB256" s="10">
        <v>1041.2336442083808</v>
      </c>
      <c r="AC256" s="10">
        <v>1117.181711335651</v>
      </c>
      <c r="AD256" s="10">
        <v>1176.0916088826025</v>
      </c>
      <c r="AE256" s="10">
        <v>1224.2244998762064</v>
      </c>
      <c r="AF256" s="10">
        <v>1264.9202793506026</v>
      </c>
      <c r="AG256" s="10">
        <v>1300.1725670034766</v>
      </c>
      <c r="AH256" s="10">
        <v>1331.2672884167621</v>
      </c>
      <c r="AI256" s="10">
        <v>1359.0824645504281</v>
      </c>
      <c r="AJ256" s="10">
        <v>1384.2443520187699</v>
      </c>
      <c r="AK256" s="10">
        <v>1407.215355544032</v>
      </c>
      <c r="AL256" s="10">
        <v>1428.3466303698458</v>
      </c>
      <c r="AM256" s="10">
        <v>1447.9111350184282</v>
      </c>
      <c r="AN256" s="10">
        <v>1466.1252530909835</v>
      </c>
      <c r="AO256" s="10">
        <v>1483.1634226713022</v>
      </c>
      <c r="AP256" s="10">
        <v>1499.1683228308411</v>
      </c>
      <c r="AQ256" s="10">
        <v>1514.2581440845875</v>
      </c>
      <c r="AR256" s="10">
        <v>1528.5318904999401</v>
      </c>
      <c r="AS256" s="10">
        <v>1542.0733202182537</v>
      </c>
      <c r="AT256" s="10">
        <v>1554.9539235589837</v>
      </c>
      <c r="AU256" s="10">
        <v>1567.2352076865955</v>
      </c>
      <c r="AV256" s="10">
        <v>1578.9704730052956</v>
      </c>
      <c r="AW256" s="10">
        <v>1590.2062112118576</v>
      </c>
      <c r="AX256" s="10">
        <v>1600</v>
      </c>
      <c r="AY256" s="10">
        <v>1600</v>
      </c>
    </row>
    <row r="257" spans="1:51" x14ac:dyDescent="0.25">
      <c r="A257" s="9" t="s">
        <v>92</v>
      </c>
      <c r="B257" s="9" t="s">
        <v>658</v>
      </c>
      <c r="C257" s="9" t="s">
        <v>330</v>
      </c>
      <c r="D257" s="9" t="s">
        <v>287</v>
      </c>
      <c r="E257" s="9" t="s">
        <v>287</v>
      </c>
      <c r="F257" s="9" t="s">
        <v>322</v>
      </c>
      <c r="G257" s="9" t="s">
        <v>326</v>
      </c>
      <c r="H257" s="9">
        <v>2020</v>
      </c>
      <c r="I257" s="9" t="s">
        <v>181</v>
      </c>
      <c r="J257" s="10">
        <v>1619</v>
      </c>
      <c r="K257" s="10"/>
      <c r="L257" s="10"/>
      <c r="M257" s="10"/>
      <c r="N257" s="10"/>
      <c r="O257" s="10"/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760.12049999999999</v>
      </c>
      <c r="V257" s="10">
        <v>945.28437207888101</v>
      </c>
      <c r="W257" s="10">
        <v>1053.5982937333554</v>
      </c>
      <c r="X257" s="10">
        <v>1130.448244157762</v>
      </c>
      <c r="Y257" s="10">
        <v>1190.0576967380832</v>
      </c>
      <c r="Z257" s="10">
        <v>1238.7621658122364</v>
      </c>
      <c r="AA257" s="10">
        <v>1279.9412076678909</v>
      </c>
      <c r="AB257" s="10">
        <v>1315.6121162366428</v>
      </c>
      <c r="AC257" s="10">
        <v>1347.076087466711</v>
      </c>
      <c r="AD257" s="10">
        <v>1375.2215688169645</v>
      </c>
      <c r="AE257" s="10">
        <v>1400.6822536989928</v>
      </c>
      <c r="AF257" s="10">
        <v>1423.9260378911176</v>
      </c>
      <c r="AG257" s="10">
        <v>1445.3082466054877</v>
      </c>
      <c r="AH257" s="10">
        <v>1465.1050797467722</v>
      </c>
      <c r="AI257" s="10">
        <v>1483.5354904714388</v>
      </c>
      <c r="AJ257" s="10">
        <v>1500.775988315524</v>
      </c>
      <c r="AK257" s="10">
        <v>1516.9709466644572</v>
      </c>
      <c r="AL257" s="10">
        <v>1532.2399595455918</v>
      </c>
      <c r="AM257" s="10">
        <v>1546.6832066996269</v>
      </c>
      <c r="AN257" s="10">
        <v>1560.3854408958452</v>
      </c>
      <c r="AO257" s="10">
        <v>1573.4190014012465</v>
      </c>
      <c r="AP257" s="10">
        <v>1585.8461257778738</v>
      </c>
      <c r="AQ257" s="10">
        <v>1597.7207473722335</v>
      </c>
      <c r="AR257" s="10">
        <v>1609.0899099699984</v>
      </c>
      <c r="AS257" s="10">
        <v>1619</v>
      </c>
      <c r="AT257" s="10">
        <v>1619</v>
      </c>
      <c r="AU257" s="10">
        <v>1619</v>
      </c>
      <c r="AV257" s="10">
        <v>1619</v>
      </c>
      <c r="AW257" s="10">
        <v>1619</v>
      </c>
      <c r="AX257" s="10">
        <v>1619</v>
      </c>
      <c r="AY257" s="10">
        <v>1619</v>
      </c>
    </row>
    <row r="258" spans="1:51" x14ac:dyDescent="0.25">
      <c r="A258" s="9" t="s">
        <v>92</v>
      </c>
      <c r="B258" s="9" t="s">
        <v>659</v>
      </c>
      <c r="C258" s="9" t="s">
        <v>330</v>
      </c>
      <c r="D258" s="9" t="s">
        <v>288</v>
      </c>
      <c r="E258" s="9" t="s">
        <v>288</v>
      </c>
      <c r="F258" s="9" t="s">
        <v>322</v>
      </c>
      <c r="G258" s="9" t="s">
        <v>326</v>
      </c>
      <c r="H258" s="9">
        <v>2025</v>
      </c>
      <c r="I258" s="9" t="s">
        <v>181</v>
      </c>
      <c r="J258" s="10">
        <v>3900</v>
      </c>
      <c r="K258" s="10"/>
      <c r="L258" s="10"/>
      <c r="M258" s="10"/>
      <c r="N258" s="10"/>
      <c r="O258" s="10"/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1831.05</v>
      </c>
      <c r="AA258" s="10">
        <v>2277.090210690325</v>
      </c>
      <c r="AB258" s="10">
        <v>2538.0070077579285</v>
      </c>
      <c r="AC258" s="10">
        <v>2723.1304213806493</v>
      </c>
      <c r="AD258" s="10">
        <v>2866.7232966513434</v>
      </c>
      <c r="AE258" s="10">
        <v>2984.0472184482533</v>
      </c>
      <c r="AF258" s="10">
        <v>3083.2431809170939</v>
      </c>
      <c r="AG258" s="10">
        <v>3169.1706320709741</v>
      </c>
      <c r="AH258" s="10">
        <v>3244.9640155158572</v>
      </c>
      <c r="AI258" s="10">
        <v>3312.7635073416686</v>
      </c>
      <c r="AJ258" s="10">
        <v>3374.0956080457513</v>
      </c>
      <c r="AK258" s="10">
        <v>3430.0874291385785</v>
      </c>
      <c r="AL258" s="10">
        <v>3481.5949115264989</v>
      </c>
      <c r="AM258" s="10">
        <v>3529.2833916074192</v>
      </c>
      <c r="AN258" s="10">
        <v>3573.6803044092721</v>
      </c>
      <c r="AO258" s="10">
        <v>3615.2108427612993</v>
      </c>
      <c r="AP258" s="10">
        <v>3654.2227869001749</v>
      </c>
      <c r="AQ258" s="10">
        <v>3691.0042262061816</v>
      </c>
      <c r="AR258" s="10">
        <v>3725.7964830936044</v>
      </c>
      <c r="AS258" s="10">
        <v>3758.803718031993</v>
      </c>
      <c r="AT258" s="10">
        <v>3790.2001886750227</v>
      </c>
      <c r="AU258" s="10">
        <v>3820.1358187360761</v>
      </c>
      <c r="AV258" s="10">
        <v>3848.7405279504078</v>
      </c>
      <c r="AW258" s="10">
        <v>3876.1276398289028</v>
      </c>
      <c r="AX258" s="10">
        <v>3900</v>
      </c>
      <c r="AY258" s="10">
        <v>3900</v>
      </c>
    </row>
    <row r="259" spans="1:51" x14ac:dyDescent="0.25">
      <c r="A259" s="9" t="s">
        <v>92</v>
      </c>
      <c r="B259" s="9" t="s">
        <v>660</v>
      </c>
      <c r="C259" s="9" t="s">
        <v>330</v>
      </c>
      <c r="D259" s="9" t="s">
        <v>661</v>
      </c>
      <c r="E259" s="9" t="s">
        <v>294</v>
      </c>
      <c r="F259" s="9" t="s">
        <v>322</v>
      </c>
      <c r="G259" s="9" t="s">
        <v>326</v>
      </c>
      <c r="H259" s="9">
        <v>2025</v>
      </c>
      <c r="I259" s="9" t="s">
        <v>208</v>
      </c>
      <c r="J259" s="10">
        <v>1500</v>
      </c>
      <c r="K259" s="10"/>
      <c r="L259" s="10"/>
      <c r="M259" s="10"/>
      <c r="N259" s="10"/>
      <c r="O259" s="10"/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704.25</v>
      </c>
      <c r="AA259" s="10">
        <v>875.8039271885865</v>
      </c>
      <c r="AB259" s="10">
        <v>976.15654144535711</v>
      </c>
      <c r="AC259" s="10">
        <v>1047.3578543771728</v>
      </c>
      <c r="AD259" s="10">
        <v>1102.5858833274397</v>
      </c>
      <c r="AE259" s="10">
        <v>1147.7104686339435</v>
      </c>
      <c r="AF259" s="10">
        <v>1185.8627618911898</v>
      </c>
      <c r="AG259" s="10">
        <v>1218.9117815657594</v>
      </c>
      <c r="AH259" s="10">
        <v>1248.0630828907144</v>
      </c>
      <c r="AI259" s="10">
        <v>1274.1398105160263</v>
      </c>
      <c r="AJ259" s="10">
        <v>1297.7290800175967</v>
      </c>
      <c r="AK259" s="10">
        <v>1319.2643958225301</v>
      </c>
      <c r="AL259" s="10">
        <v>1339.0749659717303</v>
      </c>
      <c r="AM259" s="10">
        <v>1357.4166890797765</v>
      </c>
      <c r="AN259" s="10">
        <v>1374.492424772797</v>
      </c>
      <c r="AO259" s="10">
        <v>1390.465708754346</v>
      </c>
      <c r="AP259" s="10">
        <v>1405.4703026539134</v>
      </c>
      <c r="AQ259" s="10">
        <v>1419.6170100793006</v>
      </c>
      <c r="AR259" s="10">
        <v>1432.9986473436938</v>
      </c>
      <c r="AS259" s="10">
        <v>1445.6937377046127</v>
      </c>
      <c r="AT259" s="10">
        <v>1457.7693033365472</v>
      </c>
      <c r="AU259" s="10">
        <v>1469.2830072061831</v>
      </c>
      <c r="AV259" s="10">
        <v>1480.2848184424645</v>
      </c>
      <c r="AW259" s="10">
        <v>1490.8183230111165</v>
      </c>
      <c r="AX259" s="10">
        <v>1500</v>
      </c>
      <c r="AY259" s="10">
        <v>1500</v>
      </c>
    </row>
    <row r="260" spans="1:51" x14ac:dyDescent="0.25">
      <c r="A260" s="9" t="s">
        <v>92</v>
      </c>
      <c r="B260" s="9" t="s">
        <v>662</v>
      </c>
      <c r="C260" s="9" t="s">
        <v>558</v>
      </c>
      <c r="D260" s="9" t="s">
        <v>299</v>
      </c>
      <c r="E260" s="9" t="s">
        <v>299</v>
      </c>
      <c r="F260" s="9" t="s">
        <v>322</v>
      </c>
      <c r="G260" s="9" t="s">
        <v>560</v>
      </c>
      <c r="H260" s="9">
        <v>2015</v>
      </c>
      <c r="I260" s="9" t="s">
        <v>147</v>
      </c>
      <c r="J260" s="10">
        <v>56000</v>
      </c>
      <c r="K260" s="10"/>
      <c r="L260" s="10"/>
      <c r="M260" s="10"/>
      <c r="N260" s="10"/>
      <c r="O260" s="10"/>
      <c r="P260" s="10">
        <v>52000</v>
      </c>
      <c r="Q260" s="10">
        <v>52000</v>
      </c>
      <c r="R260" s="10">
        <v>52000</v>
      </c>
      <c r="S260" s="10">
        <v>52000</v>
      </c>
      <c r="T260" s="10">
        <v>52000</v>
      </c>
      <c r="U260" s="10">
        <v>52000</v>
      </c>
      <c r="V260" s="10">
        <v>52000</v>
      </c>
      <c r="W260" s="10">
        <v>52000</v>
      </c>
      <c r="X260" s="10">
        <v>52000</v>
      </c>
      <c r="Y260" s="10">
        <v>52000</v>
      </c>
      <c r="Z260" s="10">
        <v>52000</v>
      </c>
      <c r="AA260" s="10">
        <v>52000</v>
      </c>
      <c r="AB260" s="10">
        <v>52000</v>
      </c>
      <c r="AC260" s="10">
        <v>52000</v>
      </c>
      <c r="AD260" s="10">
        <v>52000</v>
      </c>
      <c r="AE260" s="10">
        <v>52000</v>
      </c>
      <c r="AF260" s="10">
        <v>52000</v>
      </c>
      <c r="AG260" s="10">
        <v>52000</v>
      </c>
      <c r="AH260" s="10">
        <v>52000</v>
      </c>
      <c r="AI260" s="10">
        <v>52000</v>
      </c>
      <c r="AJ260" s="10">
        <v>52000</v>
      </c>
      <c r="AK260" s="10">
        <v>52000</v>
      </c>
      <c r="AL260" s="10">
        <v>52000</v>
      </c>
      <c r="AM260" s="10">
        <v>52000</v>
      </c>
      <c r="AN260" s="10">
        <v>52000</v>
      </c>
      <c r="AO260" s="10">
        <v>52000</v>
      </c>
      <c r="AP260" s="10">
        <v>52000</v>
      </c>
      <c r="AQ260" s="10">
        <v>52000</v>
      </c>
      <c r="AR260" s="10">
        <v>52000</v>
      </c>
      <c r="AS260" s="10">
        <v>52000</v>
      </c>
      <c r="AT260" s="10">
        <v>52000</v>
      </c>
      <c r="AU260" s="10">
        <v>52000</v>
      </c>
      <c r="AV260" s="10">
        <v>52000</v>
      </c>
      <c r="AW260" s="10">
        <v>52000</v>
      </c>
      <c r="AX260" s="10">
        <v>52000</v>
      </c>
      <c r="AY260" s="10">
        <v>52000</v>
      </c>
    </row>
    <row r="261" spans="1:51" x14ac:dyDescent="0.25">
      <c r="A261" s="9" t="s">
        <v>92</v>
      </c>
      <c r="B261" s="9" t="s">
        <v>663</v>
      </c>
      <c r="C261" s="9" t="s">
        <v>558</v>
      </c>
      <c r="D261" s="9" t="s">
        <v>304</v>
      </c>
      <c r="E261" s="9" t="s">
        <v>304</v>
      </c>
      <c r="F261" s="9" t="s">
        <v>322</v>
      </c>
      <c r="G261" s="9" t="s">
        <v>326</v>
      </c>
      <c r="H261" s="9">
        <v>2035</v>
      </c>
      <c r="I261" s="9" t="s">
        <v>208</v>
      </c>
      <c r="J261" s="10">
        <v>56000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>
        <v>52000</v>
      </c>
      <c r="AK261" s="10">
        <v>52000</v>
      </c>
      <c r="AL261" s="10">
        <v>52000</v>
      </c>
      <c r="AM261" s="10">
        <v>52000</v>
      </c>
      <c r="AN261" s="10">
        <v>52000</v>
      </c>
      <c r="AO261" s="10">
        <v>52000</v>
      </c>
      <c r="AP261" s="10">
        <v>52000</v>
      </c>
      <c r="AQ261" s="10">
        <v>52000</v>
      </c>
      <c r="AR261" s="10">
        <v>52000</v>
      </c>
      <c r="AS261" s="10">
        <v>52000</v>
      </c>
      <c r="AT261" s="10">
        <v>52000</v>
      </c>
      <c r="AU261" s="10">
        <v>52000</v>
      </c>
      <c r="AV261" s="10">
        <v>52000</v>
      </c>
      <c r="AW261" s="10">
        <v>52000</v>
      </c>
      <c r="AX261" s="10">
        <v>52000</v>
      </c>
      <c r="AY261" s="10">
        <v>52000</v>
      </c>
    </row>
    <row r="262" spans="1:51" x14ac:dyDescent="0.25">
      <c r="A262" s="9" t="s">
        <v>92</v>
      </c>
      <c r="B262" s="9" t="s">
        <v>664</v>
      </c>
      <c r="C262" s="9" t="s">
        <v>558</v>
      </c>
      <c r="D262" s="9" t="s">
        <v>301</v>
      </c>
      <c r="E262" s="9" t="s">
        <v>301</v>
      </c>
      <c r="F262" s="9" t="s">
        <v>322</v>
      </c>
      <c r="G262" s="9" t="s">
        <v>326</v>
      </c>
      <c r="H262" s="9">
        <v>2025</v>
      </c>
      <c r="I262" s="9" t="s">
        <v>181</v>
      </c>
      <c r="J262" s="10">
        <v>28000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>
        <v>26000</v>
      </c>
      <c r="AA262" s="10">
        <v>26000</v>
      </c>
      <c r="AB262" s="10">
        <v>26000</v>
      </c>
      <c r="AC262" s="10">
        <v>26000</v>
      </c>
      <c r="AD262" s="10">
        <v>26000</v>
      </c>
      <c r="AE262" s="10">
        <v>26000</v>
      </c>
      <c r="AF262" s="10">
        <v>26000</v>
      </c>
      <c r="AG262" s="10">
        <v>26000</v>
      </c>
      <c r="AH262" s="10">
        <v>26000</v>
      </c>
      <c r="AI262" s="10">
        <v>26000</v>
      </c>
      <c r="AJ262" s="10">
        <v>26000</v>
      </c>
      <c r="AK262" s="10">
        <v>26000</v>
      </c>
      <c r="AL262" s="10">
        <v>26000</v>
      </c>
      <c r="AM262" s="10">
        <v>26000</v>
      </c>
      <c r="AN262" s="10">
        <v>26000</v>
      </c>
      <c r="AO262" s="10">
        <v>26000</v>
      </c>
      <c r="AP262" s="10">
        <v>26000</v>
      </c>
      <c r="AQ262" s="10">
        <v>26000</v>
      </c>
      <c r="AR262" s="10">
        <v>26000</v>
      </c>
      <c r="AS262" s="10">
        <v>26000</v>
      </c>
      <c r="AT262" s="10">
        <v>26000</v>
      </c>
      <c r="AU262" s="10">
        <v>26000</v>
      </c>
      <c r="AV262" s="10">
        <v>26000</v>
      </c>
      <c r="AW262" s="10">
        <v>26000</v>
      </c>
      <c r="AX262" s="10">
        <v>26000</v>
      </c>
      <c r="AY262" s="10">
        <v>26000</v>
      </c>
    </row>
    <row r="263" spans="1:51" x14ac:dyDescent="0.25">
      <c r="A263" s="9" t="s">
        <v>92</v>
      </c>
      <c r="B263" s="9" t="s">
        <v>665</v>
      </c>
      <c r="C263" s="9" t="s">
        <v>321</v>
      </c>
      <c r="D263" s="9" t="s">
        <v>666</v>
      </c>
      <c r="E263" s="9" t="s">
        <v>666</v>
      </c>
      <c r="F263" s="9" t="s">
        <v>369</v>
      </c>
      <c r="G263" s="9" t="s">
        <v>323</v>
      </c>
      <c r="H263" s="9">
        <v>1992</v>
      </c>
      <c r="I263" s="9" t="s">
        <v>308</v>
      </c>
      <c r="J263" s="10">
        <v>165</v>
      </c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</row>
    <row r="264" spans="1:51" x14ac:dyDescent="0.25">
      <c r="A264" s="9" t="s">
        <v>92</v>
      </c>
      <c r="B264" s="9" t="s">
        <v>667</v>
      </c>
      <c r="C264" s="9" t="s">
        <v>321</v>
      </c>
      <c r="D264" s="9" t="s">
        <v>668</v>
      </c>
      <c r="E264" s="9" t="s">
        <v>669</v>
      </c>
      <c r="F264" s="9" t="s">
        <v>322</v>
      </c>
      <c r="G264" s="9" t="s">
        <v>323</v>
      </c>
      <c r="H264" s="9">
        <v>1991</v>
      </c>
      <c r="I264" s="9" t="s">
        <v>308</v>
      </c>
      <c r="J264" s="10">
        <v>375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</row>
    <row r="265" spans="1:51" x14ac:dyDescent="0.25">
      <c r="A265" s="9" t="s">
        <v>92</v>
      </c>
      <c r="B265" s="9" t="s">
        <v>670</v>
      </c>
      <c r="C265" s="9" t="s">
        <v>321</v>
      </c>
      <c r="D265" s="9" t="s">
        <v>671</v>
      </c>
      <c r="E265" s="9" t="s">
        <v>671</v>
      </c>
      <c r="F265" s="9" t="s">
        <v>352</v>
      </c>
      <c r="G265" s="9" t="s">
        <v>323</v>
      </c>
      <c r="H265" s="9">
        <v>1994</v>
      </c>
      <c r="I265" s="9" t="s">
        <v>308</v>
      </c>
      <c r="J265" s="10">
        <v>550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</row>
    <row r="266" spans="1:51" x14ac:dyDescent="0.25">
      <c r="A266" s="9" t="s">
        <v>92</v>
      </c>
      <c r="B266" s="9" t="s">
        <v>672</v>
      </c>
      <c r="C266" s="9" t="s">
        <v>321</v>
      </c>
      <c r="D266" s="9" t="s">
        <v>671</v>
      </c>
      <c r="E266" s="9" t="s">
        <v>671</v>
      </c>
      <c r="F266" s="9" t="s">
        <v>322</v>
      </c>
      <c r="G266" s="9" t="s">
        <v>323</v>
      </c>
      <c r="H266" s="9">
        <v>1994</v>
      </c>
      <c r="I266" s="9" t="s">
        <v>308</v>
      </c>
      <c r="J266" s="10">
        <v>550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</row>
    <row r="267" spans="1:51" x14ac:dyDescent="0.25">
      <c r="A267" s="9" t="s">
        <v>92</v>
      </c>
      <c r="B267" s="9" t="s">
        <v>673</v>
      </c>
      <c r="C267" s="9" t="s">
        <v>321</v>
      </c>
      <c r="D267" s="9" t="s">
        <v>533</v>
      </c>
      <c r="E267" s="9" t="s">
        <v>534</v>
      </c>
      <c r="F267" s="9" t="s">
        <v>322</v>
      </c>
      <c r="G267" s="9" t="s">
        <v>326</v>
      </c>
      <c r="H267" s="9">
        <v>1986</v>
      </c>
      <c r="I267" s="9" t="s">
        <v>308</v>
      </c>
      <c r="J267" s="10">
        <v>0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</row>
    <row r="268" spans="1:51" x14ac:dyDescent="0.25">
      <c r="A268" s="9" t="s">
        <v>92</v>
      </c>
      <c r="B268" s="9" t="s">
        <v>674</v>
      </c>
      <c r="C268" s="9" t="s">
        <v>321</v>
      </c>
      <c r="D268" s="9" t="s">
        <v>675</v>
      </c>
      <c r="E268" s="9" t="s">
        <v>675</v>
      </c>
      <c r="F268" s="9" t="s">
        <v>369</v>
      </c>
      <c r="G268" s="9" t="s">
        <v>326</v>
      </c>
      <c r="H268" s="9">
        <v>1997</v>
      </c>
      <c r="I268" s="9" t="s">
        <v>308</v>
      </c>
      <c r="J268" s="10">
        <v>28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</row>
    <row r="269" spans="1:51" x14ac:dyDescent="0.25">
      <c r="A269" s="9" t="s">
        <v>118</v>
      </c>
      <c r="B269" s="9" t="s">
        <v>676</v>
      </c>
      <c r="C269" s="9" t="s">
        <v>321</v>
      </c>
      <c r="D269" s="9" t="s">
        <v>677</v>
      </c>
      <c r="E269" s="9" t="s">
        <v>119</v>
      </c>
      <c r="F269" s="9" t="s">
        <v>322</v>
      </c>
      <c r="G269" s="9" t="s">
        <v>323</v>
      </c>
      <c r="H269" s="9">
        <v>2012</v>
      </c>
      <c r="I269" s="9" t="s">
        <v>1</v>
      </c>
      <c r="J269" s="10">
        <v>228</v>
      </c>
      <c r="K269" s="10"/>
      <c r="L269" s="10"/>
      <c r="M269" s="10"/>
      <c r="N269" s="10"/>
      <c r="O269" s="10"/>
      <c r="P269" s="10">
        <v>35</v>
      </c>
      <c r="Q269" s="10">
        <v>45.264100000000006</v>
      </c>
      <c r="R269" s="10">
        <v>45.360000000000007</v>
      </c>
      <c r="S269" s="10">
        <v>58.240000000000009</v>
      </c>
      <c r="T269" s="10">
        <v>62.331325000000007</v>
      </c>
      <c r="U269" s="10">
        <v>66.422650000000004</v>
      </c>
      <c r="V269" s="10">
        <v>70.513975000000002</v>
      </c>
      <c r="W269" s="10">
        <v>74.6053</v>
      </c>
      <c r="X269" s="10">
        <v>78.696624999999997</v>
      </c>
      <c r="Y269" s="10">
        <v>82.787949999999995</v>
      </c>
      <c r="Z269" s="10">
        <v>86.879274999999993</v>
      </c>
      <c r="AA269" s="10">
        <v>90.97059999999999</v>
      </c>
      <c r="AB269" s="10">
        <v>95.061924999999988</v>
      </c>
      <c r="AC269" s="10">
        <v>99.153249999999986</v>
      </c>
      <c r="AD269" s="10">
        <v>103.24457499999998</v>
      </c>
      <c r="AE269" s="10">
        <v>107.33589999999998</v>
      </c>
      <c r="AF269" s="10">
        <v>111.42722499999998</v>
      </c>
      <c r="AG269" s="10">
        <v>115.51854999999998</v>
      </c>
      <c r="AH269" s="10">
        <v>119.60987499999997</v>
      </c>
      <c r="AI269" s="10">
        <v>123.70119999999997</v>
      </c>
      <c r="AJ269" s="10">
        <v>127.79252499999997</v>
      </c>
      <c r="AK269" s="10">
        <v>131.88384999999997</v>
      </c>
      <c r="AL269" s="10">
        <v>135.97517499999998</v>
      </c>
      <c r="AM269" s="10">
        <v>140.06649999999999</v>
      </c>
      <c r="AN269" s="10">
        <v>144.157825</v>
      </c>
      <c r="AO269" s="10">
        <v>148.24915000000001</v>
      </c>
      <c r="AP269" s="10">
        <v>152.34047500000003</v>
      </c>
      <c r="AQ269" s="10">
        <v>156.43180000000004</v>
      </c>
      <c r="AR269" s="10">
        <v>160.52312500000005</v>
      </c>
      <c r="AS269" s="10">
        <v>164.61445000000006</v>
      </c>
      <c r="AT269" s="10">
        <v>168.70577500000007</v>
      </c>
      <c r="AU269" s="10">
        <v>172.79710000000009</v>
      </c>
      <c r="AV269" s="10">
        <v>176.8884250000001</v>
      </c>
      <c r="AW269" s="10">
        <v>180.97975000000011</v>
      </c>
      <c r="AX269" s="10">
        <v>185.07107500000012</v>
      </c>
      <c r="AY269" s="10">
        <v>189.16240000000013</v>
      </c>
    </row>
    <row r="270" spans="1:51" x14ac:dyDescent="0.25">
      <c r="A270" s="9" t="s">
        <v>118</v>
      </c>
      <c r="B270" s="9" t="s">
        <v>678</v>
      </c>
      <c r="C270" s="9" t="s">
        <v>321</v>
      </c>
      <c r="D270" s="9" t="s">
        <v>126</v>
      </c>
      <c r="E270" s="9" t="s">
        <v>679</v>
      </c>
      <c r="F270" s="9" t="s">
        <v>322</v>
      </c>
      <c r="G270" s="9" t="s">
        <v>323</v>
      </c>
      <c r="H270" s="9">
        <v>1993</v>
      </c>
      <c r="I270" s="9" t="s">
        <v>305</v>
      </c>
      <c r="J270" s="10">
        <v>500</v>
      </c>
      <c r="K270" s="10">
        <v>137.90000057220459</v>
      </c>
      <c r="L270" s="10">
        <v>252.89999771118164</v>
      </c>
      <c r="M270" s="10">
        <v>150</v>
      </c>
      <c r="N270" s="10">
        <v>356.80000305175781</v>
      </c>
      <c r="O270" s="10">
        <v>253.23334187269211</v>
      </c>
      <c r="P270" s="10">
        <v>269.06042573973536</v>
      </c>
      <c r="Q270" s="10">
        <v>284.88750960677862</v>
      </c>
      <c r="R270" s="10">
        <v>300.71459347382188</v>
      </c>
      <c r="S270" s="10">
        <v>316.54167734086514</v>
      </c>
      <c r="T270" s="10">
        <v>332.36876120790839</v>
      </c>
      <c r="U270" s="10">
        <v>348.19584507495165</v>
      </c>
      <c r="V270" s="10">
        <v>364.02292894199491</v>
      </c>
      <c r="W270" s="10">
        <v>379.85001280903816</v>
      </c>
      <c r="X270" s="10">
        <v>395.67709667608142</v>
      </c>
      <c r="Y270" s="10">
        <v>411.50418054312468</v>
      </c>
      <c r="Z270" s="10">
        <v>427.33126441016793</v>
      </c>
      <c r="AA270" s="10">
        <v>443.15834827721119</v>
      </c>
      <c r="AB270" s="10">
        <v>458.98543214425445</v>
      </c>
      <c r="AC270" s="10">
        <v>474.8125160112977</v>
      </c>
      <c r="AD270" s="10">
        <v>490.63959987834096</v>
      </c>
      <c r="AE270" s="10">
        <v>500</v>
      </c>
      <c r="AF270" s="10">
        <v>500</v>
      </c>
      <c r="AG270" s="10">
        <v>500</v>
      </c>
      <c r="AH270" s="10">
        <v>500</v>
      </c>
      <c r="AI270" s="10">
        <v>500</v>
      </c>
      <c r="AJ270" s="10">
        <v>500</v>
      </c>
      <c r="AK270" s="10">
        <v>500</v>
      </c>
      <c r="AL270" s="10">
        <v>500</v>
      </c>
      <c r="AM270" s="10">
        <v>500</v>
      </c>
      <c r="AN270" s="10">
        <v>500</v>
      </c>
      <c r="AO270" s="10">
        <v>500</v>
      </c>
      <c r="AP270" s="10">
        <v>500</v>
      </c>
      <c r="AQ270" s="10">
        <v>500</v>
      </c>
      <c r="AR270" s="10">
        <v>500</v>
      </c>
      <c r="AS270" s="10">
        <v>500</v>
      </c>
      <c r="AT270" s="10">
        <v>500</v>
      </c>
      <c r="AU270" s="10">
        <v>500</v>
      </c>
      <c r="AV270" s="10">
        <v>500</v>
      </c>
      <c r="AW270" s="10">
        <v>500</v>
      </c>
      <c r="AX270" s="10">
        <v>500</v>
      </c>
      <c r="AY270" s="10">
        <v>500</v>
      </c>
    </row>
    <row r="271" spans="1:51" x14ac:dyDescent="0.25">
      <c r="A271" s="9" t="s">
        <v>118</v>
      </c>
      <c r="B271" s="9" t="s">
        <v>680</v>
      </c>
      <c r="C271" s="9" t="s">
        <v>321</v>
      </c>
      <c r="D271" s="9" t="s">
        <v>677</v>
      </c>
      <c r="E271" s="9" t="s">
        <v>120</v>
      </c>
      <c r="F271" s="9" t="s">
        <v>322</v>
      </c>
      <c r="G271" s="9" t="s">
        <v>323</v>
      </c>
      <c r="H271" s="9">
        <v>2012</v>
      </c>
      <c r="I271" s="9" t="s">
        <v>1</v>
      </c>
      <c r="J271" s="10">
        <v>1536</v>
      </c>
      <c r="K271" s="10">
        <v>33.099998474121094</v>
      </c>
      <c r="L271" s="10">
        <v>128.09999942779541</v>
      </c>
      <c r="M271" s="10">
        <v>391.09999084472656</v>
      </c>
      <c r="N271" s="10">
        <v>381.90000247955322</v>
      </c>
      <c r="O271" s="10">
        <v>300.36666297912598</v>
      </c>
      <c r="P271" s="10">
        <v>400</v>
      </c>
      <c r="Q271" s="10">
        <v>500</v>
      </c>
      <c r="R271" s="10">
        <v>435.28152702118075</v>
      </c>
      <c r="S271" s="10">
        <v>489.57300993585659</v>
      </c>
      <c r="T271" s="10">
        <v>555.78333342075348</v>
      </c>
      <c r="U271" s="10">
        <v>611.56666684150696</v>
      </c>
      <c r="V271" s="10">
        <v>667.35000026226044</v>
      </c>
      <c r="W271" s="10">
        <v>723.13333368301392</v>
      </c>
      <c r="X271" s="10">
        <v>778.9166671037674</v>
      </c>
      <c r="Y271" s="10">
        <v>834.70000052452087</v>
      </c>
      <c r="Z271" s="10">
        <v>890.48333394527435</v>
      </c>
      <c r="AA271" s="10">
        <v>946.26666736602783</v>
      </c>
      <c r="AB271" s="10">
        <v>1002.0500007867813</v>
      </c>
      <c r="AC271" s="10">
        <v>1057.8333342075348</v>
      </c>
      <c r="AD271" s="10">
        <v>1113.6166676282883</v>
      </c>
      <c r="AE271" s="10">
        <v>1169.4000010490417</v>
      </c>
      <c r="AF271" s="10">
        <v>1225.1833344697952</v>
      </c>
      <c r="AG271" s="10">
        <v>1280.9666678905487</v>
      </c>
      <c r="AH271" s="10">
        <v>1336.7500013113022</v>
      </c>
      <c r="AI271" s="10">
        <v>1392.5333347320557</v>
      </c>
      <c r="AJ271" s="10">
        <v>1448.3166681528091</v>
      </c>
      <c r="AK271" s="10">
        <v>1504.1000015735626</v>
      </c>
      <c r="AL271" s="10">
        <v>1536</v>
      </c>
      <c r="AM271" s="10">
        <v>1536</v>
      </c>
      <c r="AN271" s="10">
        <v>1536</v>
      </c>
      <c r="AO271" s="10">
        <v>1536</v>
      </c>
      <c r="AP271" s="10">
        <v>1536</v>
      </c>
      <c r="AQ271" s="10">
        <v>1536</v>
      </c>
      <c r="AR271" s="10">
        <v>1536</v>
      </c>
      <c r="AS271" s="10">
        <v>1536</v>
      </c>
      <c r="AT271" s="10">
        <v>1536</v>
      </c>
      <c r="AU271" s="10">
        <v>1536</v>
      </c>
      <c r="AV271" s="10">
        <v>1536</v>
      </c>
      <c r="AW271" s="10">
        <v>1536</v>
      </c>
      <c r="AX271" s="10">
        <v>1536</v>
      </c>
      <c r="AY271" s="10">
        <v>1536</v>
      </c>
    </row>
    <row r="272" spans="1:51" x14ac:dyDescent="0.25">
      <c r="A272" s="9" t="s">
        <v>118</v>
      </c>
      <c r="B272" s="9" t="s">
        <v>681</v>
      </c>
      <c r="C272" s="9" t="s">
        <v>321</v>
      </c>
      <c r="D272" s="9" t="s">
        <v>677</v>
      </c>
      <c r="E272" s="9" t="s">
        <v>121</v>
      </c>
      <c r="F272" s="9" t="s">
        <v>322</v>
      </c>
      <c r="G272" s="9" t="s">
        <v>323</v>
      </c>
      <c r="H272" s="9">
        <v>2008</v>
      </c>
      <c r="I272" s="9" t="s">
        <v>1</v>
      </c>
      <c r="J272" s="10">
        <v>2531</v>
      </c>
      <c r="K272" s="10">
        <v>554.10001373291016</v>
      </c>
      <c r="L272" s="10">
        <v>307.09999084472656</v>
      </c>
      <c r="M272" s="10">
        <v>556.9999885559082</v>
      </c>
      <c r="N272" s="10">
        <v>827.5</v>
      </c>
      <c r="O272" s="10">
        <v>563.86665916442871</v>
      </c>
      <c r="P272" s="10">
        <v>495.62603776330775</v>
      </c>
      <c r="Q272" s="10">
        <v>603.47677449828541</v>
      </c>
      <c r="R272" s="10">
        <v>855.88564120482317</v>
      </c>
      <c r="S272" s="10">
        <v>910.68775270029482</v>
      </c>
      <c r="T272" s="10">
        <v>620.27693305954142</v>
      </c>
      <c r="U272" s="10">
        <v>637.07709162079743</v>
      </c>
      <c r="V272" s="10">
        <v>653.87725018205344</v>
      </c>
      <c r="W272" s="10">
        <v>670.67740874330946</v>
      </c>
      <c r="X272" s="10">
        <v>687.47756730456547</v>
      </c>
      <c r="Y272" s="10">
        <v>704.27772586582148</v>
      </c>
      <c r="Z272" s="10">
        <v>721.07788442707749</v>
      </c>
      <c r="AA272" s="10">
        <v>737.8780429883335</v>
      </c>
      <c r="AB272" s="10">
        <v>754.67820154958952</v>
      </c>
      <c r="AC272" s="10">
        <v>771.47836011084553</v>
      </c>
      <c r="AD272" s="10">
        <v>788.27851867210154</v>
      </c>
      <c r="AE272" s="10">
        <v>805.07867723335755</v>
      </c>
      <c r="AF272" s="10">
        <v>821.87883579461356</v>
      </c>
      <c r="AG272" s="10">
        <v>838.67899435586958</v>
      </c>
      <c r="AH272" s="10">
        <v>855.47915291712559</v>
      </c>
      <c r="AI272" s="10">
        <v>872.2793114783816</v>
      </c>
      <c r="AJ272" s="10">
        <v>889.07947003963761</v>
      </c>
      <c r="AK272" s="10">
        <v>905.87962860089362</v>
      </c>
      <c r="AL272" s="10">
        <v>922.67978716214964</v>
      </c>
      <c r="AM272" s="10">
        <v>939.47994572340565</v>
      </c>
      <c r="AN272" s="10">
        <v>956.28010428466166</v>
      </c>
      <c r="AO272" s="10">
        <v>973.08026284591767</v>
      </c>
      <c r="AP272" s="10">
        <v>989.88042140717369</v>
      </c>
      <c r="AQ272" s="10">
        <v>1006.6805799684297</v>
      </c>
      <c r="AR272" s="10">
        <v>1023.4807385296857</v>
      </c>
      <c r="AS272" s="10">
        <v>1040.2808970909416</v>
      </c>
      <c r="AT272" s="10">
        <v>1057.0810556521976</v>
      </c>
      <c r="AU272" s="10">
        <v>1073.8812142134536</v>
      </c>
      <c r="AV272" s="10">
        <v>1090.6813727747096</v>
      </c>
      <c r="AW272" s="10">
        <v>1107.4815313359657</v>
      </c>
      <c r="AX272" s="10">
        <v>1124.2816898972217</v>
      </c>
      <c r="AY272" s="10">
        <v>1141.0818484584777</v>
      </c>
    </row>
    <row r="273" spans="1:51" x14ac:dyDescent="0.25">
      <c r="A273" s="9" t="s">
        <v>118</v>
      </c>
      <c r="B273" s="9" t="s">
        <v>682</v>
      </c>
      <c r="C273" s="9" t="s">
        <v>321</v>
      </c>
      <c r="D273" s="9" t="s">
        <v>122</v>
      </c>
      <c r="E273" s="9" t="s">
        <v>122</v>
      </c>
      <c r="F273" s="9" t="s">
        <v>322</v>
      </c>
      <c r="G273" s="9" t="s">
        <v>326</v>
      </c>
      <c r="H273" s="9">
        <v>1975</v>
      </c>
      <c r="I273" s="9" t="s">
        <v>1</v>
      </c>
      <c r="J273" s="10">
        <v>9320</v>
      </c>
      <c r="K273" s="10">
        <v>1551.8130121231079</v>
      </c>
      <c r="L273" s="10">
        <v>1368.5450048446655</v>
      </c>
      <c r="M273" s="10">
        <v>1789.2879819869995</v>
      </c>
      <c r="N273" s="10">
        <v>1783.431001663208</v>
      </c>
      <c r="O273" s="10">
        <v>1647.0880012512207</v>
      </c>
      <c r="P273" s="10">
        <v>1668.3043680826822</v>
      </c>
      <c r="Q273" s="10">
        <v>1689.5207349141438</v>
      </c>
      <c r="R273" s="10">
        <v>1710.7371017456053</v>
      </c>
      <c r="S273" s="10">
        <v>1731.9534685770668</v>
      </c>
      <c r="T273" s="10">
        <v>1753.1698354085283</v>
      </c>
      <c r="U273" s="10">
        <v>1774.3862022399899</v>
      </c>
      <c r="V273" s="10">
        <v>1795.6025690714514</v>
      </c>
      <c r="W273" s="10">
        <v>1816.8189359029129</v>
      </c>
      <c r="X273" s="10">
        <v>1838.0353027343745</v>
      </c>
      <c r="Y273" s="10">
        <v>1859.251669565836</v>
      </c>
      <c r="Z273" s="10">
        <v>1880.4680363972975</v>
      </c>
      <c r="AA273" s="10">
        <v>1901.684403228759</v>
      </c>
      <c r="AB273" s="10">
        <v>1922.9007700602206</v>
      </c>
      <c r="AC273" s="10">
        <v>1944.1171368916821</v>
      </c>
      <c r="AD273" s="10">
        <v>1965.3335037231436</v>
      </c>
      <c r="AE273" s="10">
        <v>1986.5498705546051</v>
      </c>
      <c r="AF273" s="10">
        <v>2007.7662373860667</v>
      </c>
      <c r="AG273" s="10">
        <v>2028.9826042175282</v>
      </c>
      <c r="AH273" s="10">
        <v>2050.1989710489897</v>
      </c>
      <c r="AI273" s="10">
        <v>2071.4153378804513</v>
      </c>
      <c r="AJ273" s="10">
        <v>2092.6317047119128</v>
      </c>
      <c r="AK273" s="10">
        <v>2113.8480715433743</v>
      </c>
      <c r="AL273" s="10">
        <v>2135.0644383748358</v>
      </c>
      <c r="AM273" s="10">
        <v>2156.2808052062974</v>
      </c>
      <c r="AN273" s="10">
        <v>2177.4971720377589</v>
      </c>
      <c r="AO273" s="10">
        <v>2198.7135388692204</v>
      </c>
      <c r="AP273" s="10">
        <v>2219.929905700682</v>
      </c>
      <c r="AQ273" s="10">
        <v>2241.1462725321435</v>
      </c>
      <c r="AR273" s="10">
        <v>2262.362639363605</v>
      </c>
      <c r="AS273" s="10">
        <v>2283.5790061950665</v>
      </c>
      <c r="AT273" s="10">
        <v>2304.7953730265281</v>
      </c>
      <c r="AU273" s="10">
        <v>2326.0117398579896</v>
      </c>
      <c r="AV273" s="10">
        <v>2347.2281066894511</v>
      </c>
      <c r="AW273" s="10">
        <v>2368.4444735209127</v>
      </c>
      <c r="AX273" s="10">
        <v>2389.6608403523742</v>
      </c>
      <c r="AY273" s="10">
        <v>2410.8772071838357</v>
      </c>
    </row>
    <row r="274" spans="1:51" x14ac:dyDescent="0.25">
      <c r="A274" s="9" t="s">
        <v>118</v>
      </c>
      <c r="B274" s="9" t="s">
        <v>683</v>
      </c>
      <c r="C274" s="9" t="s">
        <v>321</v>
      </c>
      <c r="D274" s="9" t="s">
        <v>122</v>
      </c>
      <c r="E274" s="9" t="s">
        <v>123</v>
      </c>
      <c r="F274" s="9" t="s">
        <v>352</v>
      </c>
      <c r="G274" s="9" t="s">
        <v>326</v>
      </c>
      <c r="H274" s="9">
        <v>1997</v>
      </c>
      <c r="I274" s="9" t="s">
        <v>1</v>
      </c>
      <c r="J274" s="10">
        <v>1500</v>
      </c>
      <c r="K274" s="10">
        <v>764.75000387430191</v>
      </c>
      <c r="L274" s="10">
        <v>479.90399968624115</v>
      </c>
      <c r="M274" s="10">
        <v>766.97499561309814</v>
      </c>
      <c r="N274" s="10">
        <v>829.44000655412674</v>
      </c>
      <c r="O274" s="10">
        <v>692.10634279251099</v>
      </c>
      <c r="P274" s="10">
        <v>695.92168899156434</v>
      </c>
      <c r="Q274" s="10">
        <v>699.73703519061769</v>
      </c>
      <c r="R274" s="10">
        <v>703.55238138967104</v>
      </c>
      <c r="S274" s="10">
        <v>707.36772758872439</v>
      </c>
      <c r="T274" s="10">
        <v>711.18307378777774</v>
      </c>
      <c r="U274" s="10">
        <v>714.9984199868311</v>
      </c>
      <c r="V274" s="10">
        <v>718.81376618588445</v>
      </c>
      <c r="W274" s="10">
        <v>722.6291123849378</v>
      </c>
      <c r="X274" s="10">
        <v>726.44445858399115</v>
      </c>
      <c r="Y274" s="10">
        <v>730.2598047830445</v>
      </c>
      <c r="Z274" s="10">
        <v>734.07515098209785</v>
      </c>
      <c r="AA274" s="10">
        <v>737.8904971811512</v>
      </c>
      <c r="AB274" s="10">
        <v>741.70584338020456</v>
      </c>
      <c r="AC274" s="10">
        <v>745.52118957925791</v>
      </c>
      <c r="AD274" s="10">
        <v>749.33653577831126</v>
      </c>
      <c r="AE274" s="10">
        <v>753.15188197736461</v>
      </c>
      <c r="AF274" s="10">
        <v>756.96722817641796</v>
      </c>
      <c r="AG274" s="10">
        <v>760.78257437547131</v>
      </c>
      <c r="AH274" s="10">
        <v>764.59792057452466</v>
      </c>
      <c r="AI274" s="10">
        <v>768.41326677357802</v>
      </c>
      <c r="AJ274" s="10">
        <v>772.22861297263137</v>
      </c>
      <c r="AK274" s="10">
        <v>776.04395917168472</v>
      </c>
      <c r="AL274" s="10">
        <v>779.85930537073807</v>
      </c>
      <c r="AM274" s="10">
        <v>783.67465156979142</v>
      </c>
      <c r="AN274" s="10">
        <v>787.48999776884477</v>
      </c>
      <c r="AO274" s="10">
        <v>791.30534396789812</v>
      </c>
      <c r="AP274" s="10">
        <v>795.12069016695148</v>
      </c>
      <c r="AQ274" s="10">
        <v>798.93603636600483</v>
      </c>
      <c r="AR274" s="10">
        <v>802.75138256505818</v>
      </c>
      <c r="AS274" s="10">
        <v>806.56672876411153</v>
      </c>
      <c r="AT274" s="10">
        <v>810.38207496316488</v>
      </c>
      <c r="AU274" s="10">
        <v>814.19742116221823</v>
      </c>
      <c r="AV274" s="10">
        <v>818.01276736127159</v>
      </c>
      <c r="AW274" s="10">
        <v>821.82811356032494</v>
      </c>
      <c r="AX274" s="10">
        <v>825.64345975937829</v>
      </c>
      <c r="AY274" s="10">
        <v>829.45880595843164</v>
      </c>
    </row>
    <row r="275" spans="1:51" x14ac:dyDescent="0.25">
      <c r="A275" s="9" t="s">
        <v>118</v>
      </c>
      <c r="B275" s="9" t="s">
        <v>684</v>
      </c>
      <c r="C275" s="9" t="s">
        <v>321</v>
      </c>
      <c r="D275" s="9" t="s">
        <v>124</v>
      </c>
      <c r="E275" s="9" t="s">
        <v>124</v>
      </c>
      <c r="F275" s="9" t="s">
        <v>322</v>
      </c>
      <c r="G275" s="9" t="s">
        <v>326</v>
      </c>
      <c r="H275" s="9">
        <v>1997</v>
      </c>
      <c r="I275" s="9" t="s">
        <v>1</v>
      </c>
      <c r="J275" s="10">
        <v>2000</v>
      </c>
      <c r="K275" s="10">
        <v>221.49999685585499</v>
      </c>
      <c r="L275" s="10">
        <v>434.70000648498535</v>
      </c>
      <c r="M275" s="10">
        <v>448.30000066757202</v>
      </c>
      <c r="N275" s="10">
        <v>978.39999389648437</v>
      </c>
      <c r="O275" s="10">
        <v>620.4666633605957</v>
      </c>
      <c r="P275" s="10">
        <v>642.16258914906666</v>
      </c>
      <c r="Q275" s="10">
        <v>663.85851493753762</v>
      </c>
      <c r="R275" s="10">
        <v>685.55444072600858</v>
      </c>
      <c r="S275" s="10">
        <v>707.25036651447954</v>
      </c>
      <c r="T275" s="10">
        <v>728.9462923029505</v>
      </c>
      <c r="U275" s="10">
        <v>750.64221809142146</v>
      </c>
      <c r="V275" s="10">
        <v>772.33814387989241</v>
      </c>
      <c r="W275" s="10">
        <v>794.03406966836337</v>
      </c>
      <c r="X275" s="10">
        <v>815.72999545683433</v>
      </c>
      <c r="Y275" s="10">
        <v>837.42592124530529</v>
      </c>
      <c r="Z275" s="10">
        <v>859.12184703377625</v>
      </c>
      <c r="AA275" s="10">
        <v>880.81777282224721</v>
      </c>
      <c r="AB275" s="10">
        <v>902.51369861071817</v>
      </c>
      <c r="AC275" s="10">
        <v>924.20962439918912</v>
      </c>
      <c r="AD275" s="10">
        <v>945.90555018766008</v>
      </c>
      <c r="AE275" s="10">
        <v>967.60147597613104</v>
      </c>
      <c r="AF275" s="10">
        <v>989.297401764602</v>
      </c>
      <c r="AG275" s="10">
        <v>1010.993327553073</v>
      </c>
      <c r="AH275" s="10">
        <v>1032.6892533415439</v>
      </c>
      <c r="AI275" s="10">
        <v>1054.3851791300149</v>
      </c>
      <c r="AJ275" s="10">
        <v>1076.0811049184858</v>
      </c>
      <c r="AK275" s="10">
        <v>1097.7770307069568</v>
      </c>
      <c r="AL275" s="10">
        <v>1119.4729564954278</v>
      </c>
      <c r="AM275" s="10">
        <v>1141.1688822838987</v>
      </c>
      <c r="AN275" s="10">
        <v>1162.8648080723697</v>
      </c>
      <c r="AO275" s="10">
        <v>1184.5607338608406</v>
      </c>
      <c r="AP275" s="10">
        <v>1206.2566596493116</v>
      </c>
      <c r="AQ275" s="10">
        <v>1227.9525854377825</v>
      </c>
      <c r="AR275" s="10">
        <v>1249.6485112262535</v>
      </c>
      <c r="AS275" s="10">
        <v>1271.3444370147245</v>
      </c>
      <c r="AT275" s="10">
        <v>1293.0403628031954</v>
      </c>
      <c r="AU275" s="10">
        <v>1314.7362885916664</v>
      </c>
      <c r="AV275" s="10">
        <v>1336.4322143801373</v>
      </c>
      <c r="AW275" s="10">
        <v>1358.1281401686083</v>
      </c>
      <c r="AX275" s="10">
        <v>1379.8240659570793</v>
      </c>
      <c r="AY275" s="10">
        <v>1401.5199917455502</v>
      </c>
    </row>
    <row r="276" spans="1:51" x14ac:dyDescent="0.25">
      <c r="A276" s="9" t="s">
        <v>118</v>
      </c>
      <c r="B276" s="9" t="s">
        <v>685</v>
      </c>
      <c r="C276" s="9" t="s">
        <v>321</v>
      </c>
      <c r="D276" s="9" t="s">
        <v>126</v>
      </c>
      <c r="E276" s="9" t="s">
        <v>125</v>
      </c>
      <c r="F276" s="9" t="s">
        <v>322</v>
      </c>
      <c r="G276" s="9" t="s">
        <v>326</v>
      </c>
      <c r="H276" s="9">
        <v>1997</v>
      </c>
      <c r="I276" s="9" t="s">
        <v>1</v>
      </c>
      <c r="J276" s="10">
        <v>1184</v>
      </c>
      <c r="K276" s="10">
        <v>650.65999830886722</v>
      </c>
      <c r="L276" s="10">
        <v>630.26000015065074</v>
      </c>
      <c r="M276" s="10">
        <v>780.4099999666214</v>
      </c>
      <c r="N276" s="10">
        <v>855.43775326111063</v>
      </c>
      <c r="O276" s="10">
        <v>755.3692587018013</v>
      </c>
      <c r="P276" s="10">
        <v>791.23051381663038</v>
      </c>
      <c r="Q276" s="10">
        <v>827.09176893145946</v>
      </c>
      <c r="R276" s="10">
        <v>862.95302404628853</v>
      </c>
      <c r="S276" s="10">
        <v>898.81427916111761</v>
      </c>
      <c r="T276" s="10">
        <v>934.67553427594669</v>
      </c>
      <c r="U276" s="10">
        <v>970.53678939077577</v>
      </c>
      <c r="V276" s="10">
        <v>1006.3980445056048</v>
      </c>
      <c r="W276" s="10">
        <v>1042.2592996204339</v>
      </c>
      <c r="X276" s="10">
        <v>1078.1205547352631</v>
      </c>
      <c r="Y276" s="10">
        <v>1113.9818098500923</v>
      </c>
      <c r="Z276" s="10">
        <v>1149.8430649649215</v>
      </c>
      <c r="AA276" s="10">
        <v>1184</v>
      </c>
      <c r="AB276" s="10">
        <v>1184</v>
      </c>
      <c r="AC276" s="10">
        <v>1184</v>
      </c>
      <c r="AD276" s="10">
        <v>1184</v>
      </c>
      <c r="AE276" s="10">
        <v>1184</v>
      </c>
      <c r="AF276" s="10">
        <v>1184</v>
      </c>
      <c r="AG276" s="10">
        <v>1184</v>
      </c>
      <c r="AH276" s="10">
        <v>1184</v>
      </c>
      <c r="AI276" s="10">
        <v>1184</v>
      </c>
      <c r="AJ276" s="10">
        <v>1184</v>
      </c>
      <c r="AK276" s="10">
        <v>1184</v>
      </c>
      <c r="AL276" s="10">
        <v>1184</v>
      </c>
      <c r="AM276" s="10">
        <v>1184</v>
      </c>
      <c r="AN276" s="10">
        <v>1184</v>
      </c>
      <c r="AO276" s="10">
        <v>1184</v>
      </c>
      <c r="AP276" s="10">
        <v>1184</v>
      </c>
      <c r="AQ276" s="10">
        <v>1184</v>
      </c>
      <c r="AR276" s="10">
        <v>1184</v>
      </c>
      <c r="AS276" s="10">
        <v>1184</v>
      </c>
      <c r="AT276" s="10">
        <v>1184</v>
      </c>
      <c r="AU276" s="10">
        <v>1184</v>
      </c>
      <c r="AV276" s="10">
        <v>1184</v>
      </c>
      <c r="AW276" s="10">
        <v>1184</v>
      </c>
      <c r="AX276" s="10">
        <v>1184</v>
      </c>
      <c r="AY276" s="10">
        <v>1184</v>
      </c>
    </row>
    <row r="277" spans="1:51" x14ac:dyDescent="0.25">
      <c r="A277" s="9" t="s">
        <v>118</v>
      </c>
      <c r="B277" s="9" t="s">
        <v>686</v>
      </c>
      <c r="C277" s="9" t="s">
        <v>321</v>
      </c>
      <c r="D277" s="9" t="s">
        <v>126</v>
      </c>
      <c r="E277" s="9" t="s">
        <v>126</v>
      </c>
      <c r="F277" s="9" t="s">
        <v>322</v>
      </c>
      <c r="G277" s="9" t="s">
        <v>326</v>
      </c>
      <c r="H277" s="9">
        <v>1985</v>
      </c>
      <c r="I277" s="9" t="s">
        <v>1</v>
      </c>
      <c r="J277" s="10">
        <v>2550</v>
      </c>
      <c r="K277" s="10">
        <v>996.10001373291016</v>
      </c>
      <c r="L277" s="10">
        <v>812.0890007019043</v>
      </c>
      <c r="M277" s="10">
        <v>1244.1759943962097</v>
      </c>
      <c r="N277" s="10">
        <v>1089.1000003814697</v>
      </c>
      <c r="O277" s="10">
        <v>1048.4550004005432</v>
      </c>
      <c r="P277" s="10">
        <v>1071.8437966982524</v>
      </c>
      <c r="Q277" s="10">
        <v>1095.2325929959616</v>
      </c>
      <c r="R277" s="10">
        <v>1118.6213892936707</v>
      </c>
      <c r="S277" s="10">
        <v>1142.0101855913799</v>
      </c>
      <c r="T277" s="10">
        <v>1165.3989818890891</v>
      </c>
      <c r="U277" s="10">
        <v>1188.7877781867983</v>
      </c>
      <c r="V277" s="10">
        <v>1212.1765744845075</v>
      </c>
      <c r="W277" s="10">
        <v>1235.5653707822166</v>
      </c>
      <c r="X277" s="10">
        <v>1258.9541670799258</v>
      </c>
      <c r="Y277" s="10">
        <v>1282.342963377635</v>
      </c>
      <c r="Z277" s="10">
        <v>1305.7317596753442</v>
      </c>
      <c r="AA277" s="10">
        <v>1329.1205559730533</v>
      </c>
      <c r="AB277" s="10">
        <v>1352.5093522707625</v>
      </c>
      <c r="AC277" s="10">
        <v>1375.8981485684717</v>
      </c>
      <c r="AD277" s="10">
        <v>1399.2869448661809</v>
      </c>
      <c r="AE277" s="10">
        <v>1422.6757411638901</v>
      </c>
      <c r="AF277" s="10">
        <v>1446.0645374615992</v>
      </c>
      <c r="AG277" s="10">
        <v>1469.4533337593084</v>
      </c>
      <c r="AH277" s="10">
        <v>1492.8421300570176</v>
      </c>
      <c r="AI277" s="10">
        <v>1516.2309263547268</v>
      </c>
      <c r="AJ277" s="10">
        <v>1539.6197226524359</v>
      </c>
      <c r="AK277" s="10">
        <v>1563.0085189501451</v>
      </c>
      <c r="AL277" s="10">
        <v>1586.3973152478543</v>
      </c>
      <c r="AM277" s="10">
        <v>1609.7861115455635</v>
      </c>
      <c r="AN277" s="10">
        <v>1633.1749078432726</v>
      </c>
      <c r="AO277" s="10">
        <v>1656.5637041409818</v>
      </c>
      <c r="AP277" s="10">
        <v>1679.952500438691</v>
      </c>
      <c r="AQ277" s="10">
        <v>1703.3412967364002</v>
      </c>
      <c r="AR277" s="10">
        <v>1726.7300930341094</v>
      </c>
      <c r="AS277" s="10">
        <v>1750.1188893318185</v>
      </c>
      <c r="AT277" s="10">
        <v>1773.5076856295277</v>
      </c>
      <c r="AU277" s="10">
        <v>1796.8964819272369</v>
      </c>
      <c r="AV277" s="10">
        <v>1820.2852782249461</v>
      </c>
      <c r="AW277" s="10">
        <v>1843.6740745226552</v>
      </c>
      <c r="AX277" s="10">
        <v>1867.0628708203644</v>
      </c>
      <c r="AY277" s="10">
        <v>1890.4516671180736</v>
      </c>
    </row>
    <row r="278" spans="1:51" x14ac:dyDescent="0.25">
      <c r="A278" s="9" t="s">
        <v>118</v>
      </c>
      <c r="B278" s="9" t="s">
        <v>687</v>
      </c>
      <c r="C278" s="9" t="s">
        <v>330</v>
      </c>
      <c r="D278" s="9" t="s">
        <v>257</v>
      </c>
      <c r="E278" s="9" t="s">
        <v>257</v>
      </c>
      <c r="F278" s="9" t="s">
        <v>322</v>
      </c>
      <c r="G278" s="9" t="s">
        <v>331</v>
      </c>
      <c r="H278" s="9">
        <v>2013</v>
      </c>
      <c r="I278" s="9" t="s">
        <v>1</v>
      </c>
      <c r="J278" s="10">
        <v>250</v>
      </c>
      <c r="K278" s="10"/>
      <c r="L278" s="10"/>
      <c r="M278" s="10"/>
      <c r="N278" s="10"/>
      <c r="O278" s="10"/>
      <c r="P278" s="10">
        <v>3.6022862266476472</v>
      </c>
      <c r="Q278" s="10">
        <v>12.170789848905761</v>
      </c>
      <c r="R278" s="10">
        <v>150</v>
      </c>
      <c r="S278" s="10">
        <v>200</v>
      </c>
      <c r="T278" s="10">
        <v>236.18557699370388</v>
      </c>
      <c r="U278" s="10">
        <v>250</v>
      </c>
      <c r="V278" s="10">
        <v>250</v>
      </c>
      <c r="W278" s="10">
        <v>250</v>
      </c>
      <c r="X278" s="10">
        <v>250</v>
      </c>
      <c r="Y278" s="10">
        <v>250</v>
      </c>
      <c r="Z278" s="10">
        <v>250</v>
      </c>
      <c r="AA278" s="10">
        <v>250</v>
      </c>
      <c r="AB278" s="10">
        <v>250</v>
      </c>
      <c r="AC278" s="10">
        <v>250</v>
      </c>
      <c r="AD278" s="10">
        <v>250</v>
      </c>
      <c r="AE278" s="10">
        <v>250</v>
      </c>
      <c r="AF278" s="10">
        <v>250</v>
      </c>
      <c r="AG278" s="10">
        <v>250</v>
      </c>
      <c r="AH278" s="10">
        <v>250</v>
      </c>
      <c r="AI278" s="10">
        <v>250</v>
      </c>
      <c r="AJ278" s="10">
        <v>250</v>
      </c>
      <c r="AK278" s="10">
        <v>250</v>
      </c>
      <c r="AL278" s="10">
        <v>250</v>
      </c>
      <c r="AM278" s="10">
        <v>250</v>
      </c>
      <c r="AN278" s="10">
        <v>250</v>
      </c>
      <c r="AO278" s="10">
        <v>250</v>
      </c>
      <c r="AP278" s="10">
        <v>250</v>
      </c>
      <c r="AQ278" s="10">
        <v>250</v>
      </c>
      <c r="AR278" s="10">
        <v>250</v>
      </c>
      <c r="AS278" s="10">
        <v>250</v>
      </c>
      <c r="AT278" s="10">
        <v>250</v>
      </c>
      <c r="AU278" s="10">
        <v>250</v>
      </c>
      <c r="AV278" s="10">
        <v>250</v>
      </c>
      <c r="AW278" s="10">
        <v>250</v>
      </c>
      <c r="AX278" s="10">
        <v>250</v>
      </c>
      <c r="AY278" s="10">
        <v>250</v>
      </c>
    </row>
    <row r="279" spans="1:51" x14ac:dyDescent="0.25">
      <c r="A279" s="9" t="s">
        <v>118</v>
      </c>
      <c r="B279" s="9" t="s">
        <v>688</v>
      </c>
      <c r="C279" s="9" t="s">
        <v>330</v>
      </c>
      <c r="D279" s="9" t="s">
        <v>258</v>
      </c>
      <c r="E279" s="9" t="s">
        <v>258</v>
      </c>
      <c r="F279" s="9" t="s">
        <v>322</v>
      </c>
      <c r="G279" s="9" t="s">
        <v>331</v>
      </c>
      <c r="H279" s="9">
        <v>2006</v>
      </c>
      <c r="I279" s="9" t="s">
        <v>1</v>
      </c>
      <c r="J279" s="10">
        <v>1000</v>
      </c>
      <c r="K279" s="10">
        <v>1128.7000045776367</v>
      </c>
      <c r="L279" s="10">
        <v>986.89999771118164</v>
      </c>
      <c r="M279" s="10">
        <v>954.79999542236328</v>
      </c>
      <c r="N279" s="10">
        <v>871.29999923706055</v>
      </c>
      <c r="O279" s="10">
        <v>937.66665840148926</v>
      </c>
      <c r="P279" s="10">
        <v>1000</v>
      </c>
      <c r="Q279" s="10">
        <v>1000</v>
      </c>
      <c r="R279" s="10">
        <v>1000</v>
      </c>
      <c r="S279" s="10">
        <v>1000</v>
      </c>
      <c r="T279" s="10">
        <v>1000</v>
      </c>
      <c r="U279" s="10">
        <v>1000</v>
      </c>
      <c r="V279" s="10">
        <v>1000</v>
      </c>
      <c r="W279" s="10">
        <v>1000</v>
      </c>
      <c r="X279" s="10">
        <v>1000</v>
      </c>
      <c r="Y279" s="10">
        <v>1000</v>
      </c>
      <c r="Z279" s="10">
        <v>1000</v>
      </c>
      <c r="AA279" s="10">
        <v>1000</v>
      </c>
      <c r="AB279" s="10">
        <v>1000</v>
      </c>
      <c r="AC279" s="10">
        <v>1000</v>
      </c>
      <c r="AD279" s="10">
        <v>1000</v>
      </c>
      <c r="AE279" s="10">
        <v>1000</v>
      </c>
      <c r="AF279" s="10">
        <v>1000</v>
      </c>
      <c r="AG279" s="10">
        <v>1000</v>
      </c>
      <c r="AH279" s="10">
        <v>1000</v>
      </c>
      <c r="AI279" s="10">
        <v>1000</v>
      </c>
      <c r="AJ279" s="10">
        <v>1000</v>
      </c>
      <c r="AK279" s="10">
        <v>1000</v>
      </c>
      <c r="AL279" s="10">
        <v>1000</v>
      </c>
      <c r="AM279" s="10">
        <v>1000</v>
      </c>
      <c r="AN279" s="10">
        <v>1000</v>
      </c>
      <c r="AO279" s="10">
        <v>1000</v>
      </c>
      <c r="AP279" s="10">
        <v>1000</v>
      </c>
      <c r="AQ279" s="10">
        <v>1000</v>
      </c>
      <c r="AR279" s="10">
        <v>1000</v>
      </c>
      <c r="AS279" s="10">
        <v>1000</v>
      </c>
      <c r="AT279" s="10">
        <v>1000</v>
      </c>
      <c r="AU279" s="10">
        <v>1000</v>
      </c>
      <c r="AV279" s="10">
        <v>1000</v>
      </c>
      <c r="AW279" s="10">
        <v>1000</v>
      </c>
      <c r="AX279" s="10">
        <v>1000</v>
      </c>
      <c r="AY279" s="10">
        <v>1000</v>
      </c>
    </row>
    <row r="280" spans="1:51" x14ac:dyDescent="0.25">
      <c r="A280" s="9" t="s">
        <v>118</v>
      </c>
      <c r="B280" s="9" t="s">
        <v>689</v>
      </c>
      <c r="C280" s="9" t="s">
        <v>330</v>
      </c>
      <c r="D280" s="9" t="s">
        <v>259</v>
      </c>
      <c r="E280" s="9" t="s">
        <v>259</v>
      </c>
      <c r="F280" s="9" t="s">
        <v>322</v>
      </c>
      <c r="G280" s="9" t="s">
        <v>326</v>
      </c>
      <c r="H280" s="9">
        <v>1997</v>
      </c>
      <c r="I280" s="9" t="s">
        <v>1</v>
      </c>
      <c r="J280" s="10">
        <v>4678</v>
      </c>
      <c r="K280" s="10">
        <v>0.28499999642372131</v>
      </c>
      <c r="L280" s="10">
        <v>0</v>
      </c>
      <c r="M280" s="10">
        <v>3.0690939165651798E-3</v>
      </c>
      <c r="N280" s="10">
        <v>3.8550000665709376</v>
      </c>
      <c r="O280" s="10">
        <v>1.2860230763908476</v>
      </c>
      <c r="P280" s="10">
        <v>1.3521341900729265</v>
      </c>
      <c r="Q280" s="10">
        <v>1.4182453037550053</v>
      </c>
      <c r="R280" s="10">
        <v>1.4843564174370842</v>
      </c>
      <c r="S280" s="10">
        <v>1.5504675311191631</v>
      </c>
      <c r="T280" s="10">
        <v>1.616578644801242</v>
      </c>
      <c r="U280" s="10">
        <v>1.6826897584833209</v>
      </c>
      <c r="V280" s="10">
        <v>1.7488008721653998</v>
      </c>
      <c r="W280" s="10">
        <v>1.8149119858474787</v>
      </c>
      <c r="X280" s="10">
        <v>1.8810230995295576</v>
      </c>
      <c r="Y280" s="10">
        <v>1.9471342132116365</v>
      </c>
      <c r="Z280" s="10">
        <v>2.0132453268937152</v>
      </c>
      <c r="AA280" s="10">
        <v>2.0793564405757938</v>
      </c>
      <c r="AB280" s="10">
        <v>2.1454675542578725</v>
      </c>
      <c r="AC280" s="10">
        <v>2.2115786679399512</v>
      </c>
      <c r="AD280" s="10">
        <v>2.2776897816220298</v>
      </c>
      <c r="AE280" s="10">
        <v>2.3438008953041085</v>
      </c>
      <c r="AF280" s="10">
        <v>2.4099120089861872</v>
      </c>
      <c r="AG280" s="10">
        <v>2.4760231226682659</v>
      </c>
      <c r="AH280" s="10">
        <v>2.5421342363503445</v>
      </c>
      <c r="AI280" s="10">
        <v>2.6082453500324232</v>
      </c>
      <c r="AJ280" s="10">
        <v>2.6743564637145019</v>
      </c>
      <c r="AK280" s="10">
        <v>2.7404675773965805</v>
      </c>
      <c r="AL280" s="10">
        <v>2.8065786910786592</v>
      </c>
      <c r="AM280" s="10">
        <v>2.8726898047607379</v>
      </c>
      <c r="AN280" s="10">
        <v>2.9388009184428165</v>
      </c>
      <c r="AO280" s="10">
        <v>3.0049120321248952</v>
      </c>
      <c r="AP280" s="10">
        <v>3.0710231458069739</v>
      </c>
      <c r="AQ280" s="10">
        <v>3.1371342594890526</v>
      </c>
      <c r="AR280" s="10">
        <v>3.2032453731711312</v>
      </c>
      <c r="AS280" s="10">
        <v>3.2693564868532099</v>
      </c>
      <c r="AT280" s="10">
        <v>3.3354676005352886</v>
      </c>
      <c r="AU280" s="10">
        <v>3.4015787142173672</v>
      </c>
      <c r="AV280" s="10">
        <v>3.4676898278994459</v>
      </c>
      <c r="AW280" s="10">
        <v>3.5338009415815246</v>
      </c>
      <c r="AX280" s="10">
        <v>3.5999120552636032</v>
      </c>
      <c r="AY280" s="10">
        <v>3.6660231689456819</v>
      </c>
    </row>
    <row r="281" spans="1:51" x14ac:dyDescent="0.25">
      <c r="A281" s="9" t="s">
        <v>118</v>
      </c>
      <c r="B281" s="9" t="s">
        <v>690</v>
      </c>
      <c r="C281" s="9" t="s">
        <v>330</v>
      </c>
      <c r="D281" s="9" t="s">
        <v>258</v>
      </c>
      <c r="E281" s="9" t="s">
        <v>260</v>
      </c>
      <c r="F281" s="9" t="s">
        <v>322</v>
      </c>
      <c r="G281" s="9" t="s">
        <v>326</v>
      </c>
      <c r="H281" s="9">
        <v>2011</v>
      </c>
      <c r="I281" s="9" t="s">
        <v>1</v>
      </c>
      <c r="J281" s="10">
        <v>1200</v>
      </c>
      <c r="K281" s="10"/>
      <c r="L281" s="10">
        <v>150.08999633789062</v>
      </c>
      <c r="M281" s="10">
        <v>161.68999481201172</v>
      </c>
      <c r="N281" s="10">
        <v>963.71199417114258</v>
      </c>
      <c r="O281" s="10">
        <v>425.16400051116943</v>
      </c>
      <c r="P281" s="10">
        <v>470.0430013338725</v>
      </c>
      <c r="Q281" s="10">
        <v>514.92200215657556</v>
      </c>
      <c r="R281" s="10">
        <v>559.80100297927856</v>
      </c>
      <c r="S281" s="10">
        <v>604.68000380198157</v>
      </c>
      <c r="T281" s="10">
        <v>649.55900462468458</v>
      </c>
      <c r="U281" s="10">
        <v>694.43800544738758</v>
      </c>
      <c r="V281" s="10">
        <v>739.31700627009059</v>
      </c>
      <c r="W281" s="10">
        <v>784.19600709279359</v>
      </c>
      <c r="X281" s="10">
        <v>829.0750079154966</v>
      </c>
      <c r="Y281" s="10">
        <v>873.9540087381996</v>
      </c>
      <c r="Z281" s="10">
        <v>918.83300956090261</v>
      </c>
      <c r="AA281" s="10">
        <v>963.71201038360562</v>
      </c>
      <c r="AB281" s="10">
        <v>1008.5910112063086</v>
      </c>
      <c r="AC281" s="10">
        <v>1053.4700120290117</v>
      </c>
      <c r="AD281" s="10">
        <v>1098.3490128517149</v>
      </c>
      <c r="AE281" s="10">
        <v>1143.228013674418</v>
      </c>
      <c r="AF281" s="10">
        <v>1188.1070144971211</v>
      </c>
      <c r="AG281" s="10">
        <v>1200</v>
      </c>
      <c r="AH281" s="10">
        <v>1200</v>
      </c>
      <c r="AI281" s="10">
        <v>1200</v>
      </c>
      <c r="AJ281" s="10">
        <v>1200</v>
      </c>
      <c r="AK281" s="10">
        <v>1200</v>
      </c>
      <c r="AL281" s="10">
        <v>1200</v>
      </c>
      <c r="AM281" s="10">
        <v>1200</v>
      </c>
      <c r="AN281" s="10">
        <v>1200</v>
      </c>
      <c r="AO281" s="10">
        <v>1200</v>
      </c>
      <c r="AP281" s="10">
        <v>1200</v>
      </c>
      <c r="AQ281" s="10">
        <v>1200</v>
      </c>
      <c r="AR281" s="10">
        <v>1200</v>
      </c>
      <c r="AS281" s="10">
        <v>1200</v>
      </c>
      <c r="AT281" s="10">
        <v>1200</v>
      </c>
      <c r="AU281" s="10">
        <v>1200</v>
      </c>
      <c r="AV281" s="10">
        <v>1200</v>
      </c>
      <c r="AW281" s="10">
        <v>1200</v>
      </c>
      <c r="AX281" s="10">
        <v>1200</v>
      </c>
      <c r="AY281" s="10">
        <v>1200</v>
      </c>
    </row>
    <row r="282" spans="1:51" x14ac:dyDescent="0.25">
      <c r="A282" s="9" t="s">
        <v>127</v>
      </c>
      <c r="B282" s="9" t="s">
        <v>691</v>
      </c>
      <c r="C282" s="9" t="s">
        <v>321</v>
      </c>
      <c r="D282" s="9" t="s">
        <v>692</v>
      </c>
      <c r="E282" s="9" t="s">
        <v>128</v>
      </c>
      <c r="F282" s="9" t="s">
        <v>322</v>
      </c>
      <c r="G282" s="9" t="s">
        <v>323</v>
      </c>
      <c r="H282" s="9">
        <v>1995</v>
      </c>
      <c r="I282" s="9" t="s">
        <v>1</v>
      </c>
      <c r="J282" s="10">
        <v>7800</v>
      </c>
      <c r="K282" s="10">
        <v>6247.9300508499146</v>
      </c>
      <c r="L282" s="10">
        <v>5602.2300434112549</v>
      </c>
      <c r="M282" s="10">
        <v>6634.1699600219727</v>
      </c>
      <c r="N282" s="10">
        <v>6701.7700347900391</v>
      </c>
      <c r="O282" s="10">
        <v>6312.7234001159668</v>
      </c>
      <c r="P282" s="10">
        <v>7000</v>
      </c>
      <c r="Q282" s="10">
        <v>7500</v>
      </c>
      <c r="R282" s="10">
        <v>7800</v>
      </c>
      <c r="S282" s="10">
        <v>7800</v>
      </c>
      <c r="T282" s="10">
        <v>7800</v>
      </c>
      <c r="U282" s="10">
        <v>7800</v>
      </c>
      <c r="V282" s="10">
        <v>7800</v>
      </c>
      <c r="W282" s="10">
        <v>7800</v>
      </c>
      <c r="X282" s="10">
        <v>7800</v>
      </c>
      <c r="Y282" s="10">
        <v>7800</v>
      </c>
      <c r="Z282" s="10">
        <v>7800</v>
      </c>
      <c r="AA282" s="10">
        <v>7800</v>
      </c>
      <c r="AB282" s="10">
        <v>7800</v>
      </c>
      <c r="AC282" s="10">
        <v>7800</v>
      </c>
      <c r="AD282" s="10">
        <v>7800</v>
      </c>
      <c r="AE282" s="10">
        <v>7800</v>
      </c>
      <c r="AF282" s="10">
        <v>7800</v>
      </c>
      <c r="AG282" s="10">
        <v>7800</v>
      </c>
      <c r="AH282" s="10">
        <v>7800</v>
      </c>
      <c r="AI282" s="10">
        <v>7800</v>
      </c>
      <c r="AJ282" s="10">
        <v>7800</v>
      </c>
      <c r="AK282" s="10">
        <v>7800</v>
      </c>
      <c r="AL282" s="10">
        <v>7800</v>
      </c>
      <c r="AM282" s="10">
        <v>7800</v>
      </c>
      <c r="AN282" s="10">
        <v>7800</v>
      </c>
      <c r="AO282" s="10">
        <v>7800</v>
      </c>
      <c r="AP282" s="10">
        <v>7800</v>
      </c>
      <c r="AQ282" s="10">
        <v>7800</v>
      </c>
      <c r="AR282" s="10">
        <v>7800</v>
      </c>
      <c r="AS282" s="10">
        <v>7800</v>
      </c>
      <c r="AT282" s="10">
        <v>7800</v>
      </c>
      <c r="AU282" s="10">
        <v>7800</v>
      </c>
      <c r="AV282" s="10">
        <v>7800</v>
      </c>
      <c r="AW282" s="10">
        <v>7800</v>
      </c>
      <c r="AX282" s="10">
        <v>7800</v>
      </c>
      <c r="AY282" s="10">
        <v>7800</v>
      </c>
    </row>
    <row r="283" spans="1:51" x14ac:dyDescent="0.25">
      <c r="A283" s="9" t="s">
        <v>127</v>
      </c>
      <c r="B283" s="9" t="s">
        <v>693</v>
      </c>
      <c r="C283" s="9" t="s">
        <v>321</v>
      </c>
      <c r="D283" s="9" t="s">
        <v>229</v>
      </c>
      <c r="E283" s="9" t="s">
        <v>229</v>
      </c>
      <c r="F283" s="9" t="s">
        <v>322</v>
      </c>
      <c r="G283" s="9" t="s">
        <v>326</v>
      </c>
      <c r="H283" s="9">
        <v>2020</v>
      </c>
      <c r="I283" s="9" t="s">
        <v>208</v>
      </c>
      <c r="J283" s="10">
        <v>5000</v>
      </c>
      <c r="K283" s="10"/>
      <c r="L283" s="10"/>
      <c r="M283" s="10"/>
      <c r="N283" s="10"/>
      <c r="O283" s="10"/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1791</v>
      </c>
      <c r="V283" s="10">
        <v>2204.8088667942875</v>
      </c>
      <c r="W283" s="10">
        <v>2446.8715363348615</v>
      </c>
      <c r="X283" s="10">
        <v>2618.6177335885745</v>
      </c>
      <c r="Y283" s="10">
        <v>2751.8344337231583</v>
      </c>
      <c r="Z283" s="10">
        <v>2860.680403129149</v>
      </c>
      <c r="AA283" s="10">
        <v>2952.7083589860222</v>
      </c>
      <c r="AB283" s="10">
        <v>3032.426600382862</v>
      </c>
      <c r="AC283" s="10">
        <v>3102.743072669723</v>
      </c>
      <c r="AD283" s="10">
        <v>3165.6433005174454</v>
      </c>
      <c r="AE283" s="10">
        <v>3222.5434778606277</v>
      </c>
      <c r="AF283" s="10">
        <v>3274.489269923436</v>
      </c>
      <c r="AG283" s="10">
        <v>3322.2747664045378</v>
      </c>
      <c r="AH283" s="10">
        <v>3366.5172257803092</v>
      </c>
      <c r="AI283" s="10">
        <v>3407.7059700580198</v>
      </c>
      <c r="AJ283" s="10">
        <v>3446.2354671771495</v>
      </c>
      <c r="AK283" s="10">
        <v>3482.4283664015616</v>
      </c>
      <c r="AL283" s="10">
        <v>3516.5519394640105</v>
      </c>
      <c r="AM283" s="10">
        <v>3548.8300705623647</v>
      </c>
      <c r="AN283" s="10">
        <v>3579.4521673117329</v>
      </c>
      <c r="AO283" s="10">
        <v>3608.5798953208837</v>
      </c>
      <c r="AP283" s="10">
        <v>3636.3523446549152</v>
      </c>
      <c r="AQ283" s="10">
        <v>3662.8900469097025</v>
      </c>
      <c r="AR283" s="10">
        <v>3688.2981367177235</v>
      </c>
      <c r="AS283" s="10">
        <v>3712.6688674463157</v>
      </c>
      <c r="AT283" s="10">
        <v>3736.0836331988253</v>
      </c>
      <c r="AU283" s="10">
        <v>3758.6146090045845</v>
      </c>
      <c r="AV283" s="10">
        <v>3780.3260925745967</v>
      </c>
      <c r="AW283" s="10">
        <v>3801.2756105019253</v>
      </c>
      <c r="AX283" s="10">
        <v>3821.5148368523073</v>
      </c>
      <c r="AY283" s="10">
        <v>3841.0903610776327</v>
      </c>
    </row>
    <row r="284" spans="1:51" x14ac:dyDescent="0.25">
      <c r="A284" s="9" t="s">
        <v>127</v>
      </c>
      <c r="B284" s="9" t="s">
        <v>694</v>
      </c>
      <c r="C284" s="9" t="s">
        <v>330</v>
      </c>
      <c r="D284" s="9" t="s">
        <v>695</v>
      </c>
      <c r="E284" s="9" t="s">
        <v>261</v>
      </c>
      <c r="F284" s="9" t="s">
        <v>322</v>
      </c>
      <c r="G284" s="9" t="s">
        <v>331</v>
      </c>
      <c r="H284" s="9">
        <v>2002</v>
      </c>
      <c r="I284" s="9" t="s">
        <v>1</v>
      </c>
      <c r="J284" s="10">
        <v>2880</v>
      </c>
      <c r="K284" s="10">
        <v>1225.9999923706055</v>
      </c>
      <c r="L284" s="10">
        <v>1464.4000091552734</v>
      </c>
      <c r="M284" s="10">
        <v>1426.9000091552734</v>
      </c>
      <c r="N284" s="10">
        <v>1567.2999877929687</v>
      </c>
      <c r="O284" s="10">
        <v>1486.1999969482422</v>
      </c>
      <c r="P284" s="10">
        <v>1532.62</v>
      </c>
      <c r="Q284" s="10">
        <v>1659.4650000000001</v>
      </c>
      <c r="R284" s="10">
        <v>1350</v>
      </c>
      <c r="S284" s="10">
        <v>1350</v>
      </c>
      <c r="T284" s="10">
        <v>1707.5582217814128</v>
      </c>
      <c r="U284" s="10">
        <v>1755.6514435628255</v>
      </c>
      <c r="V284" s="10">
        <v>1803.7446653442382</v>
      </c>
      <c r="W284" s="10">
        <v>1851.8378871256509</v>
      </c>
      <c r="X284" s="10">
        <v>1899.9311089070636</v>
      </c>
      <c r="Y284" s="10">
        <v>1948.0243306884763</v>
      </c>
      <c r="Z284" s="10">
        <v>1996.117552469889</v>
      </c>
      <c r="AA284" s="10">
        <v>2044.2107742513017</v>
      </c>
      <c r="AB284" s="10">
        <v>2092.3039960327146</v>
      </c>
      <c r="AC284" s="10">
        <v>2140.3972178141275</v>
      </c>
      <c r="AD284" s="10">
        <v>2188.4904395955405</v>
      </c>
      <c r="AE284" s="10">
        <v>2236.5836613769534</v>
      </c>
      <c r="AF284" s="10">
        <v>2284.6768831583663</v>
      </c>
      <c r="AG284" s="10">
        <v>2332.7701049397792</v>
      </c>
      <c r="AH284" s="10">
        <v>2380.8633267211922</v>
      </c>
      <c r="AI284" s="10">
        <v>2428.9565485026051</v>
      </c>
      <c r="AJ284" s="10">
        <v>2477.049770284018</v>
      </c>
      <c r="AK284" s="10">
        <v>2525.1429920654309</v>
      </c>
      <c r="AL284" s="10">
        <v>2573.2362138468438</v>
      </c>
      <c r="AM284" s="10">
        <v>2621.3294356282568</v>
      </c>
      <c r="AN284" s="10">
        <v>2669.4226574096697</v>
      </c>
      <c r="AO284" s="10">
        <v>2717.5158791910826</v>
      </c>
      <c r="AP284" s="10">
        <v>2765.6091009724955</v>
      </c>
      <c r="AQ284" s="10">
        <v>2813.7023227539084</v>
      </c>
      <c r="AR284" s="10">
        <v>2861.7955445353214</v>
      </c>
      <c r="AS284" s="10">
        <v>2880</v>
      </c>
      <c r="AT284" s="10">
        <v>2880</v>
      </c>
      <c r="AU284" s="10">
        <v>2880</v>
      </c>
      <c r="AV284" s="10">
        <v>2880</v>
      </c>
      <c r="AW284" s="10">
        <v>2880</v>
      </c>
      <c r="AX284" s="10">
        <v>2880</v>
      </c>
      <c r="AY284" s="10">
        <v>2880</v>
      </c>
    </row>
    <row r="285" spans="1:51" x14ac:dyDescent="0.25">
      <c r="A285" s="9" t="s">
        <v>127</v>
      </c>
      <c r="B285" s="9" t="s">
        <v>696</v>
      </c>
      <c r="C285" s="9" t="s">
        <v>330</v>
      </c>
      <c r="D285" s="9" t="s">
        <v>695</v>
      </c>
      <c r="E285" s="9" t="s">
        <v>271</v>
      </c>
      <c r="F285" s="9" t="s">
        <v>322</v>
      </c>
      <c r="G285" s="9" t="s">
        <v>326</v>
      </c>
      <c r="H285" s="9">
        <v>2017</v>
      </c>
      <c r="I285" s="9" t="s">
        <v>157</v>
      </c>
      <c r="J285" s="10">
        <v>2400</v>
      </c>
      <c r="K285" s="10"/>
      <c r="L285" s="10"/>
      <c r="M285" s="10"/>
      <c r="N285" s="10"/>
      <c r="O285" s="10"/>
      <c r="P285" s="10">
        <v>0</v>
      </c>
      <c r="Q285" s="10">
        <v>0</v>
      </c>
      <c r="R285" s="10">
        <v>1126.8</v>
      </c>
      <c r="S285" s="10">
        <v>1401.2862835017384</v>
      </c>
      <c r="T285" s="10">
        <v>1561.8504663125714</v>
      </c>
      <c r="U285" s="10">
        <v>1675.7725670034765</v>
      </c>
      <c r="V285" s="10">
        <v>1764.1374133239035</v>
      </c>
      <c r="W285" s="10">
        <v>1836.3367498143098</v>
      </c>
      <c r="X285" s="10">
        <v>1897.3804190259038</v>
      </c>
      <c r="Y285" s="10">
        <v>1950.2588505052149</v>
      </c>
      <c r="Z285" s="10">
        <v>1996.900932625143</v>
      </c>
      <c r="AA285" s="10">
        <v>2038.6236968256421</v>
      </c>
      <c r="AB285" s="10">
        <v>2076.3665280281548</v>
      </c>
      <c r="AC285" s="10">
        <v>2110.8230333160482</v>
      </c>
      <c r="AD285" s="10">
        <v>2142.5199455547686</v>
      </c>
      <c r="AE285" s="10">
        <v>2171.8667025276422</v>
      </c>
      <c r="AF285" s="10">
        <v>2199.1878796364754</v>
      </c>
      <c r="AG285" s="10">
        <v>2224.7451340069533</v>
      </c>
      <c r="AH285" s="10">
        <v>2248.7524842462617</v>
      </c>
      <c r="AI285" s="10">
        <v>2271.387216126881</v>
      </c>
      <c r="AJ285" s="10">
        <v>2292.7978357499101</v>
      </c>
      <c r="AK285" s="10">
        <v>2313.1099803273805</v>
      </c>
      <c r="AL285" s="10">
        <v>2332.4308853384755</v>
      </c>
      <c r="AM285" s="10">
        <v>2350.8528115298932</v>
      </c>
      <c r="AN285" s="10">
        <v>2368.4557095079431</v>
      </c>
      <c r="AO285" s="10">
        <v>2385.3093168177866</v>
      </c>
      <c r="AP285" s="10">
        <v>2400</v>
      </c>
      <c r="AQ285" s="10">
        <v>2400</v>
      </c>
      <c r="AR285" s="10">
        <v>2400</v>
      </c>
      <c r="AS285" s="10">
        <v>2400</v>
      </c>
      <c r="AT285" s="10">
        <v>2400</v>
      </c>
      <c r="AU285" s="10">
        <v>2400</v>
      </c>
      <c r="AV285" s="10">
        <v>2400</v>
      </c>
      <c r="AW285" s="10">
        <v>2400</v>
      </c>
      <c r="AX285" s="10">
        <v>2400</v>
      </c>
      <c r="AY285" s="10">
        <v>2400</v>
      </c>
    </row>
    <row r="286" spans="1:51" x14ac:dyDescent="0.25">
      <c r="A286" s="9" t="s">
        <v>129</v>
      </c>
      <c r="B286" s="9" t="s">
        <v>697</v>
      </c>
      <c r="C286" s="9" t="s">
        <v>321</v>
      </c>
      <c r="D286" s="9" t="s">
        <v>698</v>
      </c>
      <c r="E286" s="9" t="s">
        <v>130</v>
      </c>
      <c r="F286" s="9" t="s">
        <v>322</v>
      </c>
      <c r="G286" s="9" t="s">
        <v>323</v>
      </c>
      <c r="H286" s="9">
        <v>2006</v>
      </c>
      <c r="I286" s="9" t="s">
        <v>1</v>
      </c>
      <c r="J286" s="10">
        <v>2258</v>
      </c>
      <c r="K286" s="10">
        <v>1350.7999822497368</v>
      </c>
      <c r="L286" s="10">
        <v>1334.1999988555908</v>
      </c>
      <c r="M286" s="10">
        <v>1610.5999817848206</v>
      </c>
      <c r="N286" s="10">
        <v>1594.3000202178955</v>
      </c>
      <c r="O286" s="10">
        <v>1249.2433366775513</v>
      </c>
      <c r="P286" s="10">
        <v>1570</v>
      </c>
      <c r="Q286" s="10">
        <v>1570</v>
      </c>
      <c r="R286" s="10">
        <v>1570</v>
      </c>
      <c r="S286" s="10">
        <v>1570</v>
      </c>
      <c r="T286" s="10">
        <v>1664.7999995784326</v>
      </c>
      <c r="U286" s="10">
        <v>1759.5999991568651</v>
      </c>
      <c r="V286" s="10">
        <v>1854.3999987352977</v>
      </c>
      <c r="W286" s="10">
        <v>1949.1999983137302</v>
      </c>
      <c r="X286" s="10">
        <v>2043.9999978921628</v>
      </c>
      <c r="Y286" s="10">
        <v>2138.7999974705954</v>
      </c>
      <c r="Z286" s="10">
        <v>2233.5999970490279</v>
      </c>
      <c r="AA286" s="10">
        <v>2258</v>
      </c>
      <c r="AB286" s="10">
        <v>2258</v>
      </c>
      <c r="AC286" s="10">
        <v>2258</v>
      </c>
      <c r="AD286" s="10">
        <v>2258</v>
      </c>
      <c r="AE286" s="10">
        <v>2258</v>
      </c>
      <c r="AF286" s="10">
        <v>2258</v>
      </c>
      <c r="AG286" s="10">
        <v>2258</v>
      </c>
      <c r="AH286" s="10">
        <v>2258</v>
      </c>
      <c r="AI286" s="10">
        <v>2258</v>
      </c>
      <c r="AJ286" s="10">
        <v>2258</v>
      </c>
      <c r="AK286" s="10">
        <v>2258</v>
      </c>
      <c r="AL286" s="10">
        <v>2258</v>
      </c>
      <c r="AM286" s="10">
        <v>2258</v>
      </c>
      <c r="AN286" s="10">
        <v>2258</v>
      </c>
      <c r="AO286" s="10">
        <v>2258</v>
      </c>
      <c r="AP286" s="10">
        <v>2258</v>
      </c>
      <c r="AQ286" s="10">
        <v>2258</v>
      </c>
      <c r="AR286" s="10">
        <v>2258</v>
      </c>
      <c r="AS286" s="10">
        <v>2258</v>
      </c>
      <c r="AT286" s="10">
        <v>2258</v>
      </c>
      <c r="AU286" s="10">
        <v>2258</v>
      </c>
      <c r="AV286" s="10">
        <v>2258</v>
      </c>
      <c r="AW286" s="10">
        <v>2258</v>
      </c>
      <c r="AX286" s="10">
        <v>2258</v>
      </c>
      <c r="AY286" s="10">
        <v>2258</v>
      </c>
    </row>
    <row r="287" spans="1:51" x14ac:dyDescent="0.25">
      <c r="A287" s="9" t="s">
        <v>129</v>
      </c>
      <c r="B287" s="9" t="s">
        <v>699</v>
      </c>
      <c r="C287" s="9" t="s">
        <v>321</v>
      </c>
      <c r="D287" s="9" t="s">
        <v>677</v>
      </c>
      <c r="E287" s="9" t="s">
        <v>131</v>
      </c>
      <c r="F287" s="9" t="s">
        <v>322</v>
      </c>
      <c r="G287" s="9" t="s">
        <v>323</v>
      </c>
      <c r="H287" s="9">
        <v>2011</v>
      </c>
      <c r="I287" s="9" t="s">
        <v>1</v>
      </c>
      <c r="J287" s="10">
        <v>3032</v>
      </c>
      <c r="K287" s="10">
        <v>0.10000000149011612</v>
      </c>
      <c r="L287" s="10">
        <v>1.1000000163912773</v>
      </c>
      <c r="M287" s="10">
        <v>269.69999848306179</v>
      </c>
      <c r="N287" s="10">
        <v>561.89999961853027</v>
      </c>
      <c r="O287" s="10">
        <v>426.28666973114014</v>
      </c>
      <c r="P287" s="10">
        <v>465</v>
      </c>
      <c r="Q287" s="10">
        <v>601.36590000000001</v>
      </c>
      <c r="R287" s="10">
        <v>602.64</v>
      </c>
      <c r="S287" s="10">
        <v>773.76</v>
      </c>
      <c r="T287" s="10">
        <v>674.37531435709798</v>
      </c>
      <c r="U287" s="10">
        <v>747.38472871419594</v>
      </c>
      <c r="V287" s="10">
        <v>820.39414307129391</v>
      </c>
      <c r="W287" s="10">
        <v>893.40355742839188</v>
      </c>
      <c r="X287" s="10">
        <v>966.41297178548984</v>
      </c>
      <c r="Y287" s="10">
        <v>1039.4223861425878</v>
      </c>
      <c r="Z287" s="10">
        <v>1112.4318004996858</v>
      </c>
      <c r="AA287" s="10">
        <v>1185.4412148567837</v>
      </c>
      <c r="AB287" s="10">
        <v>1258.4506292138817</v>
      </c>
      <c r="AC287" s="10">
        <v>1331.4600435709797</v>
      </c>
      <c r="AD287" s="10">
        <v>1404.4694579280776</v>
      </c>
      <c r="AE287" s="10">
        <v>1477.4788722851756</v>
      </c>
      <c r="AF287" s="10">
        <v>1550.4882866422736</v>
      </c>
      <c r="AG287" s="10">
        <v>1623.4977009993715</v>
      </c>
      <c r="AH287" s="10">
        <v>1696.5071153564695</v>
      </c>
      <c r="AI287" s="10">
        <v>1769.5165297135675</v>
      </c>
      <c r="AJ287" s="10">
        <v>1842.5259440706654</v>
      </c>
      <c r="AK287" s="10">
        <v>1915.5353584277634</v>
      </c>
      <c r="AL287" s="10">
        <v>1988.5447727848614</v>
      </c>
      <c r="AM287" s="10">
        <v>2061.5541871419591</v>
      </c>
      <c r="AN287" s="10">
        <v>2134.5636014990569</v>
      </c>
      <c r="AO287" s="10">
        <v>2207.5730158561546</v>
      </c>
      <c r="AP287" s="10">
        <v>2280.5824302132523</v>
      </c>
      <c r="AQ287" s="10">
        <v>2353.5918445703501</v>
      </c>
      <c r="AR287" s="10">
        <v>2426.6012589274478</v>
      </c>
      <c r="AS287" s="10">
        <v>2499.6106732845456</v>
      </c>
      <c r="AT287" s="10">
        <v>2572.6200876416433</v>
      </c>
      <c r="AU287" s="10">
        <v>2645.629501998741</v>
      </c>
      <c r="AV287" s="10">
        <v>2718.6389163558388</v>
      </c>
      <c r="AW287" s="10">
        <v>2791.6483307129365</v>
      </c>
      <c r="AX287" s="10">
        <v>2864.6577450700343</v>
      </c>
      <c r="AY287" s="10">
        <v>2937.667159427132</v>
      </c>
    </row>
    <row r="288" spans="1:51" x14ac:dyDescent="0.25">
      <c r="A288" s="9" t="s">
        <v>129</v>
      </c>
      <c r="B288" s="9" t="s">
        <v>700</v>
      </c>
      <c r="C288" s="9" t="s">
        <v>321</v>
      </c>
      <c r="D288" s="9" t="s">
        <v>698</v>
      </c>
      <c r="E288" s="9" t="s">
        <v>132</v>
      </c>
      <c r="F288" s="9" t="s">
        <v>322</v>
      </c>
      <c r="G288" s="9" t="s">
        <v>326</v>
      </c>
      <c r="H288" s="9">
        <v>2003</v>
      </c>
      <c r="I288" s="9" t="s">
        <v>1</v>
      </c>
      <c r="J288" s="10">
        <v>1000</v>
      </c>
      <c r="K288" s="10">
        <v>572.59844236448407</v>
      </c>
      <c r="L288" s="10">
        <v>540.74408441781998</v>
      </c>
      <c r="M288" s="10">
        <v>1637.1430481672287</v>
      </c>
      <c r="N288" s="10">
        <v>757.2479459643364</v>
      </c>
      <c r="O288" s="10">
        <v>898.1850757598877</v>
      </c>
      <c r="P288" s="10">
        <v>969.72489265461138</v>
      </c>
      <c r="Q288" s="10">
        <v>1000</v>
      </c>
      <c r="R288" s="10">
        <v>1000</v>
      </c>
      <c r="S288" s="10">
        <v>1000</v>
      </c>
      <c r="T288" s="10">
        <v>1000</v>
      </c>
      <c r="U288" s="10">
        <v>1000</v>
      </c>
      <c r="V288" s="10">
        <v>1000</v>
      </c>
      <c r="W288" s="10">
        <v>1000</v>
      </c>
      <c r="X288" s="10">
        <v>1000</v>
      </c>
      <c r="Y288" s="10">
        <v>1000</v>
      </c>
      <c r="Z288" s="10">
        <v>1000</v>
      </c>
      <c r="AA288" s="10">
        <v>1000</v>
      </c>
      <c r="AB288" s="10">
        <v>1000</v>
      </c>
      <c r="AC288" s="10">
        <v>1000</v>
      </c>
      <c r="AD288" s="10">
        <v>1000</v>
      </c>
      <c r="AE288" s="10">
        <v>1000</v>
      </c>
      <c r="AF288" s="10">
        <v>1000</v>
      </c>
      <c r="AG288" s="10">
        <v>1000</v>
      </c>
      <c r="AH288" s="10">
        <v>1000</v>
      </c>
      <c r="AI288" s="10">
        <v>1000</v>
      </c>
      <c r="AJ288" s="10">
        <v>1000</v>
      </c>
      <c r="AK288" s="10">
        <v>1000</v>
      </c>
      <c r="AL288" s="10">
        <v>1000</v>
      </c>
      <c r="AM288" s="10">
        <v>1000</v>
      </c>
      <c r="AN288" s="10">
        <v>1000</v>
      </c>
      <c r="AO288" s="10">
        <v>1000</v>
      </c>
      <c r="AP288" s="10">
        <v>1000</v>
      </c>
      <c r="AQ288" s="10">
        <v>1000</v>
      </c>
      <c r="AR288" s="10">
        <v>1000</v>
      </c>
      <c r="AS288" s="10">
        <v>1000</v>
      </c>
      <c r="AT288" s="10">
        <v>1000</v>
      </c>
      <c r="AU288" s="10">
        <v>1000</v>
      </c>
      <c r="AV288" s="10">
        <v>1000</v>
      </c>
      <c r="AW288" s="10">
        <v>1000</v>
      </c>
      <c r="AX288" s="10">
        <v>1000</v>
      </c>
      <c r="AY288" s="10">
        <v>1000</v>
      </c>
    </row>
    <row r="289" spans="1:51" x14ac:dyDescent="0.25">
      <c r="A289" s="9" t="s">
        <v>129</v>
      </c>
      <c r="B289" s="9" t="s">
        <v>701</v>
      </c>
      <c r="C289" s="9" t="s">
        <v>321</v>
      </c>
      <c r="D289" s="9" t="s">
        <v>698</v>
      </c>
      <c r="E289" s="9" t="s">
        <v>133</v>
      </c>
      <c r="F289" s="9" t="s">
        <v>322</v>
      </c>
      <c r="G289" s="9" t="s">
        <v>326</v>
      </c>
      <c r="H289" s="9">
        <v>2012</v>
      </c>
      <c r="I289" s="9" t="s">
        <v>1</v>
      </c>
      <c r="J289" s="10">
        <v>720</v>
      </c>
      <c r="K289" s="10"/>
      <c r="L289" s="10"/>
      <c r="M289" s="10"/>
      <c r="N289" s="10"/>
      <c r="O289" s="10">
        <v>292.19000434875488</v>
      </c>
      <c r="P289" s="10">
        <v>380.73600000000005</v>
      </c>
      <c r="Q289" s="10">
        <v>421.80912933126012</v>
      </c>
      <c r="R289" s="10">
        <v>445.83536977731751</v>
      </c>
      <c r="S289" s="10">
        <v>462.88225866252026</v>
      </c>
      <c r="T289" s="10">
        <v>476.10485293919504</v>
      </c>
      <c r="U289" s="10">
        <v>486.90849910857764</v>
      </c>
      <c r="V289" s="10">
        <v>496.04285179242169</v>
      </c>
      <c r="W289" s="10">
        <v>503.95538799378039</v>
      </c>
      <c r="X289" s="10">
        <v>510.93473955463503</v>
      </c>
      <c r="Y289" s="10">
        <v>517.17798227045523</v>
      </c>
      <c r="Z289" s="10">
        <v>522.82568228494029</v>
      </c>
      <c r="AA289" s="10">
        <v>527.98162843983778</v>
      </c>
      <c r="AB289" s="10">
        <v>532.72463912574085</v>
      </c>
      <c r="AC289" s="10">
        <v>537.11598112368176</v>
      </c>
      <c r="AD289" s="10">
        <v>541.20422271651262</v>
      </c>
      <c r="AE289" s="10">
        <v>545.02851732504053</v>
      </c>
      <c r="AF289" s="10">
        <v>548.6208899153952</v>
      </c>
      <c r="AG289" s="10">
        <v>552.00786888589516</v>
      </c>
      <c r="AH289" s="10">
        <v>555.21167614948661</v>
      </c>
      <c r="AI289" s="10">
        <v>558.25111160171525</v>
      </c>
      <c r="AJ289" s="10">
        <v>561.14222156973915</v>
      </c>
      <c r="AK289" s="10">
        <v>563.89881161620042</v>
      </c>
      <c r="AL289" s="10">
        <v>566.53284525909771</v>
      </c>
      <c r="AM289" s="10">
        <v>569.05475777109791</v>
      </c>
      <c r="AN289" s="10">
        <v>571.47370587839009</v>
      </c>
      <c r="AO289" s="10">
        <v>573.79776845700098</v>
      </c>
      <c r="AP289" s="10">
        <v>576.03410933195255</v>
      </c>
      <c r="AQ289" s="10">
        <v>578.1891104549419</v>
      </c>
      <c r="AR289" s="10">
        <v>580.26848170167852</v>
      </c>
      <c r="AS289" s="10">
        <v>582.27735204777264</v>
      </c>
      <c r="AT289" s="10">
        <v>584.22034578897183</v>
      </c>
      <c r="AU289" s="10">
        <v>586.10164665630066</v>
      </c>
      <c r="AV289" s="10">
        <v>587.92505206225781</v>
      </c>
      <c r="AW289" s="10">
        <v>589.69401924665533</v>
      </c>
      <c r="AX289" s="10">
        <v>591.41170473161674</v>
      </c>
      <c r="AY289" s="10">
        <v>593.0809982171553</v>
      </c>
    </row>
    <row r="290" spans="1:51" x14ac:dyDescent="0.25">
      <c r="A290" s="9" t="s">
        <v>129</v>
      </c>
      <c r="B290" s="9" t="s">
        <v>702</v>
      </c>
      <c r="C290" s="9" t="s">
        <v>321</v>
      </c>
      <c r="D290" s="9" t="s">
        <v>698</v>
      </c>
      <c r="E290" s="9" t="s">
        <v>134</v>
      </c>
      <c r="F290" s="9" t="s">
        <v>322</v>
      </c>
      <c r="G290" s="9" t="s">
        <v>326</v>
      </c>
      <c r="H290" s="9">
        <v>2012</v>
      </c>
      <c r="I290" s="9" t="s">
        <v>1</v>
      </c>
      <c r="J290" s="10">
        <v>360</v>
      </c>
      <c r="K290" s="10"/>
      <c r="L290" s="10"/>
      <c r="M290" s="10"/>
      <c r="N290" s="10"/>
      <c r="O290" s="10">
        <v>124.26000022888184</v>
      </c>
      <c r="P290" s="10">
        <v>190.36800000000002</v>
      </c>
      <c r="Q290" s="10">
        <v>210.90456466563006</v>
      </c>
      <c r="R290" s="10">
        <v>222.91768488865875</v>
      </c>
      <c r="S290" s="10">
        <v>231.44112933126013</v>
      </c>
      <c r="T290" s="10">
        <v>238.05242646959752</v>
      </c>
      <c r="U290" s="10">
        <v>243.45424955428882</v>
      </c>
      <c r="V290" s="10">
        <v>248.02142589621084</v>
      </c>
      <c r="W290" s="10">
        <v>251.9776939968902</v>
      </c>
      <c r="X290" s="10">
        <v>255.46736977731751</v>
      </c>
      <c r="Y290" s="10">
        <v>258.58899113522762</v>
      </c>
      <c r="Z290" s="10">
        <v>261.41284114247014</v>
      </c>
      <c r="AA290" s="10">
        <v>263.99081421991889</v>
      </c>
      <c r="AB290" s="10">
        <v>266.36231956287043</v>
      </c>
      <c r="AC290" s="10">
        <v>268.55799056184088</v>
      </c>
      <c r="AD290" s="10">
        <v>270.60211135825631</v>
      </c>
      <c r="AE290" s="10">
        <v>272.51425866252026</v>
      </c>
      <c r="AF290" s="10">
        <v>274.3104449576976</v>
      </c>
      <c r="AG290" s="10">
        <v>276.00393444294758</v>
      </c>
      <c r="AH290" s="10">
        <v>277.6058380747433</v>
      </c>
      <c r="AI290" s="10">
        <v>279.12555580085763</v>
      </c>
      <c r="AJ290" s="10">
        <v>280.57111078486957</v>
      </c>
      <c r="AK290" s="10">
        <v>281.94940580810021</v>
      </c>
      <c r="AL290" s="10">
        <v>283.26642262954886</v>
      </c>
      <c r="AM290" s="10">
        <v>284.52737888554896</v>
      </c>
      <c r="AN290" s="10">
        <v>285.73685293919505</v>
      </c>
      <c r="AO290" s="10">
        <v>286.89888422850049</v>
      </c>
      <c r="AP290" s="10">
        <v>288.01705466597627</v>
      </c>
      <c r="AQ290" s="10">
        <v>289.09455522747095</v>
      </c>
      <c r="AR290" s="10">
        <v>290.13424085083926</v>
      </c>
      <c r="AS290" s="10">
        <v>291.13867602388632</v>
      </c>
      <c r="AT290" s="10">
        <v>292.11017289448591</v>
      </c>
      <c r="AU290" s="10">
        <v>293.05082332815033</v>
      </c>
      <c r="AV290" s="10">
        <v>293.9625260311289</v>
      </c>
      <c r="AW290" s="10">
        <v>294.84700962332766</v>
      </c>
      <c r="AX290" s="10">
        <v>295.70585236580837</v>
      </c>
      <c r="AY290" s="10">
        <v>296.54049910857765</v>
      </c>
    </row>
    <row r="291" spans="1:51" x14ac:dyDescent="0.25">
      <c r="A291" s="9" t="s">
        <v>129</v>
      </c>
      <c r="B291" s="9" t="s">
        <v>703</v>
      </c>
      <c r="C291" s="9" t="s">
        <v>321</v>
      </c>
      <c r="D291" s="9" t="s">
        <v>698</v>
      </c>
      <c r="E291" s="9" t="s">
        <v>135</v>
      </c>
      <c r="F291" s="9" t="s">
        <v>322</v>
      </c>
      <c r="G291" s="9" t="s">
        <v>326</v>
      </c>
      <c r="H291" s="9">
        <v>2012</v>
      </c>
      <c r="I291" s="9" t="s">
        <v>1</v>
      </c>
      <c r="J291" s="10">
        <v>310</v>
      </c>
      <c r="K291" s="10"/>
      <c r="L291" s="10"/>
      <c r="M291" s="10"/>
      <c r="N291" s="10"/>
      <c r="O291" s="10"/>
      <c r="P291" s="10">
        <v>199.29652803525178</v>
      </c>
      <c r="Q291" s="10">
        <v>204.98958945993121</v>
      </c>
      <c r="R291" s="10">
        <v>209.64115933841538</v>
      </c>
      <c r="S291" s="10">
        <v>213.57400563284821</v>
      </c>
      <c r="T291" s="10">
        <v>216.98079205287766</v>
      </c>
      <c r="U291" s="10">
        <v>219.98579064157897</v>
      </c>
      <c r="V291" s="10">
        <v>222.67385347755709</v>
      </c>
      <c r="W291" s="10">
        <v>225.10550209490484</v>
      </c>
      <c r="X291" s="10">
        <v>227.32542335604126</v>
      </c>
      <c r="Y291" s="10">
        <v>229.3675529569162</v>
      </c>
      <c r="Z291" s="10">
        <v>231.25826965047409</v>
      </c>
      <c r="AA291" s="10">
        <v>233.01848478072068</v>
      </c>
      <c r="AB291" s="10">
        <v>234.66505607050354</v>
      </c>
      <c r="AC291" s="10">
        <v>236.21177204690625</v>
      </c>
      <c r="AD291" s="10">
        <v>237.67005465920485</v>
      </c>
      <c r="AE291" s="10">
        <v>239.0494716754734</v>
      </c>
      <c r="AF291" s="10">
        <v>240.35811749518297</v>
      </c>
      <c r="AG291" s="10">
        <v>241.60290095363769</v>
      </c>
      <c r="AH291" s="10">
        <v>242.78976611253071</v>
      </c>
      <c r="AI291" s="10">
        <v>243.9238639310004</v>
      </c>
      <c r="AJ291" s="10">
        <v>245.00968737366713</v>
      </c>
      <c r="AK291" s="10">
        <v>246.05117891986239</v>
      </c>
      <c r="AL291" s="10">
        <v>247.05181697454208</v>
      </c>
      <c r="AM291" s="10">
        <v>248.01468596236845</v>
      </c>
      <c r="AN291" s="10">
        <v>248.9425336681</v>
      </c>
      <c r="AO291" s="10">
        <v>249.83781851044495</v>
      </c>
      <c r="AP291" s="10">
        <v>250.70274879834656</v>
      </c>
      <c r="AQ291" s="10">
        <v>251.53931554802955</v>
      </c>
      <c r="AR291" s="10">
        <v>252.34932008812942</v>
      </c>
      <c r="AS291" s="10">
        <v>253.13439741569431</v>
      </c>
      <c r="AT291" s="10">
        <v>253.89603606453213</v>
      </c>
      <c r="AU291" s="10">
        <v>254.6355950927794</v>
      </c>
      <c r="AV291" s="10">
        <v>255.35431867683073</v>
      </c>
      <c r="AW291" s="10">
        <v>256.05334870529208</v>
      </c>
      <c r="AX291" s="10">
        <v>256.73373569309928</v>
      </c>
      <c r="AY291" s="10">
        <v>257.3964482777057</v>
      </c>
    </row>
    <row r="292" spans="1:51" x14ac:dyDescent="0.25">
      <c r="A292" s="9" t="s">
        <v>129</v>
      </c>
      <c r="B292" s="9" t="s">
        <v>704</v>
      </c>
      <c r="C292" s="9" t="s">
        <v>321</v>
      </c>
      <c r="D292" s="9" t="s">
        <v>698</v>
      </c>
      <c r="E292" s="9" t="s">
        <v>136</v>
      </c>
      <c r="F292" s="9" t="s">
        <v>322</v>
      </c>
      <c r="G292" s="9" t="s">
        <v>326</v>
      </c>
      <c r="H292" s="9">
        <v>2012</v>
      </c>
      <c r="I292" s="9" t="s">
        <v>1</v>
      </c>
      <c r="J292" s="10">
        <v>210</v>
      </c>
      <c r="K292" s="10"/>
      <c r="L292" s="10"/>
      <c r="M292" s="10"/>
      <c r="N292" s="10"/>
      <c r="O292" s="10"/>
      <c r="P292" s="10">
        <v>135.00732544323509</v>
      </c>
      <c r="Q292" s="10">
        <v>138.86391544059856</v>
      </c>
      <c r="R292" s="10">
        <v>142.01497890666849</v>
      </c>
      <c r="S292" s="10">
        <v>144.67916510612298</v>
      </c>
      <c r="T292" s="10">
        <v>146.98698816485262</v>
      </c>
      <c r="U292" s="10">
        <v>149.02263237010189</v>
      </c>
      <c r="V292" s="10">
        <v>150.84357816221609</v>
      </c>
      <c r="W292" s="10">
        <v>152.49082399977425</v>
      </c>
      <c r="X292" s="10">
        <v>153.99464162828602</v>
      </c>
      <c r="Y292" s="10">
        <v>155.37801974500775</v>
      </c>
      <c r="Z292" s="10">
        <v>156.65882782774051</v>
      </c>
      <c r="AA292" s="10">
        <v>157.85123162564949</v>
      </c>
      <c r="AB292" s="10">
        <v>158.96665088647015</v>
      </c>
      <c r="AC292" s="10">
        <v>160.0144262253236</v>
      </c>
      <c r="AD292" s="10">
        <v>161.00229509171942</v>
      </c>
      <c r="AE292" s="10">
        <v>161.93673887693359</v>
      </c>
      <c r="AF292" s="10">
        <v>162.82324088383362</v>
      </c>
      <c r="AG292" s="10">
        <v>163.66648129117394</v>
      </c>
      <c r="AH292" s="10">
        <v>164.47048672139178</v>
      </c>
      <c r="AI292" s="10">
        <v>165.23874653390351</v>
      </c>
      <c r="AJ292" s="10">
        <v>165.97430434990355</v>
      </c>
      <c r="AK292" s="10">
        <v>166.67983088119712</v>
      </c>
      <c r="AL292" s="10">
        <v>167.35768246662528</v>
      </c>
      <c r="AM292" s="10">
        <v>168.00994855515282</v>
      </c>
      <c r="AN292" s="10">
        <v>168.63849054935804</v>
      </c>
      <c r="AO292" s="10">
        <v>169.24497382965626</v>
      </c>
      <c r="AP292" s="10">
        <v>169.83089434726702</v>
      </c>
      <c r="AQ292" s="10">
        <v>170.39760085511679</v>
      </c>
      <c r="AR292" s="10">
        <v>170.94631360808768</v>
      </c>
      <c r="AS292" s="10">
        <v>171.47814018482518</v>
      </c>
      <c r="AT292" s="10">
        <v>171.99408894694113</v>
      </c>
      <c r="AU292" s="10">
        <v>172.49508054672154</v>
      </c>
      <c r="AV292" s="10">
        <v>172.98195781333695</v>
      </c>
      <c r="AW292" s="10">
        <v>173.45549428423013</v>
      </c>
      <c r="AX292" s="10">
        <v>173.91640159855112</v>
      </c>
      <c r="AY292" s="10">
        <v>174.36533593005868</v>
      </c>
    </row>
    <row r="293" spans="1:51" x14ac:dyDescent="0.25">
      <c r="A293" s="9" t="s">
        <v>129</v>
      </c>
      <c r="B293" s="9" t="s">
        <v>705</v>
      </c>
      <c r="C293" s="9" t="s">
        <v>321</v>
      </c>
      <c r="D293" s="9" t="s">
        <v>137</v>
      </c>
      <c r="E293" s="9" t="s">
        <v>137</v>
      </c>
      <c r="F293" s="9" t="s">
        <v>322</v>
      </c>
      <c r="G293" s="9" t="s">
        <v>326</v>
      </c>
      <c r="H293" s="9">
        <v>1985</v>
      </c>
      <c r="I293" s="9" t="s">
        <v>1</v>
      </c>
      <c r="J293" s="10">
        <v>4375</v>
      </c>
      <c r="K293" s="10">
        <v>3606.1233100891113</v>
      </c>
      <c r="L293" s="10">
        <v>3417.6448705233634</v>
      </c>
      <c r="M293" s="10">
        <v>3421.7817451655865</v>
      </c>
      <c r="N293" s="10">
        <v>4098.999844700098</v>
      </c>
      <c r="O293" s="10">
        <v>3848.2993799746037</v>
      </c>
      <c r="P293" s="10">
        <v>3963.5198592507177</v>
      </c>
      <c r="Q293" s="10">
        <v>4078.7403385268317</v>
      </c>
      <c r="R293" s="10">
        <v>4193.9608178029457</v>
      </c>
      <c r="S293" s="10">
        <v>4309.1812970790597</v>
      </c>
      <c r="T293" s="10">
        <v>4375</v>
      </c>
      <c r="U293" s="10">
        <v>4375</v>
      </c>
      <c r="V293" s="10">
        <v>4375</v>
      </c>
      <c r="W293" s="10">
        <v>4375</v>
      </c>
      <c r="X293" s="10">
        <v>4375</v>
      </c>
      <c r="Y293" s="10">
        <v>4375</v>
      </c>
      <c r="Z293" s="10">
        <v>4375</v>
      </c>
      <c r="AA293" s="10">
        <v>4375</v>
      </c>
      <c r="AB293" s="10">
        <v>4375</v>
      </c>
      <c r="AC293" s="10">
        <v>4375</v>
      </c>
      <c r="AD293" s="10">
        <v>4375</v>
      </c>
      <c r="AE293" s="10">
        <v>4375</v>
      </c>
      <c r="AF293" s="10">
        <v>4375</v>
      </c>
      <c r="AG293" s="10">
        <v>4375</v>
      </c>
      <c r="AH293" s="10">
        <v>4375</v>
      </c>
      <c r="AI293" s="10">
        <v>4375</v>
      </c>
      <c r="AJ293" s="10">
        <v>4375</v>
      </c>
      <c r="AK293" s="10">
        <v>4375</v>
      </c>
      <c r="AL293" s="10">
        <v>4375</v>
      </c>
      <c r="AM293" s="10">
        <v>4375</v>
      </c>
      <c r="AN293" s="10">
        <v>4375</v>
      </c>
      <c r="AO293" s="10">
        <v>4375</v>
      </c>
      <c r="AP293" s="10">
        <v>4375</v>
      </c>
      <c r="AQ293" s="10">
        <v>4375</v>
      </c>
      <c r="AR293" s="10">
        <v>4375</v>
      </c>
      <c r="AS293" s="10">
        <v>4375</v>
      </c>
      <c r="AT293" s="10">
        <v>4375</v>
      </c>
      <c r="AU293" s="10">
        <v>4375</v>
      </c>
      <c r="AV293" s="10">
        <v>4375</v>
      </c>
      <c r="AW293" s="10">
        <v>4375</v>
      </c>
      <c r="AX293" s="10">
        <v>4375</v>
      </c>
      <c r="AY293" s="10">
        <v>4375</v>
      </c>
    </row>
    <row r="294" spans="1:51" x14ac:dyDescent="0.25">
      <c r="A294" s="9" t="s">
        <v>129</v>
      </c>
      <c r="B294" s="9" t="s">
        <v>706</v>
      </c>
      <c r="C294" s="9" t="s">
        <v>321</v>
      </c>
      <c r="D294" s="9" t="s">
        <v>138</v>
      </c>
      <c r="E294" s="9" t="s">
        <v>138</v>
      </c>
      <c r="F294" s="9" t="s">
        <v>322</v>
      </c>
      <c r="G294" s="9" t="s">
        <v>326</v>
      </c>
      <c r="H294" s="9">
        <v>1997</v>
      </c>
      <c r="I294" s="9" t="s">
        <v>1</v>
      </c>
      <c r="J294" s="10">
        <v>100</v>
      </c>
      <c r="K294" s="10">
        <v>29.699180215597153</v>
      </c>
      <c r="L294" s="10">
        <v>0.9881817102432251</v>
      </c>
      <c r="M294" s="10">
        <v>11.655633915215731</v>
      </c>
      <c r="N294" s="10">
        <v>0</v>
      </c>
      <c r="O294" s="10">
        <v>2.0121670830994844</v>
      </c>
      <c r="P294" s="10">
        <v>2.0683921285801463</v>
      </c>
      <c r="Q294" s="10">
        <v>2.1246171740608082</v>
      </c>
      <c r="R294" s="10">
        <v>2.1808422195414701</v>
      </c>
      <c r="S294" s="10">
        <v>2.2370672650221319</v>
      </c>
      <c r="T294" s="10">
        <v>2.2932923105027938</v>
      </c>
      <c r="U294" s="10">
        <v>2.3495173559834557</v>
      </c>
      <c r="V294" s="10">
        <v>2.4057424014641176</v>
      </c>
      <c r="W294" s="10">
        <v>2.4619674469447794</v>
      </c>
      <c r="X294" s="10">
        <v>2.5181924924254413</v>
      </c>
      <c r="Y294" s="10">
        <v>2.5744175379061032</v>
      </c>
      <c r="Z294" s="10">
        <v>2.630642583386765</v>
      </c>
      <c r="AA294" s="10">
        <v>2.6868676288674269</v>
      </c>
      <c r="AB294" s="10">
        <v>2.7430926743480888</v>
      </c>
      <c r="AC294" s="10">
        <v>2.7993177198287507</v>
      </c>
      <c r="AD294" s="10">
        <v>2.8555427653094125</v>
      </c>
      <c r="AE294" s="10">
        <v>2.9117678107900744</v>
      </c>
      <c r="AF294" s="10">
        <v>2.9679928562707363</v>
      </c>
      <c r="AG294" s="10">
        <v>3.0242179017513982</v>
      </c>
      <c r="AH294" s="10">
        <v>3.08044294723206</v>
      </c>
      <c r="AI294" s="10">
        <v>3.1366679927127219</v>
      </c>
      <c r="AJ294" s="10">
        <v>3.1928930381933838</v>
      </c>
      <c r="AK294" s="10">
        <v>3.2491180836740456</v>
      </c>
      <c r="AL294" s="10">
        <v>3.3053431291547075</v>
      </c>
      <c r="AM294" s="10">
        <v>3.3615681746353694</v>
      </c>
      <c r="AN294" s="10">
        <v>3.4177932201160313</v>
      </c>
      <c r="AO294" s="10">
        <v>3.4740182655966931</v>
      </c>
      <c r="AP294" s="10">
        <v>3.530243311077355</v>
      </c>
      <c r="AQ294" s="10">
        <v>3.5864683565580169</v>
      </c>
      <c r="AR294" s="10">
        <v>3.6426934020386788</v>
      </c>
      <c r="AS294" s="10">
        <v>3.6989184475193406</v>
      </c>
      <c r="AT294" s="10">
        <v>3.7551434930000025</v>
      </c>
      <c r="AU294" s="10">
        <v>3.8113685384806644</v>
      </c>
      <c r="AV294" s="10">
        <v>3.8675935839613262</v>
      </c>
      <c r="AW294" s="10">
        <v>3.9238186294419881</v>
      </c>
      <c r="AX294" s="10">
        <v>3.98004367492265</v>
      </c>
      <c r="AY294" s="10">
        <v>4.0362687204033119</v>
      </c>
    </row>
    <row r="295" spans="1:51" x14ac:dyDescent="0.25">
      <c r="A295" s="9" t="s">
        <v>129</v>
      </c>
      <c r="B295" s="9" t="s">
        <v>707</v>
      </c>
      <c r="C295" s="9" t="s">
        <v>321</v>
      </c>
      <c r="D295" s="9" t="s">
        <v>698</v>
      </c>
      <c r="E295" s="9" t="s">
        <v>162</v>
      </c>
      <c r="F295" s="9" t="s">
        <v>322</v>
      </c>
      <c r="G295" s="9" t="s">
        <v>326</v>
      </c>
      <c r="H295" s="9">
        <v>2016</v>
      </c>
      <c r="I295" s="9" t="s">
        <v>157</v>
      </c>
      <c r="J295" s="10">
        <v>130</v>
      </c>
      <c r="K295" s="10"/>
      <c r="L295" s="10"/>
      <c r="M295" s="10"/>
      <c r="N295" s="10"/>
      <c r="O295" s="10"/>
      <c r="P295" s="10">
        <v>0</v>
      </c>
      <c r="Q295" s="10">
        <v>68.744</v>
      </c>
      <c r="R295" s="10">
        <v>76.159981684810859</v>
      </c>
      <c r="S295" s="10">
        <v>80.498052876460108</v>
      </c>
      <c r="T295" s="10">
        <v>83.575963369621718</v>
      </c>
      <c r="U295" s="10">
        <v>85.963376225132436</v>
      </c>
      <c r="V295" s="10">
        <v>87.914034561270967</v>
      </c>
      <c r="W295" s="10">
        <v>89.563292684742805</v>
      </c>
      <c r="X295" s="10">
        <v>90.991945054432563</v>
      </c>
      <c r="Y295" s="10">
        <v>92.252105752920215</v>
      </c>
      <c r="Z295" s="10">
        <v>93.379357909943295</v>
      </c>
      <c r="AA295" s="10">
        <v>94.399081523669764</v>
      </c>
      <c r="AB295" s="10">
        <v>95.330016246081826</v>
      </c>
      <c r="AC295" s="10">
        <v>96.186393175480987</v>
      </c>
      <c r="AD295" s="10">
        <v>96.97927436955365</v>
      </c>
      <c r="AE295" s="10">
        <v>97.717429101592543</v>
      </c>
      <c r="AF295" s="10">
        <v>98.407926739243422</v>
      </c>
      <c r="AG295" s="10">
        <v>99.056549568057463</v>
      </c>
      <c r="AH295" s="10">
        <v>99.668087437731074</v>
      </c>
      <c r="AI295" s="10">
        <v>100.24655263810175</v>
      </c>
      <c r="AJ295" s="10">
        <v>100.79533959475415</v>
      </c>
      <c r="AK295" s="10">
        <v>101.31734556120291</v>
      </c>
      <c r="AL295" s="10">
        <v>101.81506320848062</v>
      </c>
      <c r="AM295" s="10">
        <v>102.29065261622597</v>
      </c>
      <c r="AN295" s="10">
        <v>102.74599793089267</v>
      </c>
      <c r="AO295" s="10">
        <v>103.18275245026487</v>
      </c>
      <c r="AP295" s="10">
        <v>103.60237486029185</v>
      </c>
      <c r="AQ295" s="10">
        <v>104.00615862938032</v>
      </c>
      <c r="AR295" s="10">
        <v>104.39525605436451</v>
      </c>
      <c r="AS295" s="10">
        <v>104.7706980850253</v>
      </c>
      <c r="AT295" s="10">
        <v>105.1334107864034</v>
      </c>
      <c r="AU295" s="10">
        <v>105.48422910078659</v>
      </c>
      <c r="AV295" s="10">
        <v>105.82390842405428</v>
      </c>
      <c r="AW295" s="10">
        <v>106.15313440012987</v>
      </c>
      <c r="AX295" s="10">
        <v>106.47253125286832</v>
      </c>
      <c r="AY295" s="10">
        <v>106.78266890987524</v>
      </c>
    </row>
    <row r="296" spans="1:51" x14ac:dyDescent="0.25">
      <c r="A296" s="9" t="s">
        <v>129</v>
      </c>
      <c r="B296" s="9" t="s">
        <v>708</v>
      </c>
      <c r="C296" s="9" t="s">
        <v>321</v>
      </c>
      <c r="D296" s="9" t="s">
        <v>698</v>
      </c>
      <c r="E296" s="9" t="s">
        <v>163</v>
      </c>
      <c r="F296" s="9" t="s">
        <v>322</v>
      </c>
      <c r="G296" s="9" t="s">
        <v>326</v>
      </c>
      <c r="H296" s="9">
        <v>2016</v>
      </c>
      <c r="I296" s="9" t="s">
        <v>157</v>
      </c>
      <c r="J296" s="10">
        <v>600</v>
      </c>
      <c r="K296" s="10"/>
      <c r="L296" s="10"/>
      <c r="M296" s="10"/>
      <c r="N296" s="10"/>
      <c r="O296" s="10"/>
      <c r="P296" s="10">
        <v>0</v>
      </c>
      <c r="Q296" s="10">
        <v>317.28000000000003</v>
      </c>
      <c r="R296" s="10">
        <v>351.50760777605012</v>
      </c>
      <c r="S296" s="10">
        <v>371.5294748144313</v>
      </c>
      <c r="T296" s="10">
        <v>385.73521555210021</v>
      </c>
      <c r="U296" s="10">
        <v>396.7540441159959</v>
      </c>
      <c r="V296" s="10">
        <v>405.75708259048139</v>
      </c>
      <c r="W296" s="10">
        <v>413.3690431603514</v>
      </c>
      <c r="X296" s="10">
        <v>419.96282332815031</v>
      </c>
      <c r="Y296" s="10">
        <v>425.77894962886256</v>
      </c>
      <c r="Z296" s="10">
        <v>430.98165189204599</v>
      </c>
      <c r="AA296" s="10">
        <v>435.68806857078357</v>
      </c>
      <c r="AB296" s="10">
        <v>439.98469036653148</v>
      </c>
      <c r="AC296" s="10">
        <v>443.93719927145071</v>
      </c>
      <c r="AD296" s="10">
        <v>447.59665093640149</v>
      </c>
      <c r="AE296" s="10">
        <v>451.00351893042716</v>
      </c>
      <c r="AF296" s="10">
        <v>454.1904311042004</v>
      </c>
      <c r="AG296" s="10">
        <v>457.18407492949598</v>
      </c>
      <c r="AH296" s="10">
        <v>460.00655740491266</v>
      </c>
      <c r="AI296" s="10">
        <v>462.67639679123886</v>
      </c>
      <c r="AJ296" s="10">
        <v>465.20925966809608</v>
      </c>
      <c r="AK296" s="10">
        <v>467.61851797478266</v>
      </c>
      <c r="AL296" s="10">
        <v>469.91567634683366</v>
      </c>
      <c r="AM296" s="10">
        <v>472.11070438258145</v>
      </c>
      <c r="AN296" s="10">
        <v>474.21229814258157</v>
      </c>
      <c r="AO296" s="10">
        <v>476.22808823199176</v>
      </c>
      <c r="AP296" s="10">
        <v>478.1648070475008</v>
      </c>
      <c r="AQ296" s="10">
        <v>480.02842444329377</v>
      </c>
      <c r="AR296" s="10">
        <v>481.82425871245158</v>
      </c>
      <c r="AS296" s="10">
        <v>483.55706808473212</v>
      </c>
      <c r="AT296" s="10">
        <v>485.23112670647726</v>
      </c>
      <c r="AU296" s="10">
        <v>486.85028815747654</v>
      </c>
      <c r="AV296" s="10">
        <v>488.41803888025049</v>
      </c>
      <c r="AW296" s="10">
        <v>489.93754338521478</v>
      </c>
      <c r="AX296" s="10">
        <v>491.41168270554607</v>
      </c>
      <c r="AY296" s="10">
        <v>492.84308727634726</v>
      </c>
    </row>
    <row r="297" spans="1:51" x14ac:dyDescent="0.25">
      <c r="A297" s="9" t="s">
        <v>129</v>
      </c>
      <c r="B297" s="9" t="s">
        <v>709</v>
      </c>
      <c r="C297" s="9" t="s">
        <v>321</v>
      </c>
      <c r="D297" s="9" t="s">
        <v>164</v>
      </c>
      <c r="E297" s="9" t="s">
        <v>164</v>
      </c>
      <c r="F297" s="9" t="s">
        <v>391</v>
      </c>
      <c r="G297" s="9" t="s">
        <v>326</v>
      </c>
      <c r="H297" s="9">
        <v>2018</v>
      </c>
      <c r="I297" s="9" t="s">
        <v>157</v>
      </c>
      <c r="J297" s="10">
        <v>10000</v>
      </c>
      <c r="K297" s="10"/>
      <c r="L297" s="10"/>
      <c r="M297" s="10"/>
      <c r="N297" s="10"/>
      <c r="O297" s="10"/>
      <c r="P297" s="10">
        <v>0</v>
      </c>
      <c r="Q297" s="10">
        <v>0</v>
      </c>
      <c r="R297" s="10">
        <v>0</v>
      </c>
      <c r="S297" s="10">
        <v>4259</v>
      </c>
      <c r="T297" s="10">
        <v>6646.1988898484515</v>
      </c>
      <c r="U297" s="10">
        <v>8042.6207221729692</v>
      </c>
      <c r="V297" s="10">
        <v>9033.3977796969029</v>
      </c>
      <c r="W297" s="10">
        <v>9801.9041704230422</v>
      </c>
      <c r="X297" s="10">
        <v>10000</v>
      </c>
      <c r="Y297" s="10">
        <v>10000</v>
      </c>
      <c r="Z297" s="10">
        <v>10000</v>
      </c>
      <c r="AA297" s="10">
        <v>10000</v>
      </c>
      <c r="AB297" s="10">
        <v>10000</v>
      </c>
      <c r="AC297" s="10">
        <v>10000</v>
      </c>
      <c r="AD297" s="10">
        <v>10000</v>
      </c>
      <c r="AE297" s="10">
        <v>10000</v>
      </c>
      <c r="AF297" s="10">
        <v>10000</v>
      </c>
      <c r="AG297" s="10">
        <v>10000</v>
      </c>
      <c r="AH297" s="10">
        <v>10000</v>
      </c>
      <c r="AI297" s="10">
        <v>10000</v>
      </c>
      <c r="AJ297" s="10">
        <v>10000</v>
      </c>
      <c r="AK297" s="10">
        <v>10000</v>
      </c>
      <c r="AL297" s="10">
        <v>10000</v>
      </c>
      <c r="AM297" s="10">
        <v>10000</v>
      </c>
      <c r="AN297" s="10">
        <v>10000</v>
      </c>
      <c r="AO297" s="10">
        <v>10000</v>
      </c>
      <c r="AP297" s="10">
        <v>10000</v>
      </c>
      <c r="AQ297" s="10">
        <v>10000</v>
      </c>
      <c r="AR297" s="10">
        <v>10000</v>
      </c>
      <c r="AS297" s="10">
        <v>10000</v>
      </c>
      <c r="AT297" s="10">
        <v>10000</v>
      </c>
      <c r="AU297" s="10">
        <v>10000</v>
      </c>
      <c r="AV297" s="10">
        <v>10000</v>
      </c>
      <c r="AW297" s="10">
        <v>10000</v>
      </c>
      <c r="AX297" s="10">
        <v>10000</v>
      </c>
      <c r="AY297" s="10">
        <v>10000</v>
      </c>
    </row>
    <row r="298" spans="1:51" x14ac:dyDescent="0.25">
      <c r="A298" s="9" t="s">
        <v>129</v>
      </c>
      <c r="B298" s="9" t="s">
        <v>710</v>
      </c>
      <c r="C298" s="9" t="s">
        <v>321</v>
      </c>
      <c r="D298" s="9" t="s">
        <v>205</v>
      </c>
      <c r="E298" s="9" t="s">
        <v>205</v>
      </c>
      <c r="F298" s="9" t="s">
        <v>322</v>
      </c>
      <c r="G298" s="9" t="s">
        <v>326</v>
      </c>
      <c r="H298" s="9">
        <v>2020</v>
      </c>
      <c r="I298" s="9" t="s">
        <v>181</v>
      </c>
      <c r="J298" s="10">
        <v>1000</v>
      </c>
      <c r="K298" s="10"/>
      <c r="L298" s="10"/>
      <c r="M298" s="10"/>
      <c r="N298" s="10"/>
      <c r="O298" s="10"/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528.80000000000007</v>
      </c>
      <c r="V298" s="10">
        <v>585.8460129600835</v>
      </c>
      <c r="W298" s="10">
        <v>619.21579135738546</v>
      </c>
      <c r="X298" s="10">
        <v>642.89202592016704</v>
      </c>
      <c r="Y298" s="10">
        <v>661.25674019332644</v>
      </c>
      <c r="Z298" s="10">
        <v>676.261804317469</v>
      </c>
      <c r="AA298" s="10">
        <v>688.94840526725227</v>
      </c>
      <c r="AB298" s="10">
        <v>699.93803888025047</v>
      </c>
      <c r="AC298" s="10">
        <v>709.63158271477084</v>
      </c>
      <c r="AD298" s="10">
        <v>718.30275315340998</v>
      </c>
      <c r="AE298" s="10">
        <v>726.14678095130591</v>
      </c>
      <c r="AF298" s="10">
        <v>733.30781727755243</v>
      </c>
      <c r="AG298" s="10">
        <v>739.89533211908451</v>
      </c>
      <c r="AH298" s="10">
        <v>745.99441822733581</v>
      </c>
      <c r="AI298" s="10">
        <v>751.67253155071194</v>
      </c>
      <c r="AJ298" s="10">
        <v>756.98405184033402</v>
      </c>
      <c r="AK298" s="10">
        <v>761.97345821582667</v>
      </c>
      <c r="AL298" s="10">
        <v>766.67759567485439</v>
      </c>
      <c r="AM298" s="10">
        <v>771.1273279853981</v>
      </c>
      <c r="AN298" s="10">
        <v>775.34876611349341</v>
      </c>
      <c r="AO298" s="10">
        <v>779.36419662463777</v>
      </c>
      <c r="AP298" s="10">
        <v>783.19279391138946</v>
      </c>
      <c r="AQ298" s="10">
        <v>786.85117397096906</v>
      </c>
      <c r="AR298" s="10">
        <v>790.35383023763598</v>
      </c>
      <c r="AS298" s="10">
        <v>793.71348038665292</v>
      </c>
      <c r="AT298" s="10">
        <v>796.94134507916806</v>
      </c>
      <c r="AU298" s="10">
        <v>800.04737407215634</v>
      </c>
      <c r="AV298" s="10">
        <v>803.04043118741924</v>
      </c>
      <c r="AW298" s="10">
        <v>805.92844680788687</v>
      </c>
      <c r="AX298" s="10">
        <v>808.71854451079537</v>
      </c>
      <c r="AY298" s="10">
        <v>811.41714692912763</v>
      </c>
    </row>
    <row r="299" spans="1:51" x14ac:dyDescent="0.25">
      <c r="A299" s="9" t="s">
        <v>129</v>
      </c>
      <c r="B299" s="9" t="s">
        <v>711</v>
      </c>
      <c r="C299" s="9" t="s">
        <v>321</v>
      </c>
      <c r="D299" s="9" t="s">
        <v>698</v>
      </c>
      <c r="E299" s="9" t="s">
        <v>230</v>
      </c>
      <c r="F299" s="9" t="s">
        <v>322</v>
      </c>
      <c r="G299" s="9" t="s">
        <v>326</v>
      </c>
      <c r="H299" s="9">
        <v>2020</v>
      </c>
      <c r="I299" s="9" t="s">
        <v>208</v>
      </c>
      <c r="J299" s="10">
        <v>500</v>
      </c>
      <c r="K299" s="10"/>
      <c r="L299" s="10"/>
      <c r="M299" s="10"/>
      <c r="N299" s="10"/>
      <c r="O299" s="10"/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264.40000000000003</v>
      </c>
      <c r="V299" s="10">
        <v>292.92300648004175</v>
      </c>
      <c r="W299" s="10">
        <v>309.60789567869273</v>
      </c>
      <c r="X299" s="10">
        <v>321.44601296008352</v>
      </c>
      <c r="Y299" s="10">
        <v>330.62837009666322</v>
      </c>
      <c r="Z299" s="10">
        <v>338.1309021587345</v>
      </c>
      <c r="AA299" s="10">
        <v>344.47420263362613</v>
      </c>
      <c r="AB299" s="10">
        <v>349.96901944012524</v>
      </c>
      <c r="AC299" s="10">
        <v>354.81579135738542</v>
      </c>
      <c r="AD299" s="10">
        <v>359.15137657670499</v>
      </c>
      <c r="AE299" s="10">
        <v>363.07339047565296</v>
      </c>
      <c r="AF299" s="10">
        <v>366.65390863877622</v>
      </c>
      <c r="AG299" s="10">
        <v>369.94766605954226</v>
      </c>
      <c r="AH299" s="10">
        <v>372.99720911366791</v>
      </c>
      <c r="AI299" s="10">
        <v>375.83626577535597</v>
      </c>
      <c r="AJ299" s="10">
        <v>378.49202592016701</v>
      </c>
      <c r="AK299" s="10">
        <v>380.98672910791333</v>
      </c>
      <c r="AL299" s="10">
        <v>383.33879783742719</v>
      </c>
      <c r="AM299" s="10">
        <v>385.56366399269905</v>
      </c>
      <c r="AN299" s="10">
        <v>387.67438305674671</v>
      </c>
      <c r="AO299" s="10">
        <v>389.68209831231889</v>
      </c>
      <c r="AP299" s="10">
        <v>391.59639695569473</v>
      </c>
      <c r="AQ299" s="10">
        <v>393.42558698548453</v>
      </c>
      <c r="AR299" s="10">
        <v>395.17691511881799</v>
      </c>
      <c r="AS299" s="10">
        <v>396.85674019332646</v>
      </c>
      <c r="AT299" s="10">
        <v>398.47067253958403</v>
      </c>
      <c r="AU299" s="10">
        <v>400.02368703607817</v>
      </c>
      <c r="AV299" s="10">
        <v>401.52021559370962</v>
      </c>
      <c r="AW299" s="10">
        <v>402.96422340394344</v>
      </c>
      <c r="AX299" s="10">
        <v>404.35927225539768</v>
      </c>
      <c r="AY299" s="10">
        <v>405.70857346456381</v>
      </c>
    </row>
    <row r="300" spans="1:51" x14ac:dyDescent="0.25">
      <c r="A300" s="9" t="s">
        <v>139</v>
      </c>
      <c r="B300" s="9" t="s">
        <v>712</v>
      </c>
      <c r="C300" s="9" t="s">
        <v>321</v>
      </c>
      <c r="D300" s="9" t="s">
        <v>692</v>
      </c>
      <c r="E300" s="9" t="s">
        <v>140</v>
      </c>
      <c r="F300" s="9" t="s">
        <v>438</v>
      </c>
      <c r="G300" s="9" t="s">
        <v>323</v>
      </c>
      <c r="H300" s="9">
        <v>2013</v>
      </c>
      <c r="I300" s="9" t="s">
        <v>1</v>
      </c>
      <c r="J300" s="10">
        <v>8000</v>
      </c>
      <c r="K300" s="10"/>
      <c r="L300" s="10"/>
      <c r="M300" s="10"/>
      <c r="N300" s="10"/>
      <c r="O300" s="10"/>
      <c r="P300" s="10">
        <v>194.73263758249212</v>
      </c>
      <c r="Q300" s="10">
        <v>525.26339824128615</v>
      </c>
      <c r="R300" s="10">
        <v>4500</v>
      </c>
      <c r="S300" s="10">
        <v>4605</v>
      </c>
      <c r="T300" s="10">
        <v>5321.2503303480189</v>
      </c>
      <c r="U300" s="10">
        <v>6037.5006606960378</v>
      </c>
      <c r="V300" s="10">
        <v>6753.7509910440567</v>
      </c>
      <c r="W300" s="10">
        <v>7470.0013213920756</v>
      </c>
      <c r="X300" s="10">
        <v>8000</v>
      </c>
      <c r="Y300" s="10">
        <v>8000</v>
      </c>
      <c r="Z300" s="10">
        <v>8000</v>
      </c>
      <c r="AA300" s="10">
        <v>8000</v>
      </c>
      <c r="AB300" s="10">
        <v>8000</v>
      </c>
      <c r="AC300" s="10">
        <v>8000</v>
      </c>
      <c r="AD300" s="10">
        <v>8000</v>
      </c>
      <c r="AE300" s="10">
        <v>8000</v>
      </c>
      <c r="AF300" s="10">
        <v>8000</v>
      </c>
      <c r="AG300" s="10">
        <v>8000</v>
      </c>
      <c r="AH300" s="10">
        <v>8000</v>
      </c>
      <c r="AI300" s="10">
        <v>8000</v>
      </c>
      <c r="AJ300" s="10">
        <v>8000</v>
      </c>
      <c r="AK300" s="10">
        <v>8000</v>
      </c>
      <c r="AL300" s="10">
        <v>8000</v>
      </c>
      <c r="AM300" s="10">
        <v>8000</v>
      </c>
      <c r="AN300" s="10">
        <v>8000</v>
      </c>
      <c r="AO300" s="10">
        <v>8000</v>
      </c>
      <c r="AP300" s="10">
        <v>8000</v>
      </c>
      <c r="AQ300" s="10">
        <v>8000</v>
      </c>
      <c r="AR300" s="10">
        <v>8000</v>
      </c>
      <c r="AS300" s="10">
        <v>8000</v>
      </c>
      <c r="AT300" s="10">
        <v>8000</v>
      </c>
      <c r="AU300" s="10">
        <v>8000</v>
      </c>
      <c r="AV300" s="10">
        <v>8000</v>
      </c>
      <c r="AW300" s="10">
        <v>8000</v>
      </c>
      <c r="AX300" s="10">
        <v>8000</v>
      </c>
      <c r="AY300" s="10">
        <v>8000</v>
      </c>
    </row>
    <row r="301" spans="1:51" x14ac:dyDescent="0.25">
      <c r="A301" s="9" t="s">
        <v>139</v>
      </c>
      <c r="B301" s="9" t="s">
        <v>713</v>
      </c>
      <c r="C301" s="9" t="s">
        <v>321</v>
      </c>
      <c r="D301" s="9" t="s">
        <v>692</v>
      </c>
      <c r="E301" s="9" t="s">
        <v>128</v>
      </c>
      <c r="F301" s="9" t="s">
        <v>438</v>
      </c>
      <c r="G301" s="9" t="s">
        <v>323</v>
      </c>
      <c r="H301" s="9">
        <v>1995</v>
      </c>
      <c r="I301" s="9" t="s">
        <v>1</v>
      </c>
      <c r="J301" s="10">
        <v>10500</v>
      </c>
      <c r="K301" s="10">
        <v>7705.6000061035156</v>
      </c>
      <c r="L301" s="10">
        <v>7038.1000061035156</v>
      </c>
      <c r="M301" s="10">
        <v>6548.2000427246094</v>
      </c>
      <c r="N301" s="10">
        <v>9609.7799072265625</v>
      </c>
      <c r="O301" s="10">
        <v>10374.426513671875</v>
      </c>
      <c r="P301" s="10">
        <v>7500</v>
      </c>
      <c r="Q301" s="10">
        <v>8500</v>
      </c>
      <c r="R301" s="10">
        <v>9700</v>
      </c>
      <c r="S301" s="10">
        <v>9700</v>
      </c>
      <c r="T301" s="10">
        <v>9963.7286103566494</v>
      </c>
      <c r="U301" s="10">
        <v>10227.457220713299</v>
      </c>
      <c r="V301" s="10">
        <v>10491.185831069948</v>
      </c>
      <c r="W301" s="10">
        <v>10500</v>
      </c>
      <c r="X301" s="10">
        <v>10500</v>
      </c>
      <c r="Y301" s="10">
        <v>10500</v>
      </c>
      <c r="Z301" s="10">
        <v>10500</v>
      </c>
      <c r="AA301" s="10">
        <v>10500</v>
      </c>
      <c r="AB301" s="10">
        <v>10500</v>
      </c>
      <c r="AC301" s="10">
        <v>10500</v>
      </c>
      <c r="AD301" s="10">
        <v>10500</v>
      </c>
      <c r="AE301" s="10">
        <v>10500</v>
      </c>
      <c r="AF301" s="10">
        <v>10500</v>
      </c>
      <c r="AG301" s="10">
        <v>10500</v>
      </c>
      <c r="AH301" s="10">
        <v>10500</v>
      </c>
      <c r="AI301" s="10">
        <v>10500</v>
      </c>
      <c r="AJ301" s="10">
        <v>10500</v>
      </c>
      <c r="AK301" s="10">
        <v>10500</v>
      </c>
      <c r="AL301" s="10">
        <v>10500</v>
      </c>
      <c r="AM301" s="10">
        <v>10500</v>
      </c>
      <c r="AN301" s="10">
        <v>10500</v>
      </c>
      <c r="AO301" s="10">
        <v>10500</v>
      </c>
      <c r="AP301" s="10">
        <v>10500</v>
      </c>
      <c r="AQ301" s="10">
        <v>10500</v>
      </c>
      <c r="AR301" s="10">
        <v>10500</v>
      </c>
      <c r="AS301" s="10">
        <v>10500</v>
      </c>
      <c r="AT301" s="10">
        <v>10500</v>
      </c>
      <c r="AU301" s="10">
        <v>10500</v>
      </c>
      <c r="AV301" s="10">
        <v>10500</v>
      </c>
      <c r="AW301" s="10">
        <v>10500</v>
      </c>
      <c r="AX301" s="10">
        <v>10500</v>
      </c>
      <c r="AY301" s="10">
        <v>10500</v>
      </c>
    </row>
    <row r="302" spans="1:51" x14ac:dyDescent="0.25">
      <c r="A302" s="9" t="s">
        <v>139</v>
      </c>
      <c r="B302" s="9" t="s">
        <v>714</v>
      </c>
      <c r="C302" s="9" t="s">
        <v>321</v>
      </c>
      <c r="D302" s="9" t="s">
        <v>692</v>
      </c>
      <c r="E302" s="9" t="s">
        <v>128</v>
      </c>
      <c r="F302" s="9" t="s">
        <v>322</v>
      </c>
      <c r="G302" s="9" t="s">
        <v>323</v>
      </c>
      <c r="H302" s="9">
        <v>1995</v>
      </c>
      <c r="I302" s="9" t="s">
        <v>1</v>
      </c>
      <c r="J302" s="10">
        <v>25556</v>
      </c>
      <c r="K302" s="10">
        <v>14697.120300292969</v>
      </c>
      <c r="L302" s="10">
        <v>12583.699951171875</v>
      </c>
      <c r="M302" s="10">
        <v>14275.060119628906</v>
      </c>
      <c r="N302" s="10">
        <v>15589.10009765625</v>
      </c>
      <c r="O302" s="10">
        <v>16145.79345703125</v>
      </c>
      <c r="P302" s="10">
        <v>16500</v>
      </c>
      <c r="Q302" s="10">
        <v>17000</v>
      </c>
      <c r="R302" s="10">
        <v>18545.454545454544</v>
      </c>
      <c r="S302" s="10">
        <v>18500</v>
      </c>
      <c r="T302" s="10">
        <v>17563.633333333335</v>
      </c>
      <c r="U302" s="10">
        <v>18127.26666666667</v>
      </c>
      <c r="V302" s="10">
        <v>18690.900000000005</v>
      </c>
      <c r="W302" s="10">
        <v>19254.53333333334</v>
      </c>
      <c r="X302" s="10">
        <v>19818.166666666675</v>
      </c>
      <c r="Y302" s="10">
        <v>20381.80000000001</v>
      </c>
      <c r="Z302" s="10">
        <v>20945.433333333345</v>
      </c>
      <c r="AA302" s="10">
        <v>21509.06666666668</v>
      </c>
      <c r="AB302" s="10">
        <v>22072.700000000015</v>
      </c>
      <c r="AC302" s="10">
        <v>22636.33333333335</v>
      </c>
      <c r="AD302" s="10">
        <v>23199.966666666685</v>
      </c>
      <c r="AE302" s="10">
        <v>23763.60000000002</v>
      </c>
      <c r="AF302" s="10">
        <v>24327.233333333355</v>
      </c>
      <c r="AG302" s="10">
        <v>24890.86666666669</v>
      </c>
      <c r="AH302" s="10">
        <v>25454.500000000025</v>
      </c>
      <c r="AI302" s="10">
        <v>25556</v>
      </c>
      <c r="AJ302" s="10">
        <v>25556</v>
      </c>
      <c r="AK302" s="10">
        <v>25556</v>
      </c>
      <c r="AL302" s="10">
        <v>25556</v>
      </c>
      <c r="AM302" s="10">
        <v>25556</v>
      </c>
      <c r="AN302" s="10">
        <v>25556</v>
      </c>
      <c r="AO302" s="10">
        <v>25556</v>
      </c>
      <c r="AP302" s="10">
        <v>25556</v>
      </c>
      <c r="AQ302" s="10">
        <v>25556</v>
      </c>
      <c r="AR302" s="10">
        <v>25556</v>
      </c>
      <c r="AS302" s="10">
        <v>25556</v>
      </c>
      <c r="AT302" s="10">
        <v>25556</v>
      </c>
      <c r="AU302" s="10">
        <v>25556</v>
      </c>
      <c r="AV302" s="10">
        <v>25556</v>
      </c>
      <c r="AW302" s="10">
        <v>25556</v>
      </c>
      <c r="AX302" s="10">
        <v>25556</v>
      </c>
      <c r="AY302" s="10">
        <v>25556</v>
      </c>
    </row>
    <row r="303" spans="1:51" x14ac:dyDescent="0.25">
      <c r="A303" s="9" t="s">
        <v>139</v>
      </c>
      <c r="B303" s="9" t="s">
        <v>715</v>
      </c>
      <c r="C303" s="9" t="s">
        <v>321</v>
      </c>
      <c r="D303" s="9" t="s">
        <v>692</v>
      </c>
      <c r="E303" s="9" t="s">
        <v>206</v>
      </c>
      <c r="F303" s="9" t="s">
        <v>322</v>
      </c>
      <c r="G303" s="9" t="s">
        <v>326</v>
      </c>
      <c r="H303" s="9">
        <v>2018</v>
      </c>
      <c r="I303" s="9" t="s">
        <v>181</v>
      </c>
      <c r="J303" s="10">
        <v>2100</v>
      </c>
      <c r="K303" s="10"/>
      <c r="L303" s="10"/>
      <c r="M303" s="10"/>
      <c r="N303" s="10"/>
      <c r="O303" s="10"/>
      <c r="P303" s="10">
        <v>0</v>
      </c>
      <c r="Q303" s="10">
        <v>0</v>
      </c>
      <c r="R303" s="10">
        <v>0</v>
      </c>
      <c r="S303" s="10">
        <v>752.22</v>
      </c>
      <c r="T303" s="10">
        <v>926.01972405360073</v>
      </c>
      <c r="U303" s="10">
        <v>1027.686045260642</v>
      </c>
      <c r="V303" s="10">
        <v>1099.8194481072014</v>
      </c>
      <c r="W303" s="10">
        <v>1155.7704621637265</v>
      </c>
      <c r="X303" s="10">
        <v>1201.4857693142426</v>
      </c>
      <c r="Y303" s="10">
        <v>1240.1375107741292</v>
      </c>
      <c r="Z303" s="10">
        <v>1273.619172160802</v>
      </c>
      <c r="AA303" s="10">
        <v>1303.1520905212838</v>
      </c>
      <c r="AB303" s="10">
        <v>1329.5701862173271</v>
      </c>
      <c r="AC303" s="10">
        <v>1353.4682607014636</v>
      </c>
      <c r="AD303" s="10">
        <v>1375.2854933678432</v>
      </c>
      <c r="AE303" s="10">
        <v>1395.3554018899058</v>
      </c>
      <c r="AF303" s="10">
        <v>1413.93723482773</v>
      </c>
      <c r="AG303" s="10">
        <v>1431.2365074243683</v>
      </c>
      <c r="AH303" s="10">
        <v>1447.4188962144028</v>
      </c>
      <c r="AI303" s="10">
        <v>1462.6199138886559</v>
      </c>
      <c r="AJ303" s="10">
        <v>1476.9518145748843</v>
      </c>
      <c r="AK303" s="10">
        <v>1490.5086296361933</v>
      </c>
      <c r="AL303" s="10">
        <v>1503.3699102709279</v>
      </c>
      <c r="AM303" s="10">
        <v>1515.6035560347711</v>
      </c>
      <c r="AN303" s="10">
        <v>1527.2679847550644</v>
      </c>
      <c r="AO303" s="10">
        <v>1538.413819702075</v>
      </c>
      <c r="AP303" s="10">
        <v>1549.085217421444</v>
      </c>
      <c r="AQ303" s="10">
        <v>1559.3209243274528</v>
      </c>
      <c r="AR303" s="10">
        <v>1569.1551259435066</v>
      </c>
      <c r="AS303" s="10">
        <v>1578.6181357819255</v>
      </c>
      <c r="AT303" s="10">
        <v>1587.7369588813306</v>
      </c>
      <c r="AU303" s="10">
        <v>1596.5357564108085</v>
      </c>
      <c r="AV303" s="10">
        <v>1605.0362314779691</v>
      </c>
      <c r="AW303" s="10">
        <v>1613.2579516526057</v>
      </c>
      <c r="AX303" s="10">
        <v>1621.2186202680034</v>
      </c>
      <c r="AY303" s="10">
        <v>1628.9343059621053</v>
      </c>
    </row>
    <row r="304" spans="1:51" x14ac:dyDescent="0.25">
      <c r="A304" s="9" t="s">
        <v>139</v>
      </c>
      <c r="B304" s="9" t="s">
        <v>716</v>
      </c>
      <c r="C304" s="9" t="s">
        <v>330</v>
      </c>
      <c r="D304" s="9" t="s">
        <v>717</v>
      </c>
      <c r="E304" s="9" t="s">
        <v>718</v>
      </c>
      <c r="F304" s="9" t="s">
        <v>322</v>
      </c>
      <c r="G304" s="9" t="s">
        <v>331</v>
      </c>
      <c r="H304" s="9">
        <v>1993</v>
      </c>
      <c r="I304" s="9" t="s">
        <v>305</v>
      </c>
      <c r="J304" s="10">
        <v>816</v>
      </c>
      <c r="K304" s="10">
        <v>503.19999885559082</v>
      </c>
      <c r="L304" s="10">
        <v>1002.7000045776367</v>
      </c>
      <c r="M304" s="10">
        <v>735.50000667572021</v>
      </c>
      <c r="N304" s="10">
        <v>664.29999923706055</v>
      </c>
      <c r="O304" s="10">
        <v>816.49999237060547</v>
      </c>
      <c r="P304" s="10">
        <v>816</v>
      </c>
      <c r="Q304" s="10">
        <v>816</v>
      </c>
      <c r="R304" s="10">
        <v>816</v>
      </c>
      <c r="S304" s="10">
        <v>816</v>
      </c>
      <c r="T304" s="10">
        <v>816</v>
      </c>
      <c r="U304" s="10">
        <v>816</v>
      </c>
      <c r="V304" s="10">
        <v>816</v>
      </c>
      <c r="W304" s="10">
        <v>816</v>
      </c>
      <c r="X304" s="10">
        <v>816</v>
      </c>
      <c r="Y304" s="10">
        <v>816</v>
      </c>
      <c r="Z304" s="10">
        <v>816</v>
      </c>
      <c r="AA304" s="10">
        <v>816</v>
      </c>
      <c r="AB304" s="10">
        <v>816</v>
      </c>
      <c r="AC304" s="10">
        <v>816</v>
      </c>
      <c r="AD304" s="10">
        <v>816</v>
      </c>
      <c r="AE304" s="10">
        <v>816</v>
      </c>
      <c r="AF304" s="10">
        <v>816</v>
      </c>
      <c r="AG304" s="10">
        <v>816</v>
      </c>
      <c r="AH304" s="10">
        <v>816</v>
      </c>
      <c r="AI304" s="10">
        <v>816</v>
      </c>
      <c r="AJ304" s="10">
        <v>816</v>
      </c>
      <c r="AK304" s="10">
        <v>816</v>
      </c>
      <c r="AL304" s="10">
        <v>816</v>
      </c>
      <c r="AM304" s="10">
        <v>816</v>
      </c>
      <c r="AN304" s="10">
        <v>816</v>
      </c>
      <c r="AO304" s="10">
        <v>816</v>
      </c>
      <c r="AP304" s="10">
        <v>816</v>
      </c>
      <c r="AQ304" s="10">
        <v>816</v>
      </c>
      <c r="AR304" s="10">
        <v>816</v>
      </c>
      <c r="AS304" s="10">
        <v>816</v>
      </c>
      <c r="AT304" s="10">
        <v>816</v>
      </c>
      <c r="AU304" s="10">
        <v>816</v>
      </c>
      <c r="AV304" s="10">
        <v>816</v>
      </c>
      <c r="AW304" s="10">
        <v>816</v>
      </c>
      <c r="AX304" s="10">
        <v>816</v>
      </c>
      <c r="AY304" s="10">
        <v>816</v>
      </c>
    </row>
    <row r="305" spans="1:51" x14ac:dyDescent="0.25">
      <c r="A305" s="9" t="s">
        <v>139</v>
      </c>
      <c r="B305" s="9" t="s">
        <v>719</v>
      </c>
      <c r="C305" s="9" t="s">
        <v>558</v>
      </c>
      <c r="D305" s="9" t="s">
        <v>302</v>
      </c>
      <c r="E305" s="9" t="s">
        <v>302</v>
      </c>
      <c r="F305" s="9" t="s">
        <v>720</v>
      </c>
      <c r="G305" s="9" t="s">
        <v>560</v>
      </c>
      <c r="H305" s="9">
        <v>2022</v>
      </c>
      <c r="I305" s="9" t="s">
        <v>181</v>
      </c>
      <c r="J305" s="10">
        <v>22400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>
        <v>20800</v>
      </c>
      <c r="X305" s="10">
        <v>20800</v>
      </c>
      <c r="Y305" s="10">
        <v>20800</v>
      </c>
      <c r="Z305" s="10">
        <v>20800</v>
      </c>
      <c r="AA305" s="10">
        <v>20800</v>
      </c>
      <c r="AB305" s="10">
        <v>20800</v>
      </c>
      <c r="AC305" s="10">
        <v>20800</v>
      </c>
      <c r="AD305" s="10">
        <v>20800</v>
      </c>
      <c r="AE305" s="10">
        <v>20800</v>
      </c>
      <c r="AF305" s="10">
        <v>20800</v>
      </c>
      <c r="AG305" s="10">
        <v>20800</v>
      </c>
      <c r="AH305" s="10">
        <v>20800</v>
      </c>
      <c r="AI305" s="10">
        <v>20800</v>
      </c>
      <c r="AJ305" s="10">
        <v>20800</v>
      </c>
      <c r="AK305" s="10">
        <v>20800</v>
      </c>
      <c r="AL305" s="10">
        <v>20800</v>
      </c>
      <c r="AM305" s="10">
        <v>20800</v>
      </c>
      <c r="AN305" s="10">
        <v>20800</v>
      </c>
      <c r="AO305" s="10">
        <v>20800</v>
      </c>
      <c r="AP305" s="10">
        <v>20800</v>
      </c>
      <c r="AQ305" s="10">
        <v>20800</v>
      </c>
      <c r="AR305" s="10">
        <v>20800</v>
      </c>
      <c r="AS305" s="10">
        <v>20800</v>
      </c>
      <c r="AT305" s="10">
        <v>20800</v>
      </c>
      <c r="AU305" s="10">
        <v>20800</v>
      </c>
      <c r="AV305" s="10">
        <v>20800</v>
      </c>
      <c r="AW305" s="10">
        <v>20800</v>
      </c>
      <c r="AX305" s="10">
        <v>20800</v>
      </c>
      <c r="AY305" s="10">
        <v>20800</v>
      </c>
    </row>
    <row r="306" spans="1:51" x14ac:dyDescent="0.25">
      <c r="A306" s="9" t="s">
        <v>141</v>
      </c>
      <c r="B306" s="9" t="s">
        <v>721</v>
      </c>
      <c r="C306" s="9" t="s">
        <v>321</v>
      </c>
      <c r="D306" s="9" t="s">
        <v>722</v>
      </c>
      <c r="E306" s="9" t="s">
        <v>142</v>
      </c>
      <c r="F306" s="9" t="s">
        <v>322</v>
      </c>
      <c r="G306" s="9" t="s">
        <v>323</v>
      </c>
      <c r="H306" s="9">
        <v>2013</v>
      </c>
      <c r="I306" s="9" t="s">
        <v>1</v>
      </c>
      <c r="J306" s="10">
        <v>300</v>
      </c>
      <c r="K306" s="10"/>
      <c r="L306" s="10"/>
      <c r="M306" s="10"/>
      <c r="N306" s="10"/>
      <c r="O306" s="10"/>
      <c r="P306" s="10">
        <v>9.8486887170241104</v>
      </c>
      <c r="Q306" s="10">
        <v>24.08418158781766</v>
      </c>
      <c r="R306" s="10">
        <v>300</v>
      </c>
      <c r="S306" s="10">
        <v>300</v>
      </c>
      <c r="T306" s="10">
        <v>300</v>
      </c>
      <c r="U306" s="10">
        <v>300</v>
      </c>
      <c r="V306" s="10">
        <v>300</v>
      </c>
      <c r="W306" s="10">
        <v>300</v>
      </c>
      <c r="X306" s="10">
        <v>300</v>
      </c>
      <c r="Y306" s="10">
        <v>300</v>
      </c>
      <c r="Z306" s="10">
        <v>300</v>
      </c>
      <c r="AA306" s="10">
        <v>300</v>
      </c>
      <c r="AB306" s="10">
        <v>300</v>
      </c>
      <c r="AC306" s="10">
        <v>300</v>
      </c>
      <c r="AD306" s="10">
        <v>300</v>
      </c>
      <c r="AE306" s="10">
        <v>300</v>
      </c>
      <c r="AF306" s="10">
        <v>300</v>
      </c>
      <c r="AG306" s="10">
        <v>300</v>
      </c>
      <c r="AH306" s="10">
        <v>300</v>
      </c>
      <c r="AI306" s="10">
        <v>300</v>
      </c>
      <c r="AJ306" s="10">
        <v>300</v>
      </c>
      <c r="AK306" s="10">
        <v>300</v>
      </c>
      <c r="AL306" s="10">
        <v>300</v>
      </c>
      <c r="AM306" s="10">
        <v>300</v>
      </c>
      <c r="AN306" s="10">
        <v>300</v>
      </c>
      <c r="AO306" s="10">
        <v>300</v>
      </c>
      <c r="AP306" s="10">
        <v>300</v>
      </c>
      <c r="AQ306" s="10">
        <v>300</v>
      </c>
      <c r="AR306" s="10">
        <v>300</v>
      </c>
      <c r="AS306" s="10">
        <v>300</v>
      </c>
      <c r="AT306" s="10">
        <v>300</v>
      </c>
      <c r="AU306" s="10">
        <v>300</v>
      </c>
      <c r="AV306" s="10">
        <v>300</v>
      </c>
      <c r="AW306" s="10">
        <v>300</v>
      </c>
      <c r="AX306" s="10">
        <v>300</v>
      </c>
      <c r="AY306" s="10">
        <v>300</v>
      </c>
    </row>
    <row r="307" spans="1:51" x14ac:dyDescent="0.25">
      <c r="A307" s="9" t="s">
        <v>141</v>
      </c>
      <c r="B307" s="9" t="s">
        <v>723</v>
      </c>
      <c r="C307" s="9" t="s">
        <v>321</v>
      </c>
      <c r="D307" s="9" t="s">
        <v>143</v>
      </c>
      <c r="E307" s="9" t="s">
        <v>143</v>
      </c>
      <c r="F307" s="9" t="s">
        <v>322</v>
      </c>
      <c r="G307" s="9" t="s">
        <v>326</v>
      </c>
      <c r="H307" s="9">
        <v>1968</v>
      </c>
      <c r="I307" s="9" t="s">
        <v>1</v>
      </c>
      <c r="J307" s="10">
        <v>16800</v>
      </c>
      <c r="K307" s="10">
        <v>3699.6389036178589</v>
      </c>
      <c r="L307" s="10">
        <v>3879.7964944839478</v>
      </c>
      <c r="M307" s="10">
        <v>4086.5815963745117</v>
      </c>
      <c r="N307" s="10">
        <v>3797.8000030517578</v>
      </c>
      <c r="O307" s="10">
        <v>4159.2257843017578</v>
      </c>
      <c r="P307" s="10">
        <v>4260.4351422521804</v>
      </c>
      <c r="Q307" s="10">
        <v>4361.644500202603</v>
      </c>
      <c r="R307" s="10">
        <v>4462.8538581530256</v>
      </c>
      <c r="S307" s="10">
        <v>4564.0632161034482</v>
      </c>
      <c r="T307" s="10">
        <v>4665.2725740538708</v>
      </c>
      <c r="U307" s="10">
        <v>4766.4819320042934</v>
      </c>
      <c r="V307" s="10">
        <v>4867.691289954716</v>
      </c>
      <c r="W307" s="10">
        <v>4968.9006479051386</v>
      </c>
      <c r="X307" s="10">
        <v>5070.1100058555612</v>
      </c>
      <c r="Y307" s="10">
        <v>5171.3193638059838</v>
      </c>
      <c r="Z307" s="10">
        <v>5272.5287217564064</v>
      </c>
      <c r="AA307" s="10">
        <v>5373.738079706829</v>
      </c>
      <c r="AB307" s="10">
        <v>5474.9474376572516</v>
      </c>
      <c r="AC307" s="10">
        <v>5576.1567956076742</v>
      </c>
      <c r="AD307" s="10">
        <v>5677.3661535580968</v>
      </c>
      <c r="AE307" s="10">
        <v>5778.5755115085194</v>
      </c>
      <c r="AF307" s="10">
        <v>5879.784869458942</v>
      </c>
      <c r="AG307" s="10">
        <v>5980.9942274093646</v>
      </c>
      <c r="AH307" s="10">
        <v>6082.2035853597872</v>
      </c>
      <c r="AI307" s="10">
        <v>6183.4129433102098</v>
      </c>
      <c r="AJ307" s="10">
        <v>6284.6223012606324</v>
      </c>
      <c r="AK307" s="10">
        <v>6385.831659211055</v>
      </c>
      <c r="AL307" s="10">
        <v>6487.0410171614776</v>
      </c>
      <c r="AM307" s="10">
        <v>6588.2503751119002</v>
      </c>
      <c r="AN307" s="10">
        <v>6689.4597330623228</v>
      </c>
      <c r="AO307" s="10">
        <v>6790.6690910127454</v>
      </c>
      <c r="AP307" s="10">
        <v>6891.878448963168</v>
      </c>
      <c r="AQ307" s="10">
        <v>6993.0878069135906</v>
      </c>
      <c r="AR307" s="10">
        <v>7094.2971648640132</v>
      </c>
      <c r="AS307" s="10">
        <v>7195.5065228144358</v>
      </c>
      <c r="AT307" s="10">
        <v>7296.7158807648584</v>
      </c>
      <c r="AU307" s="10">
        <v>7397.925238715281</v>
      </c>
      <c r="AV307" s="10">
        <v>7499.1345966657036</v>
      </c>
      <c r="AW307" s="10">
        <v>7600.3439546161262</v>
      </c>
      <c r="AX307" s="10">
        <v>7701.5533125665488</v>
      </c>
      <c r="AY307" s="10">
        <v>7802.7626705169714</v>
      </c>
    </row>
    <row r="308" spans="1:51" x14ac:dyDescent="0.25">
      <c r="A308" s="9" t="s">
        <v>141</v>
      </c>
      <c r="B308" s="9" t="s">
        <v>724</v>
      </c>
      <c r="C308" s="9" t="s">
        <v>321</v>
      </c>
      <c r="D308" s="9" t="s">
        <v>144</v>
      </c>
      <c r="E308" s="9" t="s">
        <v>144</v>
      </c>
      <c r="F308" s="9" t="s">
        <v>322</v>
      </c>
      <c r="G308" s="9" t="s">
        <v>326</v>
      </c>
      <c r="H308" s="9">
        <v>1997</v>
      </c>
      <c r="I308" s="9" t="s">
        <v>1</v>
      </c>
      <c r="J308" s="10">
        <v>560</v>
      </c>
      <c r="K308" s="10">
        <v>851</v>
      </c>
      <c r="L308" s="10">
        <v>313</v>
      </c>
      <c r="M308" s="10">
        <v>280.26671981811523</v>
      </c>
      <c r="N308" s="10">
        <v>409.19999885559082</v>
      </c>
      <c r="O308" s="10">
        <v>397.32223892211914</v>
      </c>
      <c r="P308" s="10">
        <v>402.50186849523476</v>
      </c>
      <c r="Q308" s="10">
        <v>407.68149806835038</v>
      </c>
      <c r="R308" s="10">
        <v>412.861127641466</v>
      </c>
      <c r="S308" s="10">
        <v>418.04075721458162</v>
      </c>
      <c r="T308" s="10">
        <v>423.22038678769724</v>
      </c>
      <c r="U308" s="10">
        <v>428.40001636081286</v>
      </c>
      <c r="V308" s="10">
        <v>433.57964593392848</v>
      </c>
      <c r="W308" s="10">
        <v>438.75927550704409</v>
      </c>
      <c r="X308" s="10">
        <v>443.93890508015971</v>
      </c>
      <c r="Y308" s="10">
        <v>449.11853465327533</v>
      </c>
      <c r="Z308" s="10">
        <v>454.29816422639095</v>
      </c>
      <c r="AA308" s="10">
        <v>459.47779379950657</v>
      </c>
      <c r="AB308" s="10">
        <v>464.65742337262219</v>
      </c>
      <c r="AC308" s="10">
        <v>469.83705294573781</v>
      </c>
      <c r="AD308" s="10">
        <v>475.01668251885343</v>
      </c>
      <c r="AE308" s="10">
        <v>480.19631209196905</v>
      </c>
      <c r="AF308" s="10">
        <v>485.37594166508467</v>
      </c>
      <c r="AG308" s="10">
        <v>490.55557123820029</v>
      </c>
      <c r="AH308" s="10">
        <v>495.73520081131591</v>
      </c>
      <c r="AI308" s="10">
        <v>500.91483038443153</v>
      </c>
      <c r="AJ308" s="10">
        <v>506.09445995754714</v>
      </c>
      <c r="AK308" s="10">
        <v>511.27408953066276</v>
      </c>
      <c r="AL308" s="10">
        <v>516.45371910377833</v>
      </c>
      <c r="AM308" s="10">
        <v>521.63334867689389</v>
      </c>
      <c r="AN308" s="10">
        <v>526.81297825000945</v>
      </c>
      <c r="AO308" s="10">
        <v>531.99260782312501</v>
      </c>
      <c r="AP308" s="10">
        <v>537.17223739624058</v>
      </c>
      <c r="AQ308" s="10">
        <v>542.35186696935614</v>
      </c>
      <c r="AR308" s="10">
        <v>547.5314965424717</v>
      </c>
      <c r="AS308" s="10">
        <v>552.71112611558726</v>
      </c>
      <c r="AT308" s="10">
        <v>557.89075568870282</v>
      </c>
      <c r="AU308" s="10">
        <v>560</v>
      </c>
      <c r="AV308" s="10">
        <v>560</v>
      </c>
      <c r="AW308" s="10">
        <v>560</v>
      </c>
      <c r="AX308" s="10">
        <v>560</v>
      </c>
      <c r="AY308" s="10">
        <v>560</v>
      </c>
    </row>
    <row r="309" spans="1:51" x14ac:dyDescent="0.25">
      <c r="A309" s="9" t="s">
        <v>141</v>
      </c>
      <c r="B309" s="9" t="s">
        <v>725</v>
      </c>
      <c r="C309" s="9" t="s">
        <v>321</v>
      </c>
      <c r="D309" s="9" t="s">
        <v>726</v>
      </c>
      <c r="E309" s="9" t="s">
        <v>145</v>
      </c>
      <c r="F309" s="9" t="s">
        <v>322</v>
      </c>
      <c r="G309" s="9" t="s">
        <v>326</v>
      </c>
      <c r="H309" s="9">
        <v>1997</v>
      </c>
      <c r="I309" s="9" t="s">
        <v>1</v>
      </c>
      <c r="J309" s="10">
        <v>1050</v>
      </c>
      <c r="K309" s="10">
        <v>754</v>
      </c>
      <c r="L309" s="10">
        <v>780</v>
      </c>
      <c r="M309" s="10">
        <v>633</v>
      </c>
      <c r="N309" s="10">
        <v>453.10000038146973</v>
      </c>
      <c r="O309" s="10">
        <v>560.60000228881836</v>
      </c>
      <c r="P309" s="10">
        <v>563.66763193960549</v>
      </c>
      <c r="Q309" s="10">
        <v>566.73526159039261</v>
      </c>
      <c r="R309" s="10">
        <v>569.80289124117974</v>
      </c>
      <c r="S309" s="10">
        <v>572.87052089196686</v>
      </c>
      <c r="T309" s="10">
        <v>575.93815054275399</v>
      </c>
      <c r="U309" s="10">
        <v>579.00578019354111</v>
      </c>
      <c r="V309" s="10">
        <v>582.07340984432824</v>
      </c>
      <c r="W309" s="10">
        <v>585.14103949511536</v>
      </c>
      <c r="X309" s="10">
        <v>588.20866914590249</v>
      </c>
      <c r="Y309" s="10">
        <v>591.27629879668962</v>
      </c>
      <c r="Z309" s="10">
        <v>594.34392844747674</v>
      </c>
      <c r="AA309" s="10">
        <v>597.41155809826387</v>
      </c>
      <c r="AB309" s="10">
        <v>600.47918774905099</v>
      </c>
      <c r="AC309" s="10">
        <v>603.54681739983812</v>
      </c>
      <c r="AD309" s="10">
        <v>606.61444705062524</v>
      </c>
      <c r="AE309" s="10">
        <v>609.68207670141237</v>
      </c>
      <c r="AF309" s="10">
        <v>612.7497063521995</v>
      </c>
      <c r="AG309" s="10">
        <v>615.81733600298662</v>
      </c>
      <c r="AH309" s="10">
        <v>618.88496565377375</v>
      </c>
      <c r="AI309" s="10">
        <v>621.95259530456087</v>
      </c>
      <c r="AJ309" s="10">
        <v>625.020224955348</v>
      </c>
      <c r="AK309" s="10">
        <v>628.08785460613512</v>
      </c>
      <c r="AL309" s="10">
        <v>631.15548425692225</v>
      </c>
      <c r="AM309" s="10">
        <v>634.22311390770938</v>
      </c>
      <c r="AN309" s="10">
        <v>637.2907435584965</v>
      </c>
      <c r="AO309" s="10">
        <v>640.35837320928363</v>
      </c>
      <c r="AP309" s="10">
        <v>643.42600286007075</v>
      </c>
      <c r="AQ309" s="10">
        <v>646.49363251085788</v>
      </c>
      <c r="AR309" s="10">
        <v>649.561262161645</v>
      </c>
      <c r="AS309" s="10">
        <v>652.62889181243213</v>
      </c>
      <c r="AT309" s="10">
        <v>655.69652146321926</v>
      </c>
      <c r="AU309" s="10">
        <v>658.76415111400638</v>
      </c>
      <c r="AV309" s="10">
        <v>661.83178076479351</v>
      </c>
      <c r="AW309" s="10">
        <v>664.89941041558063</v>
      </c>
      <c r="AX309" s="10">
        <v>667.96704006636776</v>
      </c>
      <c r="AY309" s="10">
        <v>671.03466971715488</v>
      </c>
    </row>
    <row r="310" spans="1:51" x14ac:dyDescent="0.25">
      <c r="A310" s="9" t="s">
        <v>141</v>
      </c>
      <c r="B310" s="9" t="s">
        <v>727</v>
      </c>
      <c r="C310" s="9" t="s">
        <v>321</v>
      </c>
      <c r="D310" s="9" t="s">
        <v>728</v>
      </c>
      <c r="E310" s="9" t="s">
        <v>146</v>
      </c>
      <c r="F310" s="9" t="s">
        <v>322</v>
      </c>
      <c r="G310" s="9" t="s">
        <v>326</v>
      </c>
      <c r="H310" s="9">
        <v>1997</v>
      </c>
      <c r="I310" s="9" t="s">
        <v>1</v>
      </c>
      <c r="J310" s="10">
        <v>896</v>
      </c>
      <c r="K310" s="10">
        <v>787</v>
      </c>
      <c r="L310" s="10">
        <v>669</v>
      </c>
      <c r="M310" s="10">
        <v>874.90000343322754</v>
      </c>
      <c r="N310" s="10">
        <v>796.69999694824219</v>
      </c>
      <c r="O310" s="10">
        <v>749</v>
      </c>
      <c r="P310" s="10">
        <v>761.73149257236059</v>
      </c>
      <c r="Q310" s="10">
        <v>774.46298514472119</v>
      </c>
      <c r="R310" s="10">
        <v>787.19447771708178</v>
      </c>
      <c r="S310" s="10">
        <v>799.92597028944238</v>
      </c>
      <c r="T310" s="10">
        <v>812.65746286180297</v>
      </c>
      <c r="U310" s="10">
        <v>825.38895543416356</v>
      </c>
      <c r="V310" s="10">
        <v>838.12044800652416</v>
      </c>
      <c r="W310" s="10">
        <v>850.85194057888475</v>
      </c>
      <c r="X310" s="10">
        <v>863.58343315124534</v>
      </c>
      <c r="Y310" s="10">
        <v>876.31492572360594</v>
      </c>
      <c r="Z310" s="10">
        <v>889.04641829596653</v>
      </c>
      <c r="AA310" s="10">
        <v>896</v>
      </c>
      <c r="AB310" s="10">
        <v>896</v>
      </c>
      <c r="AC310" s="10">
        <v>896</v>
      </c>
      <c r="AD310" s="10">
        <v>896</v>
      </c>
      <c r="AE310" s="10">
        <v>896</v>
      </c>
      <c r="AF310" s="10">
        <v>896</v>
      </c>
      <c r="AG310" s="10">
        <v>896</v>
      </c>
      <c r="AH310" s="10">
        <v>896</v>
      </c>
      <c r="AI310" s="10">
        <v>896</v>
      </c>
      <c r="AJ310" s="10">
        <v>896</v>
      </c>
      <c r="AK310" s="10">
        <v>896</v>
      </c>
      <c r="AL310" s="10">
        <v>896</v>
      </c>
      <c r="AM310" s="10">
        <v>896</v>
      </c>
      <c r="AN310" s="10">
        <v>896</v>
      </c>
      <c r="AO310" s="10">
        <v>896</v>
      </c>
      <c r="AP310" s="10">
        <v>896</v>
      </c>
      <c r="AQ310" s="10">
        <v>896</v>
      </c>
      <c r="AR310" s="10">
        <v>896</v>
      </c>
      <c r="AS310" s="10">
        <v>896</v>
      </c>
      <c r="AT310" s="10">
        <v>896</v>
      </c>
      <c r="AU310" s="10">
        <v>896</v>
      </c>
      <c r="AV310" s="10">
        <v>896</v>
      </c>
      <c r="AW310" s="10">
        <v>896</v>
      </c>
      <c r="AX310" s="10">
        <v>896</v>
      </c>
      <c r="AY310" s="10">
        <v>896</v>
      </c>
    </row>
    <row r="311" spans="1:51" x14ac:dyDescent="0.25">
      <c r="A311" s="9" t="s">
        <v>141</v>
      </c>
      <c r="B311" s="9" t="s">
        <v>729</v>
      </c>
      <c r="C311" s="9" t="s">
        <v>321</v>
      </c>
      <c r="D311" s="9" t="s">
        <v>30</v>
      </c>
      <c r="E311" s="9" t="s">
        <v>30</v>
      </c>
      <c r="F311" s="9" t="s">
        <v>322</v>
      </c>
      <c r="G311" s="9" t="s">
        <v>326</v>
      </c>
      <c r="H311" s="9">
        <v>1997</v>
      </c>
      <c r="I311" s="9" t="s">
        <v>1</v>
      </c>
      <c r="J311" s="10">
        <v>4950</v>
      </c>
      <c r="K311" s="10">
        <v>743</v>
      </c>
      <c r="L311" s="10">
        <v>761</v>
      </c>
      <c r="M311" s="10">
        <v>929</v>
      </c>
      <c r="N311" s="10">
        <v>891</v>
      </c>
      <c r="O311" s="10">
        <v>932.66667366027832</v>
      </c>
      <c r="P311" s="10">
        <v>940.90741478955306</v>
      </c>
      <c r="Q311" s="10">
        <v>949.1481559188278</v>
      </c>
      <c r="R311" s="10">
        <v>957.38889704810254</v>
      </c>
      <c r="S311" s="10">
        <v>965.62963817737727</v>
      </c>
      <c r="T311" s="10">
        <v>973.87037930665201</v>
      </c>
      <c r="U311" s="10">
        <v>982.11112043592675</v>
      </c>
      <c r="V311" s="10">
        <v>990.35186156520149</v>
      </c>
      <c r="W311" s="10">
        <v>998.59260269447623</v>
      </c>
      <c r="X311" s="10">
        <v>1006.833343823751</v>
      </c>
      <c r="Y311" s="10">
        <v>1015.0740849530257</v>
      </c>
      <c r="Z311" s="10">
        <v>1023.3148260823004</v>
      </c>
      <c r="AA311" s="10">
        <v>1031.5555672115752</v>
      </c>
      <c r="AB311" s="10">
        <v>1039.7963083408499</v>
      </c>
      <c r="AC311" s="10">
        <v>1048.0370494701247</v>
      </c>
      <c r="AD311" s="10">
        <v>1056.2777905993994</v>
      </c>
      <c r="AE311" s="10">
        <v>1064.5185317286741</v>
      </c>
      <c r="AF311" s="10">
        <v>1072.7592728579489</v>
      </c>
      <c r="AG311" s="10">
        <v>1081.0000139872236</v>
      </c>
      <c r="AH311" s="10">
        <v>1089.2407551164983</v>
      </c>
      <c r="AI311" s="10">
        <v>1097.4814962457731</v>
      </c>
      <c r="AJ311" s="10">
        <v>1105.7222373750478</v>
      </c>
      <c r="AK311" s="10">
        <v>1113.9629785043226</v>
      </c>
      <c r="AL311" s="10">
        <v>1122.2037196335973</v>
      </c>
      <c r="AM311" s="10">
        <v>1130.444460762872</v>
      </c>
      <c r="AN311" s="10">
        <v>1138.6852018921468</v>
      </c>
      <c r="AO311" s="10">
        <v>1146.9259430214215</v>
      </c>
      <c r="AP311" s="10">
        <v>1155.1666841506963</v>
      </c>
      <c r="AQ311" s="10">
        <v>1163.407425279971</v>
      </c>
      <c r="AR311" s="10">
        <v>1171.6481664092457</v>
      </c>
      <c r="AS311" s="10">
        <v>1179.8889075385205</v>
      </c>
      <c r="AT311" s="10">
        <v>1188.1296486677952</v>
      </c>
      <c r="AU311" s="10">
        <v>1196.3703897970699</v>
      </c>
      <c r="AV311" s="10">
        <v>1204.6111309263447</v>
      </c>
      <c r="AW311" s="10">
        <v>1212.8518720556194</v>
      </c>
      <c r="AX311" s="10">
        <v>1221.0926131848942</v>
      </c>
      <c r="AY311" s="10">
        <v>1229.3333543141689</v>
      </c>
    </row>
    <row r="312" spans="1:51" x14ac:dyDescent="0.25">
      <c r="A312" s="9" t="s">
        <v>141</v>
      </c>
      <c r="B312" s="9" t="s">
        <v>730</v>
      </c>
      <c r="C312" s="9" t="s">
        <v>321</v>
      </c>
      <c r="D312" s="9" t="s">
        <v>728</v>
      </c>
      <c r="E312" s="9" t="s">
        <v>156</v>
      </c>
      <c r="F312" s="9" t="s">
        <v>322</v>
      </c>
      <c r="G312" s="9" t="s">
        <v>326</v>
      </c>
      <c r="H312" s="9">
        <v>2012</v>
      </c>
      <c r="I312" s="9" t="s">
        <v>147</v>
      </c>
      <c r="J312" s="10">
        <v>448</v>
      </c>
      <c r="K312" s="10"/>
      <c r="L312" s="10"/>
      <c r="M312" s="10"/>
      <c r="N312" s="10"/>
      <c r="O312" s="10"/>
      <c r="P312" s="10">
        <v>288.01562761223482</v>
      </c>
      <c r="Q312" s="10">
        <v>296.24301960661023</v>
      </c>
      <c r="R312" s="10">
        <v>302.9652883342261</v>
      </c>
      <c r="S312" s="10">
        <v>308.64888555972902</v>
      </c>
      <c r="T312" s="10">
        <v>313.57224141835223</v>
      </c>
      <c r="U312" s="10">
        <v>317.91494905621738</v>
      </c>
      <c r="V312" s="10">
        <v>321.79963341272764</v>
      </c>
      <c r="W312" s="10">
        <v>325.31375786618503</v>
      </c>
      <c r="X312" s="10">
        <v>328.52190214034351</v>
      </c>
      <c r="Y312" s="10">
        <v>331.47310878934985</v>
      </c>
      <c r="Z312" s="10">
        <v>334.20549936584644</v>
      </c>
      <c r="AA312" s="10">
        <v>336.74929413471892</v>
      </c>
      <c r="AB312" s="10">
        <v>339.12885522446965</v>
      </c>
      <c r="AC312" s="10">
        <v>341.36410928069034</v>
      </c>
      <c r="AD312" s="10">
        <v>343.47156286233474</v>
      </c>
      <c r="AE312" s="10">
        <v>345.46504293745835</v>
      </c>
      <c r="AF312" s="10">
        <v>347.35624721884506</v>
      </c>
      <c r="AG312" s="10">
        <v>349.15516008783771</v>
      </c>
      <c r="AH312" s="10">
        <v>350.87037167230244</v>
      </c>
      <c r="AI312" s="10">
        <v>352.50932593899415</v>
      </c>
      <c r="AJ312" s="10">
        <v>354.07851594646093</v>
      </c>
      <c r="AK312" s="10">
        <v>355.58363921322052</v>
      </c>
      <c r="AL312" s="10">
        <v>357.02972259546726</v>
      </c>
      <c r="AM312" s="10">
        <v>358.42122358432601</v>
      </c>
      <c r="AN312" s="10">
        <v>359.76211317196385</v>
      </c>
      <c r="AO312" s="10">
        <v>361.05594416993335</v>
      </c>
      <c r="AP312" s="10">
        <v>362.30590794083633</v>
      </c>
      <c r="AQ312" s="10">
        <v>363.51488182424919</v>
      </c>
      <c r="AR312" s="10">
        <v>364.68546903058706</v>
      </c>
      <c r="AS312" s="10">
        <v>365.82003239429372</v>
      </c>
      <c r="AT312" s="10">
        <v>366.92072308680775</v>
      </c>
      <c r="AU312" s="10">
        <v>367.98950516633926</v>
      </c>
      <c r="AV312" s="10">
        <v>369.02817666845215</v>
      </c>
      <c r="AW312" s="10">
        <v>370.0383878063576</v>
      </c>
      <c r="AX312" s="10">
        <v>371.02165674357576</v>
      </c>
      <c r="AY312" s="10">
        <v>371.97938331745854</v>
      </c>
    </row>
    <row r="313" spans="1:51" x14ac:dyDescent="0.25">
      <c r="A313" s="9" t="s">
        <v>141</v>
      </c>
      <c r="B313" s="9" t="s">
        <v>731</v>
      </c>
      <c r="C313" s="9" t="s">
        <v>321</v>
      </c>
      <c r="D313" s="9" t="s">
        <v>732</v>
      </c>
      <c r="E313" s="9" t="s">
        <v>165</v>
      </c>
      <c r="F313" s="9" t="s">
        <v>322</v>
      </c>
      <c r="G313" s="9" t="s">
        <v>326</v>
      </c>
      <c r="H313" s="9">
        <v>2017</v>
      </c>
      <c r="I313" s="9" t="s">
        <v>157</v>
      </c>
      <c r="J313" s="10">
        <v>1225</v>
      </c>
      <c r="K313" s="10"/>
      <c r="L313" s="10"/>
      <c r="M313" s="10"/>
      <c r="N313" s="10"/>
      <c r="O313" s="10"/>
      <c r="P313" s="10">
        <v>0</v>
      </c>
      <c r="Q313" s="10">
        <v>0</v>
      </c>
      <c r="R313" s="10">
        <v>438.79500000000002</v>
      </c>
      <c r="S313" s="10">
        <v>540.17817236460041</v>
      </c>
      <c r="T313" s="10">
        <v>599.48352640204109</v>
      </c>
      <c r="U313" s="10">
        <v>641.56134472920075</v>
      </c>
      <c r="V313" s="10">
        <v>674.19943626217378</v>
      </c>
      <c r="W313" s="10">
        <v>700.86669876664143</v>
      </c>
      <c r="X313" s="10">
        <v>723.41354795157542</v>
      </c>
      <c r="Y313" s="10">
        <v>742.94451709380121</v>
      </c>
      <c r="Z313" s="10">
        <v>760.17205280408211</v>
      </c>
      <c r="AA313" s="10">
        <v>775.58260862677412</v>
      </c>
      <c r="AB313" s="10">
        <v>789.52315207585377</v>
      </c>
      <c r="AC313" s="10">
        <v>802.24987113124189</v>
      </c>
      <c r="AD313" s="10">
        <v>813.95731776911168</v>
      </c>
      <c r="AE313" s="10">
        <v>824.79672031617577</v>
      </c>
      <c r="AF313" s="10">
        <v>834.8879626642148</v>
      </c>
      <c r="AG313" s="10">
        <v>844.32768945840166</v>
      </c>
      <c r="AH313" s="10">
        <v>853.19494976838257</v>
      </c>
      <c r="AI313" s="10">
        <v>861.55522516868257</v>
      </c>
      <c r="AJ313" s="10">
        <v>869.46336728777942</v>
      </c>
      <c r="AK313" s="10">
        <v>876.96578099137457</v>
      </c>
      <c r="AL313" s="10">
        <v>884.10207435361644</v>
      </c>
      <c r="AM313" s="10">
        <v>890.90632444045423</v>
      </c>
      <c r="AN313" s="10">
        <v>897.4080614928771</v>
      </c>
      <c r="AO313" s="10">
        <v>903.63304349584234</v>
      </c>
      <c r="AP313" s="10">
        <v>909.60387252434737</v>
      </c>
      <c r="AQ313" s="10">
        <v>915.34049013371214</v>
      </c>
      <c r="AR313" s="10">
        <v>920.86057920612325</v>
      </c>
      <c r="AS313" s="10">
        <v>926.17989268077622</v>
      </c>
      <c r="AT313" s="10">
        <v>931.31252457297171</v>
      </c>
      <c r="AU313" s="10">
        <v>936.27113502881525</v>
      </c>
      <c r="AV313" s="10">
        <v>941.06713846401999</v>
      </c>
      <c r="AW313" s="10">
        <v>945.71086182300201</v>
      </c>
      <c r="AX313" s="10">
        <v>950.21167847789479</v>
      </c>
      <c r="AY313" s="10">
        <v>954.57812213298303</v>
      </c>
    </row>
    <row r="314" spans="1:51" x14ac:dyDescent="0.25">
      <c r="A314" s="9" t="s">
        <v>141</v>
      </c>
      <c r="B314" s="9" t="s">
        <v>733</v>
      </c>
      <c r="C314" s="9" t="s">
        <v>321</v>
      </c>
      <c r="D314" s="9" t="s">
        <v>180</v>
      </c>
      <c r="E314" s="9" t="s">
        <v>180</v>
      </c>
      <c r="F314" s="9" t="s">
        <v>322</v>
      </c>
      <c r="G314" s="9" t="s">
        <v>326</v>
      </c>
      <c r="H314" s="9">
        <v>2020</v>
      </c>
      <c r="I314" s="9" t="s">
        <v>166</v>
      </c>
      <c r="J314" s="10">
        <v>1380</v>
      </c>
      <c r="K314" s="10"/>
      <c r="L314" s="10"/>
      <c r="M314" s="10"/>
      <c r="N314" s="10"/>
      <c r="O314" s="10"/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494.31600000000003</v>
      </c>
      <c r="V314" s="10">
        <v>608.5272472352234</v>
      </c>
      <c r="W314" s="10">
        <v>675.33654402842183</v>
      </c>
      <c r="X314" s="10">
        <v>722.73849447044665</v>
      </c>
      <c r="Y314" s="10">
        <v>759.50630370759166</v>
      </c>
      <c r="Z314" s="10">
        <v>789.54779126364508</v>
      </c>
      <c r="AA314" s="10">
        <v>814.94750708014203</v>
      </c>
      <c r="AB314" s="10">
        <v>836.94974170566991</v>
      </c>
      <c r="AC314" s="10">
        <v>856.35708805684351</v>
      </c>
      <c r="AD314" s="10">
        <v>873.71755094281502</v>
      </c>
      <c r="AE314" s="10">
        <v>889.42199988953325</v>
      </c>
      <c r="AF314" s="10">
        <v>903.75903849886845</v>
      </c>
      <c r="AG314" s="10">
        <v>916.94783552765239</v>
      </c>
      <c r="AH314" s="10">
        <v>929.1587543153654</v>
      </c>
      <c r="AI314" s="10">
        <v>940.52684773601345</v>
      </c>
      <c r="AJ314" s="10">
        <v>951.16098894089328</v>
      </c>
      <c r="AK314" s="10">
        <v>961.15022912683094</v>
      </c>
      <c r="AL314" s="10">
        <v>970.56833529206688</v>
      </c>
      <c r="AM314" s="10">
        <v>979.47709947521275</v>
      </c>
      <c r="AN314" s="10">
        <v>987.92879817803828</v>
      </c>
      <c r="AO314" s="10">
        <v>995.96805110856383</v>
      </c>
      <c r="AP314" s="10">
        <v>1003.6332471247565</v>
      </c>
      <c r="AQ314" s="10">
        <v>1010.9576529470779</v>
      </c>
      <c r="AR314" s="10">
        <v>1017.9702857340917</v>
      </c>
      <c r="AS314" s="10">
        <v>1024.6966074151833</v>
      </c>
      <c r="AT314" s="10">
        <v>1031.1590827628756</v>
      </c>
      <c r="AU314" s="10">
        <v>1037.3776320852653</v>
      </c>
      <c r="AV314" s="10">
        <v>1043.3700015505888</v>
      </c>
      <c r="AW314" s="10">
        <v>1049.1520684985314</v>
      </c>
      <c r="AX314" s="10">
        <v>1054.7380949712367</v>
      </c>
      <c r="AY314" s="10">
        <v>1060.1409396574265</v>
      </c>
    </row>
    <row r="315" spans="1:51" x14ac:dyDescent="0.25">
      <c r="A315" s="9" t="s">
        <v>141</v>
      </c>
      <c r="B315" s="9" t="s">
        <v>734</v>
      </c>
      <c r="C315" s="9" t="s">
        <v>321</v>
      </c>
      <c r="D315" s="9" t="s">
        <v>30</v>
      </c>
      <c r="E315" s="9" t="s">
        <v>207</v>
      </c>
      <c r="F315" s="9" t="s">
        <v>352</v>
      </c>
      <c r="G315" s="9" t="s">
        <v>326</v>
      </c>
      <c r="H315" s="9">
        <v>2018</v>
      </c>
      <c r="I315" s="9" t="s">
        <v>181</v>
      </c>
      <c r="J315" s="10">
        <v>13800</v>
      </c>
      <c r="K315" s="10"/>
      <c r="L315" s="10"/>
      <c r="M315" s="10"/>
      <c r="N315" s="10"/>
      <c r="O315" s="10"/>
      <c r="P315" s="10">
        <v>0</v>
      </c>
      <c r="Q315" s="10">
        <v>0</v>
      </c>
      <c r="R315" s="10">
        <v>0</v>
      </c>
      <c r="S315" s="10">
        <v>521.64</v>
      </c>
      <c r="T315" s="10">
        <v>836.28</v>
      </c>
      <c r="U315" s="10">
        <v>1150.92</v>
      </c>
      <c r="V315" s="10">
        <v>1465.56</v>
      </c>
      <c r="W315" s="10">
        <v>1780.2</v>
      </c>
      <c r="X315" s="10">
        <v>2094.8399999999997</v>
      </c>
      <c r="Y315" s="10">
        <v>2409.4800000000005</v>
      </c>
      <c r="Z315" s="10">
        <v>2724.1200000000003</v>
      </c>
      <c r="AA315" s="10">
        <v>3038.76</v>
      </c>
      <c r="AB315" s="10">
        <v>3353.4</v>
      </c>
      <c r="AC315" s="10">
        <v>3668.0400000000004</v>
      </c>
      <c r="AD315" s="10">
        <v>3982.6800000000003</v>
      </c>
      <c r="AE315" s="10">
        <v>4297.32</v>
      </c>
      <c r="AF315" s="10">
        <v>4611.9600000000009</v>
      </c>
      <c r="AG315" s="10">
        <v>4926.6000000000004</v>
      </c>
      <c r="AH315" s="10">
        <v>5241.2400000000007</v>
      </c>
      <c r="AI315" s="10">
        <v>5555.88</v>
      </c>
      <c r="AJ315" s="10">
        <v>5870.52</v>
      </c>
      <c r="AK315" s="10">
        <v>6185.1600000000008</v>
      </c>
      <c r="AL315" s="10">
        <v>6499.8</v>
      </c>
      <c r="AM315" s="10">
        <v>6814.4400000000005</v>
      </c>
      <c r="AN315" s="10">
        <v>7129.0800000000008</v>
      </c>
      <c r="AO315" s="10">
        <v>7443.72</v>
      </c>
      <c r="AP315" s="10">
        <v>7758.3600000000006</v>
      </c>
      <c r="AQ315" s="10">
        <v>8073.0000000000009</v>
      </c>
      <c r="AR315" s="10">
        <v>8387.64</v>
      </c>
      <c r="AS315" s="10">
        <v>8702.2800000000007</v>
      </c>
      <c r="AT315" s="10">
        <v>9016.9200000000019</v>
      </c>
      <c r="AU315" s="10">
        <v>9331.56</v>
      </c>
      <c r="AV315" s="10">
        <v>9646.2000000000007</v>
      </c>
      <c r="AW315" s="10">
        <v>9960.84</v>
      </c>
      <c r="AX315" s="10">
        <v>10275.480000000001</v>
      </c>
      <c r="AY315" s="10">
        <v>10590.12</v>
      </c>
    </row>
    <row r="316" spans="1:51" x14ac:dyDescent="0.25">
      <c r="A316" s="9" t="s">
        <v>141</v>
      </c>
      <c r="B316" s="9" t="s">
        <v>735</v>
      </c>
      <c r="C316" s="9" t="s">
        <v>321</v>
      </c>
      <c r="D316" s="9" t="s">
        <v>231</v>
      </c>
      <c r="E316" s="9" t="s">
        <v>231</v>
      </c>
      <c r="F316" s="9" t="s">
        <v>322</v>
      </c>
      <c r="G316" s="9" t="s">
        <v>326</v>
      </c>
      <c r="H316" s="9">
        <v>2025</v>
      </c>
      <c r="I316" s="9" t="s">
        <v>208</v>
      </c>
      <c r="J316" s="10">
        <v>2270</v>
      </c>
      <c r="K316" s="10"/>
      <c r="L316" s="10"/>
      <c r="M316" s="10"/>
      <c r="N316" s="10"/>
      <c r="O316" s="10"/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813.11400000000003</v>
      </c>
      <c r="AA316" s="10">
        <v>1000.9832255246065</v>
      </c>
      <c r="AB316" s="10">
        <v>1110.8796774960272</v>
      </c>
      <c r="AC316" s="10">
        <v>1188.852451049213</v>
      </c>
      <c r="AD316" s="10">
        <v>1249.3328329103138</v>
      </c>
      <c r="AE316" s="10">
        <v>1298.7489030206336</v>
      </c>
      <c r="AF316" s="10">
        <v>1340.5295949796539</v>
      </c>
      <c r="AG316" s="10">
        <v>1376.7216765738194</v>
      </c>
      <c r="AH316" s="10">
        <v>1408.6453549920543</v>
      </c>
      <c r="AI316" s="10">
        <v>1437.2020584349202</v>
      </c>
      <c r="AJ316" s="10">
        <v>1463.0347389487249</v>
      </c>
      <c r="AK316" s="10">
        <v>1486.6181285452401</v>
      </c>
      <c r="AL316" s="10">
        <v>1508.31274394766</v>
      </c>
      <c r="AM316" s="10">
        <v>1528.3988205042606</v>
      </c>
      <c r="AN316" s="10">
        <v>1547.0985104063409</v>
      </c>
      <c r="AO316" s="10">
        <v>1564.5909020984259</v>
      </c>
      <c r="AP316" s="10">
        <v>1581.0224783463088</v>
      </c>
      <c r="AQ316" s="10">
        <v>1596.5145805166608</v>
      </c>
      <c r="AR316" s="10">
        <v>1611.1688520353136</v>
      </c>
      <c r="AS316" s="10">
        <v>1625.0712839595267</v>
      </c>
      <c r="AT316" s="10">
        <v>1638.2952724756813</v>
      </c>
      <c r="AU316" s="10">
        <v>1650.9039644733314</v>
      </c>
      <c r="AV316" s="10">
        <v>1662.952081297005</v>
      </c>
      <c r="AW316" s="10">
        <v>1674.4873540698466</v>
      </c>
      <c r="AX316" s="10">
        <v>1685.5516658206275</v>
      </c>
      <c r="AY316" s="10">
        <v>1696.1819694722667</v>
      </c>
    </row>
    <row r="317" spans="1:51" x14ac:dyDescent="0.25">
      <c r="A317" s="9" t="s">
        <v>141</v>
      </c>
      <c r="B317" s="9" t="s">
        <v>736</v>
      </c>
      <c r="C317" s="9" t="s">
        <v>321</v>
      </c>
      <c r="D317" s="9" t="s">
        <v>231</v>
      </c>
      <c r="E317" s="9" t="s">
        <v>232</v>
      </c>
      <c r="F317" s="9" t="s">
        <v>322</v>
      </c>
      <c r="G317" s="9" t="s">
        <v>326</v>
      </c>
      <c r="H317" s="9">
        <v>2025</v>
      </c>
      <c r="I317" s="9" t="s">
        <v>208</v>
      </c>
      <c r="J317" s="10">
        <v>19130</v>
      </c>
      <c r="K317" s="10"/>
      <c r="L317" s="10"/>
      <c r="M317" s="10"/>
      <c r="N317" s="10"/>
      <c r="O317" s="10"/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723.11400000000003</v>
      </c>
      <c r="AA317" s="10">
        <v>1159.278</v>
      </c>
      <c r="AB317" s="10">
        <v>1595.442</v>
      </c>
      <c r="AC317" s="10">
        <v>2031.606</v>
      </c>
      <c r="AD317" s="10">
        <v>2467.77</v>
      </c>
      <c r="AE317" s="10">
        <v>2903.9339999999997</v>
      </c>
      <c r="AF317" s="10">
        <v>3340.0980000000004</v>
      </c>
      <c r="AG317" s="10">
        <v>3776.2620000000002</v>
      </c>
      <c r="AH317" s="10">
        <v>4212.4260000000004</v>
      </c>
      <c r="AI317" s="10">
        <v>4648.59</v>
      </c>
      <c r="AJ317" s="10">
        <v>5084.7540000000008</v>
      </c>
      <c r="AK317" s="10">
        <v>5520.9180000000006</v>
      </c>
      <c r="AL317" s="10">
        <v>5957.0820000000003</v>
      </c>
      <c r="AM317" s="10">
        <v>6393.246000000001</v>
      </c>
      <c r="AN317" s="10">
        <v>6829.4100000000008</v>
      </c>
      <c r="AO317" s="10">
        <v>7265.5740000000005</v>
      </c>
      <c r="AP317" s="10">
        <v>7701.7380000000003</v>
      </c>
      <c r="AQ317" s="10">
        <v>8137.902</v>
      </c>
      <c r="AR317" s="10">
        <v>8574.0660000000007</v>
      </c>
      <c r="AS317" s="10">
        <v>9010.2300000000014</v>
      </c>
      <c r="AT317" s="10">
        <v>9446.3940000000002</v>
      </c>
      <c r="AU317" s="10">
        <v>9882.5580000000009</v>
      </c>
      <c r="AV317" s="10">
        <v>10318.722</v>
      </c>
      <c r="AW317" s="10">
        <v>10754.886</v>
      </c>
      <c r="AX317" s="10">
        <v>11191.050000000001</v>
      </c>
      <c r="AY317" s="10">
        <v>11627.214</v>
      </c>
    </row>
    <row r="318" spans="1:51" x14ac:dyDescent="0.25">
      <c r="A318" s="9" t="s">
        <v>141</v>
      </c>
      <c r="B318" s="9" t="s">
        <v>737</v>
      </c>
      <c r="C318" s="9" t="s">
        <v>321</v>
      </c>
      <c r="D318" s="9" t="s">
        <v>231</v>
      </c>
      <c r="E318" s="9" t="s">
        <v>232</v>
      </c>
      <c r="F318" s="9" t="s">
        <v>352</v>
      </c>
      <c r="G318" s="9" t="s">
        <v>326</v>
      </c>
      <c r="H318" s="9">
        <v>2025</v>
      </c>
      <c r="I318" s="9" t="s">
        <v>208</v>
      </c>
      <c r="J318" s="10">
        <v>20000</v>
      </c>
      <c r="K318" s="10"/>
      <c r="L318" s="10"/>
      <c r="M318" s="10"/>
      <c r="N318" s="10"/>
      <c r="O318" s="10"/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756</v>
      </c>
      <c r="AA318" s="10">
        <v>1212</v>
      </c>
      <c r="AB318" s="10">
        <v>1668</v>
      </c>
      <c r="AC318" s="10">
        <v>2124</v>
      </c>
      <c r="AD318" s="10">
        <v>2580</v>
      </c>
      <c r="AE318" s="10">
        <v>3036</v>
      </c>
      <c r="AF318" s="10">
        <v>3492.0000000000005</v>
      </c>
      <c r="AG318" s="10">
        <v>3948.0000000000005</v>
      </c>
      <c r="AH318" s="10">
        <v>4404</v>
      </c>
      <c r="AI318" s="10">
        <v>4860</v>
      </c>
      <c r="AJ318" s="10">
        <v>5316.0000000000009</v>
      </c>
      <c r="AK318" s="10">
        <v>5772.0000000000009</v>
      </c>
      <c r="AL318" s="10">
        <v>6228</v>
      </c>
      <c r="AM318" s="10">
        <v>6684.0000000000009</v>
      </c>
      <c r="AN318" s="10">
        <v>7140.0000000000009</v>
      </c>
      <c r="AO318" s="10">
        <v>7596.0000000000009</v>
      </c>
      <c r="AP318" s="10">
        <v>8052</v>
      </c>
      <c r="AQ318" s="10">
        <v>8508</v>
      </c>
      <c r="AR318" s="10">
        <v>8964</v>
      </c>
      <c r="AS318" s="10">
        <v>9420</v>
      </c>
      <c r="AT318" s="10">
        <v>9876</v>
      </c>
      <c r="AU318" s="10">
        <v>10332.000000000002</v>
      </c>
      <c r="AV318" s="10">
        <v>10788</v>
      </c>
      <c r="AW318" s="10">
        <v>11244</v>
      </c>
      <c r="AX318" s="10">
        <v>11700.000000000002</v>
      </c>
      <c r="AY318" s="10">
        <v>12156</v>
      </c>
    </row>
    <row r="319" spans="1:51" x14ac:dyDescent="0.25">
      <c r="A319" s="9" t="s">
        <v>141</v>
      </c>
      <c r="B319" s="9" t="s">
        <v>738</v>
      </c>
      <c r="C319" s="9" t="s">
        <v>330</v>
      </c>
      <c r="D319" s="9" t="s">
        <v>538</v>
      </c>
      <c r="E319" s="9" t="s">
        <v>538</v>
      </c>
      <c r="F319" s="9" t="s">
        <v>322</v>
      </c>
      <c r="G319" s="9" t="s">
        <v>331</v>
      </c>
      <c r="H319" s="9">
        <v>1990</v>
      </c>
      <c r="I319" s="9" t="s">
        <v>305</v>
      </c>
      <c r="J319" s="10">
        <v>4100</v>
      </c>
      <c r="K319" s="10">
        <v>5610.5</v>
      </c>
      <c r="L319" s="10">
        <v>4886</v>
      </c>
      <c r="M319" s="10">
        <v>6061.0703430175781</v>
      </c>
      <c r="N319" s="10">
        <v>6571.1000061035156</v>
      </c>
      <c r="O319" s="10">
        <v>5838.8630981445312</v>
      </c>
      <c r="P319" s="10">
        <v>4100</v>
      </c>
      <c r="Q319" s="10">
        <v>4100</v>
      </c>
      <c r="R319" s="10">
        <v>4100</v>
      </c>
      <c r="S319" s="10">
        <v>4100</v>
      </c>
      <c r="T319" s="10">
        <v>4100</v>
      </c>
      <c r="U319" s="10">
        <v>4100</v>
      </c>
      <c r="V319" s="10">
        <v>4100</v>
      </c>
      <c r="W319" s="10">
        <v>4100</v>
      </c>
      <c r="X319" s="10">
        <v>4100</v>
      </c>
      <c r="Y319" s="10">
        <v>4100</v>
      </c>
      <c r="Z319" s="10">
        <v>4100</v>
      </c>
      <c r="AA319" s="10">
        <v>4100</v>
      </c>
      <c r="AB319" s="10">
        <v>4100</v>
      </c>
      <c r="AC319" s="10">
        <v>4100</v>
      </c>
      <c r="AD319" s="10">
        <v>4100</v>
      </c>
      <c r="AE319" s="10">
        <v>4100</v>
      </c>
      <c r="AF319" s="10">
        <v>4100</v>
      </c>
      <c r="AG319" s="10">
        <v>4100</v>
      </c>
      <c r="AH319" s="10">
        <v>4100</v>
      </c>
      <c r="AI319" s="10">
        <v>4100</v>
      </c>
      <c r="AJ319" s="10">
        <v>4100</v>
      </c>
      <c r="AK319" s="10">
        <v>4100</v>
      </c>
      <c r="AL319" s="10">
        <v>4100</v>
      </c>
      <c r="AM319" s="10">
        <v>4100</v>
      </c>
      <c r="AN319" s="10">
        <v>4100</v>
      </c>
      <c r="AO319" s="10">
        <v>4100</v>
      </c>
      <c r="AP319" s="10">
        <v>4100</v>
      </c>
      <c r="AQ319" s="10">
        <v>4100</v>
      </c>
      <c r="AR319" s="10">
        <v>4100</v>
      </c>
      <c r="AS319" s="10">
        <v>4100</v>
      </c>
      <c r="AT319" s="10">
        <v>4100</v>
      </c>
      <c r="AU319" s="10">
        <v>4100</v>
      </c>
      <c r="AV319" s="10">
        <v>4100</v>
      </c>
      <c r="AW319" s="10">
        <v>4100</v>
      </c>
      <c r="AX319" s="10">
        <v>4100</v>
      </c>
      <c r="AY319" s="10">
        <v>4100</v>
      </c>
    </row>
    <row r="320" spans="1:51" x14ac:dyDescent="0.25">
      <c r="A320" s="9" t="s">
        <v>141</v>
      </c>
      <c r="B320" s="9" t="s">
        <v>739</v>
      </c>
      <c r="C320" s="9" t="s">
        <v>330</v>
      </c>
      <c r="D320" s="9" t="s">
        <v>262</v>
      </c>
      <c r="E320" s="9" t="s">
        <v>262</v>
      </c>
      <c r="F320" s="9" t="s">
        <v>322</v>
      </c>
      <c r="G320" s="9" t="s">
        <v>331</v>
      </c>
      <c r="H320" s="9">
        <v>2001</v>
      </c>
      <c r="I320" s="9" t="s">
        <v>1</v>
      </c>
      <c r="J320" s="10">
        <v>10000</v>
      </c>
      <c r="K320" s="10">
        <v>10280</v>
      </c>
      <c r="L320" s="10">
        <v>9577.1000366210937</v>
      </c>
      <c r="M320" s="10">
        <v>8372.1999816894531</v>
      </c>
      <c r="N320" s="10">
        <v>6080.7000122070312</v>
      </c>
      <c r="O320" s="10">
        <v>3828.8333129882812</v>
      </c>
      <c r="P320" s="10">
        <v>10000</v>
      </c>
      <c r="Q320" s="10">
        <v>10000</v>
      </c>
      <c r="R320" s="10">
        <v>10000</v>
      </c>
      <c r="S320" s="10">
        <v>10000</v>
      </c>
      <c r="T320" s="10">
        <v>10000</v>
      </c>
      <c r="U320" s="10">
        <v>10000</v>
      </c>
      <c r="V320" s="10">
        <v>10000</v>
      </c>
      <c r="W320" s="10">
        <v>10000</v>
      </c>
      <c r="X320" s="10">
        <v>10000</v>
      </c>
      <c r="Y320" s="10">
        <v>10000</v>
      </c>
      <c r="Z320" s="10">
        <v>10000</v>
      </c>
      <c r="AA320" s="10">
        <v>10000</v>
      </c>
      <c r="AB320" s="10">
        <v>10000</v>
      </c>
      <c r="AC320" s="10">
        <v>10000</v>
      </c>
      <c r="AD320" s="10">
        <v>10000</v>
      </c>
      <c r="AE320" s="10">
        <v>10000</v>
      </c>
      <c r="AF320" s="10">
        <v>10000</v>
      </c>
      <c r="AG320" s="10">
        <v>10000</v>
      </c>
      <c r="AH320" s="10">
        <v>10000</v>
      </c>
      <c r="AI320" s="10">
        <v>10000</v>
      </c>
      <c r="AJ320" s="10">
        <v>10000</v>
      </c>
      <c r="AK320" s="10">
        <v>10000</v>
      </c>
      <c r="AL320" s="10">
        <v>10000</v>
      </c>
      <c r="AM320" s="10">
        <v>10000</v>
      </c>
      <c r="AN320" s="10">
        <v>10000</v>
      </c>
      <c r="AO320" s="10">
        <v>10000</v>
      </c>
      <c r="AP320" s="10">
        <v>10000</v>
      </c>
      <c r="AQ320" s="10">
        <v>10000</v>
      </c>
      <c r="AR320" s="10">
        <v>10000</v>
      </c>
      <c r="AS320" s="10">
        <v>10000</v>
      </c>
      <c r="AT320" s="10">
        <v>10000</v>
      </c>
      <c r="AU320" s="10">
        <v>10000</v>
      </c>
      <c r="AV320" s="10">
        <v>10000</v>
      </c>
      <c r="AW320" s="10">
        <v>10000</v>
      </c>
      <c r="AX320" s="10">
        <v>10000</v>
      </c>
      <c r="AY320" s="10">
        <v>10000</v>
      </c>
    </row>
    <row r="321" spans="1:51" x14ac:dyDescent="0.25">
      <c r="A321" s="9" t="s">
        <v>141</v>
      </c>
      <c r="B321" s="9" t="s">
        <v>740</v>
      </c>
      <c r="C321" s="9" t="s">
        <v>330</v>
      </c>
      <c r="D321" s="9" t="s">
        <v>419</v>
      </c>
      <c r="E321" s="9" t="s">
        <v>263</v>
      </c>
      <c r="F321" s="9" t="s">
        <v>322</v>
      </c>
      <c r="G321" s="9" t="s">
        <v>331</v>
      </c>
      <c r="H321" s="9">
        <v>2000</v>
      </c>
      <c r="I321" s="9" t="s">
        <v>1</v>
      </c>
      <c r="J321" s="10">
        <v>17500</v>
      </c>
      <c r="K321" s="10">
        <v>11194.599983215332</v>
      </c>
      <c r="L321" s="10">
        <v>10983.900093078613</v>
      </c>
      <c r="M321" s="10">
        <v>10240.200103759766</v>
      </c>
      <c r="N321" s="10">
        <v>10196.700042724609</v>
      </c>
      <c r="O321" s="10">
        <v>10421.512710571289</v>
      </c>
      <c r="P321" s="10">
        <v>12500</v>
      </c>
      <c r="Q321" s="10">
        <v>12500</v>
      </c>
      <c r="R321" s="10">
        <v>14960</v>
      </c>
      <c r="S321" s="10">
        <v>14960</v>
      </c>
      <c r="T321" s="10">
        <v>15668.084210579855</v>
      </c>
      <c r="U321" s="10">
        <v>16376.168421159709</v>
      </c>
      <c r="V321" s="10">
        <v>17084.252631739564</v>
      </c>
      <c r="W321" s="10">
        <v>17500</v>
      </c>
      <c r="X321" s="10">
        <v>17500</v>
      </c>
      <c r="Y321" s="10">
        <v>17500</v>
      </c>
      <c r="Z321" s="10">
        <v>17500</v>
      </c>
      <c r="AA321" s="10">
        <v>17500</v>
      </c>
      <c r="AB321" s="10">
        <v>17500</v>
      </c>
      <c r="AC321" s="10">
        <v>17500</v>
      </c>
      <c r="AD321" s="10">
        <v>17500</v>
      </c>
      <c r="AE321" s="10">
        <v>17500</v>
      </c>
      <c r="AF321" s="10">
        <v>17500</v>
      </c>
      <c r="AG321" s="10">
        <v>17500</v>
      </c>
      <c r="AH321" s="10">
        <v>17500</v>
      </c>
      <c r="AI321" s="10">
        <v>17500</v>
      </c>
      <c r="AJ321" s="10">
        <v>17500</v>
      </c>
      <c r="AK321" s="10">
        <v>17500</v>
      </c>
      <c r="AL321" s="10">
        <v>17500</v>
      </c>
      <c r="AM321" s="10">
        <v>17500</v>
      </c>
      <c r="AN321" s="10">
        <v>17500</v>
      </c>
      <c r="AO321" s="10">
        <v>17500</v>
      </c>
      <c r="AP321" s="10">
        <v>17500</v>
      </c>
      <c r="AQ321" s="10">
        <v>17500</v>
      </c>
      <c r="AR321" s="10">
        <v>17500</v>
      </c>
      <c r="AS321" s="10">
        <v>17500</v>
      </c>
      <c r="AT321" s="10">
        <v>17500</v>
      </c>
      <c r="AU321" s="10">
        <v>17500</v>
      </c>
      <c r="AV321" s="10">
        <v>17500</v>
      </c>
      <c r="AW321" s="10">
        <v>17500</v>
      </c>
      <c r="AX321" s="10">
        <v>17500</v>
      </c>
      <c r="AY321" s="10">
        <v>17500</v>
      </c>
    </row>
    <row r="322" spans="1:51" x14ac:dyDescent="0.25">
      <c r="A322" s="9" t="s">
        <v>141</v>
      </c>
      <c r="B322" s="9" t="s">
        <v>741</v>
      </c>
      <c r="C322" s="9" t="s">
        <v>330</v>
      </c>
      <c r="D322" s="9" t="s">
        <v>262</v>
      </c>
      <c r="E322" s="9" t="s">
        <v>264</v>
      </c>
      <c r="F322" s="9" t="s">
        <v>322</v>
      </c>
      <c r="G322" s="9" t="s">
        <v>326</v>
      </c>
      <c r="H322" s="9">
        <v>2001</v>
      </c>
      <c r="I322" s="9" t="s">
        <v>1</v>
      </c>
      <c r="J322" s="10">
        <v>5600</v>
      </c>
      <c r="K322" s="10">
        <v>1324.6000061035156</v>
      </c>
      <c r="L322" s="10">
        <v>1377.5000305175781</v>
      </c>
      <c r="M322" s="10">
        <v>2551.9000244140625</v>
      </c>
      <c r="N322" s="10">
        <v>4319.7999877929687</v>
      </c>
      <c r="O322" s="10">
        <v>6097.7333374023437</v>
      </c>
      <c r="P322" s="10">
        <v>5600</v>
      </c>
      <c r="Q322" s="10">
        <v>5600</v>
      </c>
      <c r="R322" s="10">
        <v>5600</v>
      </c>
      <c r="S322" s="10">
        <v>5600</v>
      </c>
      <c r="T322" s="10">
        <v>5600</v>
      </c>
      <c r="U322" s="10">
        <v>5600</v>
      </c>
      <c r="V322" s="10">
        <v>5600</v>
      </c>
      <c r="W322" s="10">
        <v>5600</v>
      </c>
      <c r="X322" s="10">
        <v>5600</v>
      </c>
      <c r="Y322" s="10">
        <v>5600</v>
      </c>
      <c r="Z322" s="10">
        <v>5600</v>
      </c>
      <c r="AA322" s="10">
        <v>5600</v>
      </c>
      <c r="AB322" s="10">
        <v>5600</v>
      </c>
      <c r="AC322" s="10">
        <v>5600</v>
      </c>
      <c r="AD322" s="10">
        <v>5600</v>
      </c>
      <c r="AE322" s="10">
        <v>5600</v>
      </c>
      <c r="AF322" s="10">
        <v>5600</v>
      </c>
      <c r="AG322" s="10">
        <v>5600</v>
      </c>
      <c r="AH322" s="10">
        <v>5600</v>
      </c>
      <c r="AI322" s="10">
        <v>5600</v>
      </c>
      <c r="AJ322" s="10">
        <v>5600</v>
      </c>
      <c r="AK322" s="10">
        <v>5600</v>
      </c>
      <c r="AL322" s="10">
        <v>5600</v>
      </c>
      <c r="AM322" s="10">
        <v>5600</v>
      </c>
      <c r="AN322" s="10">
        <v>5600</v>
      </c>
      <c r="AO322" s="10">
        <v>5600</v>
      </c>
      <c r="AP322" s="10">
        <v>5600</v>
      </c>
      <c r="AQ322" s="10">
        <v>5600</v>
      </c>
      <c r="AR322" s="10">
        <v>5600</v>
      </c>
      <c r="AS322" s="10">
        <v>5600</v>
      </c>
      <c r="AT322" s="10">
        <v>5600</v>
      </c>
      <c r="AU322" s="10">
        <v>5600</v>
      </c>
      <c r="AV322" s="10">
        <v>5600</v>
      </c>
      <c r="AW322" s="10">
        <v>5600</v>
      </c>
      <c r="AX322" s="10">
        <v>5600</v>
      </c>
      <c r="AY322" s="10">
        <v>5600</v>
      </c>
    </row>
    <row r="323" spans="1:51" x14ac:dyDescent="0.25">
      <c r="A323" s="9" t="s">
        <v>141</v>
      </c>
      <c r="B323" s="9" t="s">
        <v>742</v>
      </c>
      <c r="C323" s="9" t="s">
        <v>330</v>
      </c>
      <c r="D323" s="9" t="s">
        <v>538</v>
      </c>
      <c r="E323" s="9" t="s">
        <v>295</v>
      </c>
      <c r="F323" s="9" t="s">
        <v>322</v>
      </c>
      <c r="G323" s="9" t="s">
        <v>326</v>
      </c>
      <c r="H323" s="9">
        <v>2020</v>
      </c>
      <c r="I323" s="9" t="s">
        <v>208</v>
      </c>
      <c r="J323" s="10">
        <v>2000</v>
      </c>
      <c r="K323" s="10"/>
      <c r="L323" s="10"/>
      <c r="M323" s="10"/>
      <c r="N323" s="10"/>
      <c r="O323" s="10"/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939</v>
      </c>
      <c r="V323" s="10">
        <v>1167.738569584782</v>
      </c>
      <c r="W323" s="10">
        <v>1301.5420552604762</v>
      </c>
      <c r="X323" s="10">
        <v>1396.4771391695638</v>
      </c>
      <c r="Y323" s="10">
        <v>1470.1145111032529</v>
      </c>
      <c r="Z323" s="10">
        <v>1530.280624845258</v>
      </c>
      <c r="AA323" s="10">
        <v>1581.1503491882534</v>
      </c>
      <c r="AB323" s="10">
        <v>1625.2157087543458</v>
      </c>
      <c r="AC323" s="10">
        <v>1664.0841105209524</v>
      </c>
      <c r="AD323" s="10">
        <v>1698.8530806880351</v>
      </c>
      <c r="AE323" s="10">
        <v>1730.3054400234623</v>
      </c>
      <c r="AF323" s="10">
        <v>1759.0191944300402</v>
      </c>
      <c r="AG323" s="10">
        <v>1785.4332879623071</v>
      </c>
      <c r="AH323" s="10">
        <v>1809.8889187730354</v>
      </c>
      <c r="AI323" s="10">
        <v>1832.6565663637293</v>
      </c>
      <c r="AJ323" s="10">
        <v>1853.9542783391278</v>
      </c>
      <c r="AK323" s="10">
        <v>1873.9604035385514</v>
      </c>
      <c r="AL323" s="10">
        <v>1892.8226801057342</v>
      </c>
      <c r="AM323" s="10">
        <v>1910.6648631249252</v>
      </c>
      <c r="AN323" s="10">
        <v>1927.5916502728169</v>
      </c>
      <c r="AO323" s="10">
        <v>1943.6924044487296</v>
      </c>
      <c r="AP323" s="10">
        <v>1959.0440096082441</v>
      </c>
      <c r="AQ323" s="10">
        <v>1973.7130912566195</v>
      </c>
      <c r="AR323" s="10">
        <v>1987.757764014822</v>
      </c>
      <c r="AS323" s="10">
        <v>2000</v>
      </c>
      <c r="AT323" s="10">
        <v>2000</v>
      </c>
      <c r="AU323" s="10">
        <v>2000</v>
      </c>
      <c r="AV323" s="10">
        <v>2000</v>
      </c>
      <c r="AW323" s="10">
        <v>2000</v>
      </c>
      <c r="AX323" s="10">
        <v>2000</v>
      </c>
      <c r="AY323" s="10">
        <v>2000</v>
      </c>
    </row>
    <row r="324" spans="1:51" x14ac:dyDescent="0.25">
      <c r="A324" s="9" t="s">
        <v>141</v>
      </c>
      <c r="B324" s="9" t="s">
        <v>743</v>
      </c>
      <c r="C324" s="9" t="s">
        <v>330</v>
      </c>
      <c r="D324" s="9" t="s">
        <v>538</v>
      </c>
      <c r="E324" s="9" t="s">
        <v>296</v>
      </c>
      <c r="F324" s="9" t="s">
        <v>322</v>
      </c>
      <c r="G324" s="9" t="s">
        <v>326</v>
      </c>
      <c r="H324" s="9">
        <v>2020</v>
      </c>
      <c r="I324" s="9" t="s">
        <v>208</v>
      </c>
      <c r="J324" s="10">
        <v>1900</v>
      </c>
      <c r="K324" s="10"/>
      <c r="L324" s="10"/>
      <c r="M324" s="10"/>
      <c r="N324" s="10"/>
      <c r="O324" s="10"/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892.05</v>
      </c>
      <c r="V324" s="10">
        <v>1109.3516411055427</v>
      </c>
      <c r="W324" s="10">
        <v>1236.4649524974523</v>
      </c>
      <c r="X324" s="10">
        <v>1326.6532822110858</v>
      </c>
      <c r="Y324" s="10">
        <v>1396.6087855480903</v>
      </c>
      <c r="Z324" s="10">
        <v>1453.7665936029953</v>
      </c>
      <c r="AA324" s="10">
        <v>1502.0928317288406</v>
      </c>
      <c r="AB324" s="10">
        <v>1543.9549233166285</v>
      </c>
      <c r="AC324" s="10">
        <v>1580.8799049949048</v>
      </c>
      <c r="AD324" s="10">
        <v>1613.9104266536333</v>
      </c>
      <c r="AE324" s="10">
        <v>1643.7901680222892</v>
      </c>
      <c r="AF324" s="10">
        <v>1671.0682347085381</v>
      </c>
      <c r="AG324" s="10">
        <v>1696.1616235641918</v>
      </c>
      <c r="AH324" s="10">
        <v>1719.3944728343836</v>
      </c>
      <c r="AI324" s="10">
        <v>1741.0237380455428</v>
      </c>
      <c r="AJ324" s="10">
        <v>1761.2565644221716</v>
      </c>
      <c r="AK324" s="10">
        <v>1780.2623833616237</v>
      </c>
      <c r="AL324" s="10">
        <v>1798.1815461004476</v>
      </c>
      <c r="AM324" s="10">
        <v>1815.1316199686789</v>
      </c>
      <c r="AN324" s="10">
        <v>1831.2120677591761</v>
      </c>
      <c r="AO324" s="10">
        <v>1846.5077842262931</v>
      </c>
      <c r="AP324" s="10">
        <v>1861.091809127832</v>
      </c>
      <c r="AQ324" s="10">
        <v>1875.0274366937886</v>
      </c>
      <c r="AR324" s="10">
        <v>1888.3698758140811</v>
      </c>
      <c r="AS324" s="10">
        <v>1900</v>
      </c>
      <c r="AT324" s="10">
        <v>1900</v>
      </c>
      <c r="AU324" s="10">
        <v>1900</v>
      </c>
      <c r="AV324" s="10">
        <v>1900</v>
      </c>
      <c r="AW324" s="10">
        <v>1900</v>
      </c>
      <c r="AX324" s="10">
        <v>1900</v>
      </c>
      <c r="AY324" s="10">
        <v>1900</v>
      </c>
    </row>
    <row r="325" spans="1:51" x14ac:dyDescent="0.25">
      <c r="A325" s="9" t="s">
        <v>141</v>
      </c>
      <c r="B325" s="9" t="s">
        <v>744</v>
      </c>
      <c r="C325" s="9" t="s">
        <v>330</v>
      </c>
      <c r="D325" s="9" t="s">
        <v>538</v>
      </c>
      <c r="E325" s="9" t="s">
        <v>297</v>
      </c>
      <c r="F325" s="9" t="s">
        <v>322</v>
      </c>
      <c r="G325" s="9" t="s">
        <v>326</v>
      </c>
      <c r="H325" s="9">
        <v>2020</v>
      </c>
      <c r="I325" s="9" t="s">
        <v>208</v>
      </c>
      <c r="J325" s="10">
        <v>4100</v>
      </c>
      <c r="K325" s="10"/>
      <c r="L325" s="10"/>
      <c r="M325" s="10"/>
      <c r="N325" s="10"/>
      <c r="O325" s="10"/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1924.9499999999998</v>
      </c>
      <c r="V325" s="10">
        <v>2393.864067648803</v>
      </c>
      <c r="W325" s="10">
        <v>2668.1612132839759</v>
      </c>
      <c r="X325" s="10">
        <v>2862.7781352976058</v>
      </c>
      <c r="Y325" s="10">
        <v>3013.7347477616686</v>
      </c>
      <c r="Z325" s="10">
        <v>3137.0752809327792</v>
      </c>
      <c r="AA325" s="10">
        <v>3241.3582158359191</v>
      </c>
      <c r="AB325" s="10">
        <v>3331.6922029464085</v>
      </c>
      <c r="AC325" s="10">
        <v>3411.3724265679525</v>
      </c>
      <c r="AD325" s="10">
        <v>3482.6488154104718</v>
      </c>
      <c r="AE325" s="10">
        <v>3547.1261520480975</v>
      </c>
      <c r="AF325" s="10">
        <v>3605.9893485815824</v>
      </c>
      <c r="AG325" s="10">
        <v>3660.1382403227299</v>
      </c>
      <c r="AH325" s="10">
        <v>3710.2722834847227</v>
      </c>
      <c r="AI325" s="10">
        <v>3756.9459610456452</v>
      </c>
      <c r="AJ325" s="10">
        <v>3800.6062705952122</v>
      </c>
      <c r="AK325" s="10">
        <v>3841.6188272540303</v>
      </c>
      <c r="AL325" s="10">
        <v>3880.2864942167553</v>
      </c>
      <c r="AM325" s="10">
        <v>3916.8629694060969</v>
      </c>
      <c r="AN325" s="10">
        <v>3951.562883059275</v>
      </c>
      <c r="AO325" s="10">
        <v>3984.5694291198956</v>
      </c>
      <c r="AP325" s="10">
        <v>4016.0402196969007</v>
      </c>
      <c r="AQ325" s="10">
        <v>4046.1118370760696</v>
      </c>
      <c r="AR325" s="10">
        <v>4074.9034162303851</v>
      </c>
      <c r="AS325" s="10">
        <v>4100</v>
      </c>
      <c r="AT325" s="10">
        <v>4100</v>
      </c>
      <c r="AU325" s="10">
        <v>4100</v>
      </c>
      <c r="AV325" s="10">
        <v>4100</v>
      </c>
      <c r="AW325" s="10">
        <v>4100</v>
      </c>
      <c r="AX325" s="10">
        <v>4100</v>
      </c>
      <c r="AY325" s="10">
        <v>4100</v>
      </c>
    </row>
    <row r="326" spans="1:51" x14ac:dyDescent="0.25">
      <c r="A326" s="9" t="s">
        <v>141</v>
      </c>
      <c r="B326" s="9" t="s">
        <v>745</v>
      </c>
      <c r="C326" s="9" t="s">
        <v>321</v>
      </c>
      <c r="D326" s="9" t="s">
        <v>746</v>
      </c>
      <c r="E326" s="9" t="s">
        <v>746</v>
      </c>
      <c r="F326" s="9" t="s">
        <v>322</v>
      </c>
      <c r="G326" s="9" t="s">
        <v>326</v>
      </c>
      <c r="H326" s="9">
        <v>1997</v>
      </c>
      <c r="I326" s="9" t="s">
        <v>308</v>
      </c>
      <c r="J326" s="10">
        <v>1310</v>
      </c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</row>
    <row r="327" spans="1:51" x14ac:dyDescent="0.25">
      <c r="A327" s="9" t="s">
        <v>141</v>
      </c>
      <c r="B327" s="9" t="s">
        <v>747</v>
      </c>
      <c r="C327" s="9" t="s">
        <v>321</v>
      </c>
      <c r="D327" s="9" t="s">
        <v>533</v>
      </c>
      <c r="E327" s="9" t="s">
        <v>534</v>
      </c>
      <c r="F327" s="9" t="s">
        <v>322</v>
      </c>
      <c r="G327" s="9" t="s">
        <v>326</v>
      </c>
      <c r="H327" s="9">
        <v>1986</v>
      </c>
      <c r="I327" s="9" t="s">
        <v>308</v>
      </c>
      <c r="J327" s="10">
        <v>0</v>
      </c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</row>
    <row r="328" spans="1:51" x14ac:dyDescent="0.25"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</row>
    <row r="329" spans="1:51" x14ac:dyDescent="0.25"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</row>
    <row r="330" spans="1:51" x14ac:dyDescent="0.25"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</row>
    <row r="331" spans="1:51" x14ac:dyDescent="0.25"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</row>
    <row r="332" spans="1:51" x14ac:dyDescent="0.25"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</row>
    <row r="333" spans="1:51" x14ac:dyDescent="0.25"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</row>
    <row r="334" spans="1:51" x14ac:dyDescent="0.25"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</row>
    <row r="335" spans="1:51" x14ac:dyDescent="0.25"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</row>
    <row r="336" spans="1:51" x14ac:dyDescent="0.25"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</row>
    <row r="337" spans="10:51" x14ac:dyDescent="0.25"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</row>
    <row r="338" spans="10:51" x14ac:dyDescent="0.25"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</row>
    <row r="339" spans="10:51" x14ac:dyDescent="0.25"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</row>
    <row r="340" spans="10:51" x14ac:dyDescent="0.25"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</row>
    <row r="341" spans="10:51" x14ac:dyDescent="0.25"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</row>
    <row r="342" spans="10:51" x14ac:dyDescent="0.25"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</row>
    <row r="343" spans="10:51" x14ac:dyDescent="0.25"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</row>
    <row r="344" spans="10:51" x14ac:dyDescent="0.25"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</row>
    <row r="345" spans="10:51" x14ac:dyDescent="0.25"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</row>
    <row r="346" spans="10:51" x14ac:dyDescent="0.25"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</row>
    <row r="347" spans="10:51" x14ac:dyDescent="0.25"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</row>
    <row r="348" spans="10:51" x14ac:dyDescent="0.25"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</row>
    <row r="349" spans="10:51" x14ac:dyDescent="0.25"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</row>
    <row r="350" spans="10:51" x14ac:dyDescent="0.25"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</row>
    <row r="351" spans="10:51" x14ac:dyDescent="0.25"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</row>
    <row r="352" spans="10:51" x14ac:dyDescent="0.25"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</row>
    <row r="353" spans="10:51" x14ac:dyDescent="0.25"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</row>
    <row r="354" spans="10:51" x14ac:dyDescent="0.25"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</row>
    <row r="355" spans="10:51" x14ac:dyDescent="0.25"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</row>
    <row r="356" spans="10:51" x14ac:dyDescent="0.25"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</row>
    <row r="357" spans="10:51" x14ac:dyDescent="0.25"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</row>
    <row r="358" spans="10:51" x14ac:dyDescent="0.25"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</row>
    <row r="359" spans="10:51" x14ac:dyDescent="0.25"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</row>
    <row r="360" spans="10:51" x14ac:dyDescent="0.25"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</row>
    <row r="361" spans="10:51" x14ac:dyDescent="0.25"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</row>
    <row r="362" spans="10:51" x14ac:dyDescent="0.25"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</row>
    <row r="363" spans="10:51" x14ac:dyDescent="0.25"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</row>
    <row r="364" spans="10:51" x14ac:dyDescent="0.25"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</row>
    <row r="365" spans="10:51" x14ac:dyDescent="0.25"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</row>
    <row r="366" spans="10:51" x14ac:dyDescent="0.25"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</row>
    <row r="367" spans="10:51" x14ac:dyDescent="0.25"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</row>
    <row r="368" spans="10:51" x14ac:dyDescent="0.25"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</row>
    <row r="369" spans="10:51" x14ac:dyDescent="0.25"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</row>
    <row r="370" spans="10:51" x14ac:dyDescent="0.25"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</row>
    <row r="371" spans="10:51" x14ac:dyDescent="0.25"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</row>
    <row r="372" spans="10:51" x14ac:dyDescent="0.25"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</row>
    <row r="373" spans="10:51" x14ac:dyDescent="0.25"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</row>
    <row r="374" spans="10:51" x14ac:dyDescent="0.25"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</row>
    <row r="375" spans="10:51" x14ac:dyDescent="0.25"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</row>
    <row r="376" spans="10:51" x14ac:dyDescent="0.25"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</row>
    <row r="377" spans="10:51" x14ac:dyDescent="0.25"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</row>
    <row r="378" spans="10:51" x14ac:dyDescent="0.25"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</row>
    <row r="379" spans="10:51" x14ac:dyDescent="0.25"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</row>
    <row r="380" spans="10:51" x14ac:dyDescent="0.25"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</row>
    <row r="381" spans="10:51" x14ac:dyDescent="0.25"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</row>
    <row r="382" spans="10:51" x14ac:dyDescent="0.25"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</row>
    <row r="383" spans="10:51" x14ac:dyDescent="0.25"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</row>
    <row r="384" spans="10:51" x14ac:dyDescent="0.25"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</row>
    <row r="385" spans="10:51" x14ac:dyDescent="0.25"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</row>
    <row r="386" spans="10:51" x14ac:dyDescent="0.25"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</row>
    <row r="387" spans="10:51" x14ac:dyDescent="0.25"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</row>
    <row r="388" spans="10:51" x14ac:dyDescent="0.25"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</row>
    <row r="389" spans="10:51" x14ac:dyDescent="0.25"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</row>
    <row r="390" spans="10:51" x14ac:dyDescent="0.25"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</row>
    <row r="391" spans="10:51" x14ac:dyDescent="0.25"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</row>
    <row r="392" spans="10:51" x14ac:dyDescent="0.25"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</row>
    <row r="393" spans="10:51" x14ac:dyDescent="0.25"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</row>
    <row r="394" spans="10:51" x14ac:dyDescent="0.25"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</row>
    <row r="395" spans="10:51" x14ac:dyDescent="0.25"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</row>
    <row r="396" spans="10:51" x14ac:dyDescent="0.25"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</row>
    <row r="397" spans="10:51" x14ac:dyDescent="0.25"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</row>
    <row r="398" spans="10:51" x14ac:dyDescent="0.25"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</row>
    <row r="399" spans="10:51" x14ac:dyDescent="0.25"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</row>
    <row r="400" spans="10:51" x14ac:dyDescent="0.25"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</row>
    <row r="401" spans="10:51" x14ac:dyDescent="0.25"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</row>
    <row r="402" spans="10:51" x14ac:dyDescent="0.25"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</row>
    <row r="403" spans="10:51" x14ac:dyDescent="0.25"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</row>
    <row r="404" spans="10:51" x14ac:dyDescent="0.25"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</row>
    <row r="405" spans="10:51" x14ac:dyDescent="0.25"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</row>
    <row r="406" spans="10:51" x14ac:dyDescent="0.25"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</row>
    <row r="407" spans="10:51" x14ac:dyDescent="0.25"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</row>
    <row r="408" spans="10:51" x14ac:dyDescent="0.25"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</row>
    <row r="409" spans="10:51" x14ac:dyDescent="0.25"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</row>
    <row r="410" spans="10:51" x14ac:dyDescent="0.25"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</row>
    <row r="411" spans="10:51" x14ac:dyDescent="0.25"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</row>
    <row r="412" spans="10:51" x14ac:dyDescent="0.25"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</row>
    <row r="413" spans="10:51" x14ac:dyDescent="0.25"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</row>
    <row r="414" spans="10:51" x14ac:dyDescent="0.25"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</row>
    <row r="415" spans="10:51" x14ac:dyDescent="0.25"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</row>
    <row r="416" spans="10:51" x14ac:dyDescent="0.25"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</row>
    <row r="417" spans="10:51" x14ac:dyDescent="0.25"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</row>
    <row r="418" spans="10:51" x14ac:dyDescent="0.25"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</row>
    <row r="419" spans="10:51" x14ac:dyDescent="0.25"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</row>
    <row r="420" spans="10:51" x14ac:dyDescent="0.25"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</row>
    <row r="421" spans="10:51" x14ac:dyDescent="0.25"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</row>
    <row r="422" spans="10:51" x14ac:dyDescent="0.25"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</row>
    <row r="423" spans="10:51" x14ac:dyDescent="0.25"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</row>
    <row r="424" spans="10:51" x14ac:dyDescent="0.25"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</row>
    <row r="425" spans="10:51" x14ac:dyDescent="0.25"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</row>
    <row r="426" spans="10:51" x14ac:dyDescent="0.25"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</row>
    <row r="427" spans="10:51" x14ac:dyDescent="0.25"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</row>
    <row r="428" spans="10:51" x14ac:dyDescent="0.25"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</row>
    <row r="429" spans="10:51" x14ac:dyDescent="0.25"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</row>
    <row r="430" spans="10:51" x14ac:dyDescent="0.25"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</row>
    <row r="431" spans="10:51" x14ac:dyDescent="0.25"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</row>
    <row r="432" spans="10:51" x14ac:dyDescent="0.25"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</row>
    <row r="433" spans="10:51" x14ac:dyDescent="0.25"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</row>
    <row r="434" spans="10:51" x14ac:dyDescent="0.25"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</row>
    <row r="435" spans="10:51" x14ac:dyDescent="0.25"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</row>
    <row r="436" spans="10:51" x14ac:dyDescent="0.25"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</row>
    <row r="437" spans="10:51" x14ac:dyDescent="0.25"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</row>
    <row r="438" spans="10:51" x14ac:dyDescent="0.25"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</row>
    <row r="439" spans="10:51" x14ac:dyDescent="0.25"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</row>
    <row r="440" spans="10:51" x14ac:dyDescent="0.25"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</row>
    <row r="441" spans="10:51" x14ac:dyDescent="0.25"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</row>
    <row r="442" spans="10:51" x14ac:dyDescent="0.25"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</row>
    <row r="443" spans="10:51" x14ac:dyDescent="0.25"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</row>
    <row r="444" spans="10:51" x14ac:dyDescent="0.25"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</row>
    <row r="445" spans="10:51" x14ac:dyDescent="0.25"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</row>
    <row r="446" spans="10:51" x14ac:dyDescent="0.25"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</row>
    <row r="447" spans="10:51" x14ac:dyDescent="0.25"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</row>
    <row r="448" spans="10:51" x14ac:dyDescent="0.25"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</row>
    <row r="449" spans="10:51" x14ac:dyDescent="0.25"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</row>
    <row r="450" spans="10:51" x14ac:dyDescent="0.25"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</row>
    <row r="451" spans="10:51" x14ac:dyDescent="0.25"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</row>
    <row r="452" spans="10:51" x14ac:dyDescent="0.25"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</row>
    <row r="453" spans="10:51" x14ac:dyDescent="0.25"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</row>
    <row r="454" spans="10:51" x14ac:dyDescent="0.25"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</row>
    <row r="455" spans="10:51" x14ac:dyDescent="0.25"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</row>
    <row r="456" spans="10:51" x14ac:dyDescent="0.25"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</row>
    <row r="457" spans="10:51" x14ac:dyDescent="0.25"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</row>
    <row r="458" spans="10:51" x14ac:dyDescent="0.25"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</row>
    <row r="459" spans="10:51" x14ac:dyDescent="0.25"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</row>
    <row r="460" spans="10:51" x14ac:dyDescent="0.25"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</row>
    <row r="461" spans="10:51" x14ac:dyDescent="0.25"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</row>
    <row r="462" spans="10:51" x14ac:dyDescent="0.25"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</row>
    <row r="463" spans="10:51" x14ac:dyDescent="0.25"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</row>
    <row r="464" spans="10:51" x14ac:dyDescent="0.25"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</row>
    <row r="465" spans="10:51" x14ac:dyDescent="0.25"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</row>
    <row r="466" spans="10:51" x14ac:dyDescent="0.25"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</row>
    <row r="467" spans="10:51" x14ac:dyDescent="0.25"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</row>
    <row r="468" spans="10:51" x14ac:dyDescent="0.25"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</row>
    <row r="469" spans="10:51" x14ac:dyDescent="0.25"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</row>
    <row r="470" spans="10:51" x14ac:dyDescent="0.25"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</row>
    <row r="471" spans="10:51" x14ac:dyDescent="0.25"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</row>
    <row r="472" spans="10:51" x14ac:dyDescent="0.25"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</row>
    <row r="473" spans="10:51" x14ac:dyDescent="0.25"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</row>
    <row r="474" spans="10:51" x14ac:dyDescent="0.25"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</row>
    <row r="475" spans="10:51" x14ac:dyDescent="0.25"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</row>
    <row r="476" spans="10:51" x14ac:dyDescent="0.25"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</row>
    <row r="477" spans="10:51" x14ac:dyDescent="0.25"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</row>
    <row r="478" spans="10:51" x14ac:dyDescent="0.25"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</row>
    <row r="479" spans="10:51" x14ac:dyDescent="0.25"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</row>
    <row r="480" spans="10:51" x14ac:dyDescent="0.25"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</row>
    <row r="481" spans="10:51" x14ac:dyDescent="0.25"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</row>
    <row r="482" spans="10:51" x14ac:dyDescent="0.25"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</row>
    <row r="483" spans="10:51" x14ac:dyDescent="0.25"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</row>
    <row r="484" spans="10:51" x14ac:dyDescent="0.25"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</row>
    <row r="485" spans="10:51" x14ac:dyDescent="0.25"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</row>
    <row r="486" spans="10:51" x14ac:dyDescent="0.25"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</row>
    <row r="487" spans="10:51" x14ac:dyDescent="0.25"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</row>
    <row r="488" spans="10:51" x14ac:dyDescent="0.25"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</row>
    <row r="489" spans="10:51" x14ac:dyDescent="0.25"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</row>
    <row r="490" spans="10:51" x14ac:dyDescent="0.25"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</row>
    <row r="491" spans="10:51" x14ac:dyDescent="0.25"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</row>
    <row r="492" spans="10:51" x14ac:dyDescent="0.25"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</row>
    <row r="493" spans="10:51" x14ac:dyDescent="0.25"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</row>
    <row r="494" spans="10:51" x14ac:dyDescent="0.25"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</row>
    <row r="495" spans="10:51" x14ac:dyDescent="0.25"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</row>
    <row r="496" spans="10:51" x14ac:dyDescent="0.25"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</row>
    <row r="497" spans="10:51" x14ac:dyDescent="0.25"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</row>
    <row r="498" spans="10:51" x14ac:dyDescent="0.25"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</row>
    <row r="499" spans="10:51" x14ac:dyDescent="0.25"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</row>
    <row r="500" spans="10:51" x14ac:dyDescent="0.25"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</row>
    <row r="501" spans="10:51" x14ac:dyDescent="0.25"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</row>
    <row r="502" spans="10:51" x14ac:dyDescent="0.25"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</row>
    <row r="503" spans="10:51" x14ac:dyDescent="0.25"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</row>
    <row r="504" spans="10:51" x14ac:dyDescent="0.25"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</row>
    <row r="505" spans="10:51" x14ac:dyDescent="0.25"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</row>
    <row r="506" spans="10:51" x14ac:dyDescent="0.25"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</row>
    <row r="507" spans="10:51" x14ac:dyDescent="0.25"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</row>
    <row r="508" spans="10:51" x14ac:dyDescent="0.25"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</row>
    <row r="509" spans="10:51" x14ac:dyDescent="0.25"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</row>
    <row r="510" spans="10:51" x14ac:dyDescent="0.25"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</row>
    <row r="511" spans="10:51" x14ac:dyDescent="0.25"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</row>
    <row r="512" spans="10:51" x14ac:dyDescent="0.25"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</row>
    <row r="513" spans="10:51" x14ac:dyDescent="0.25"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</row>
    <row r="514" spans="10:51" x14ac:dyDescent="0.25"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</row>
    <row r="515" spans="10:51" x14ac:dyDescent="0.25"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</row>
    <row r="516" spans="10:51" x14ac:dyDescent="0.25"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</row>
    <row r="517" spans="10:51" x14ac:dyDescent="0.25"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</row>
    <row r="518" spans="10:51" x14ac:dyDescent="0.25"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</row>
    <row r="519" spans="10:51" x14ac:dyDescent="0.25"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</row>
    <row r="520" spans="10:51" x14ac:dyDescent="0.25"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</row>
    <row r="521" spans="10:51" x14ac:dyDescent="0.25"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</row>
    <row r="522" spans="10:51" x14ac:dyDescent="0.25"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</row>
    <row r="523" spans="10:51" x14ac:dyDescent="0.25"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</row>
    <row r="524" spans="10:51" x14ac:dyDescent="0.25"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</row>
    <row r="525" spans="10:51" x14ac:dyDescent="0.25"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</row>
    <row r="526" spans="10:51" x14ac:dyDescent="0.25"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</row>
    <row r="527" spans="10:51" x14ac:dyDescent="0.25"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</row>
    <row r="528" spans="10:51" x14ac:dyDescent="0.25"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</row>
    <row r="529" spans="10:51" x14ac:dyDescent="0.25"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</row>
    <row r="530" spans="10:51" x14ac:dyDescent="0.25"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</row>
    <row r="531" spans="10:51" x14ac:dyDescent="0.25"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</row>
    <row r="532" spans="10:51" x14ac:dyDescent="0.25"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</row>
    <row r="533" spans="10:51" x14ac:dyDescent="0.25"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</row>
    <row r="534" spans="10:51" x14ac:dyDescent="0.25"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</row>
    <row r="535" spans="10:51" x14ac:dyDescent="0.25"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</row>
    <row r="536" spans="10:51" x14ac:dyDescent="0.25"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</row>
    <row r="537" spans="10:51" x14ac:dyDescent="0.25"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</row>
    <row r="538" spans="10:51" x14ac:dyDescent="0.25"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</row>
    <row r="539" spans="10:51" x14ac:dyDescent="0.25"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</row>
    <row r="540" spans="10:51" x14ac:dyDescent="0.25"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</row>
    <row r="541" spans="10:51" x14ac:dyDescent="0.25"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</row>
    <row r="542" spans="10:51" x14ac:dyDescent="0.25"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</row>
    <row r="543" spans="10:51" x14ac:dyDescent="0.25"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</row>
    <row r="544" spans="10:51" x14ac:dyDescent="0.25"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</row>
    <row r="545" spans="10:51" x14ac:dyDescent="0.25"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</row>
    <row r="546" spans="10:51" x14ac:dyDescent="0.25"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</row>
    <row r="547" spans="10:51" x14ac:dyDescent="0.25"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</row>
    <row r="548" spans="10:51" x14ac:dyDescent="0.25"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</row>
    <row r="549" spans="10:51" x14ac:dyDescent="0.25"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</row>
    <row r="550" spans="10:51" x14ac:dyDescent="0.25"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</row>
    <row r="551" spans="10:51" x14ac:dyDescent="0.25"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</row>
    <row r="552" spans="10:51" x14ac:dyDescent="0.25"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</row>
    <row r="553" spans="10:51" x14ac:dyDescent="0.25"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</row>
    <row r="554" spans="10:51" x14ac:dyDescent="0.25"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</row>
    <row r="555" spans="10:51" x14ac:dyDescent="0.25"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</row>
    <row r="556" spans="10:51" x14ac:dyDescent="0.25"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</row>
    <row r="557" spans="10:51" x14ac:dyDescent="0.25"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</row>
    <row r="558" spans="10:51" x14ac:dyDescent="0.25"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</row>
    <row r="559" spans="10:51" x14ac:dyDescent="0.25"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</row>
    <row r="560" spans="10:51" x14ac:dyDescent="0.25"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</row>
    <row r="561" spans="10:51" x14ac:dyDescent="0.25"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</row>
    <row r="562" spans="10:51" x14ac:dyDescent="0.25"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</row>
    <row r="563" spans="10:51" x14ac:dyDescent="0.25"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</row>
    <row r="564" spans="10:51" x14ac:dyDescent="0.25"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</row>
    <row r="565" spans="10:51" x14ac:dyDescent="0.25"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</row>
    <row r="566" spans="10:51" x14ac:dyDescent="0.25"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</row>
    <row r="567" spans="10:51" x14ac:dyDescent="0.25"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</row>
    <row r="568" spans="10:51" x14ac:dyDescent="0.25"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</row>
    <row r="569" spans="10:51" x14ac:dyDescent="0.25"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</row>
    <row r="570" spans="10:51" x14ac:dyDescent="0.25"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</row>
    <row r="571" spans="10:51" x14ac:dyDescent="0.25"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</row>
    <row r="572" spans="10:51" x14ac:dyDescent="0.25"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</row>
    <row r="573" spans="10:51" x14ac:dyDescent="0.25"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</row>
    <row r="574" spans="10:51" x14ac:dyDescent="0.25"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</row>
    <row r="575" spans="10:51" x14ac:dyDescent="0.25"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</row>
    <row r="576" spans="10:51" x14ac:dyDescent="0.25"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</row>
    <row r="577" spans="10:51" x14ac:dyDescent="0.25"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</row>
    <row r="578" spans="10:51" x14ac:dyDescent="0.25"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</row>
    <row r="579" spans="10:51" x14ac:dyDescent="0.25"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</row>
    <row r="580" spans="10:51" x14ac:dyDescent="0.25"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</row>
    <row r="581" spans="10:51" x14ac:dyDescent="0.25"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</row>
    <row r="582" spans="10:51" x14ac:dyDescent="0.25"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</row>
    <row r="583" spans="10:51" x14ac:dyDescent="0.25"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</row>
    <row r="584" spans="10:51" x14ac:dyDescent="0.25"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</row>
    <row r="585" spans="10:51" x14ac:dyDescent="0.25"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</row>
    <row r="586" spans="10:51" x14ac:dyDescent="0.25"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</row>
    <row r="587" spans="10:51" x14ac:dyDescent="0.25"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</row>
    <row r="588" spans="10:51" x14ac:dyDescent="0.25"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</row>
    <row r="589" spans="10:51" x14ac:dyDescent="0.25"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</row>
    <row r="590" spans="10:51" x14ac:dyDescent="0.25"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</row>
    <row r="591" spans="10:51" x14ac:dyDescent="0.25"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</row>
    <row r="592" spans="10:51" x14ac:dyDescent="0.25"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</row>
    <row r="593" spans="10:51" x14ac:dyDescent="0.25"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</row>
    <row r="594" spans="10:51" x14ac:dyDescent="0.25"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</row>
    <row r="595" spans="10:51" x14ac:dyDescent="0.25"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</row>
    <row r="596" spans="10:51" x14ac:dyDescent="0.25"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</row>
    <row r="597" spans="10:51" x14ac:dyDescent="0.25"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</row>
    <row r="598" spans="10:51" x14ac:dyDescent="0.25"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</row>
    <row r="599" spans="10:51" x14ac:dyDescent="0.25"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</row>
    <row r="600" spans="10:51" x14ac:dyDescent="0.25"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</row>
    <row r="601" spans="10:51" x14ac:dyDescent="0.25"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</row>
    <row r="602" spans="10:51" x14ac:dyDescent="0.25"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</row>
    <row r="603" spans="10:51" x14ac:dyDescent="0.25"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</row>
    <row r="604" spans="10:51" x14ac:dyDescent="0.25"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</row>
    <row r="605" spans="10:51" x14ac:dyDescent="0.25"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</row>
    <row r="606" spans="10:51" x14ac:dyDescent="0.25"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</row>
    <row r="607" spans="10:51" x14ac:dyDescent="0.25"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</row>
    <row r="608" spans="10:51" x14ac:dyDescent="0.25"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</row>
    <row r="609" spans="10:51" x14ac:dyDescent="0.25"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</row>
    <row r="610" spans="10:51" x14ac:dyDescent="0.25"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</row>
    <row r="611" spans="10:51" x14ac:dyDescent="0.25"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</row>
    <row r="612" spans="10:51" x14ac:dyDescent="0.25"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</row>
    <row r="613" spans="10:51" x14ac:dyDescent="0.25"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</row>
    <row r="614" spans="10:51" x14ac:dyDescent="0.25"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</row>
    <row r="615" spans="10:51" x14ac:dyDescent="0.25"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</row>
    <row r="616" spans="10:51" x14ac:dyDescent="0.25"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</row>
    <row r="617" spans="10:51" x14ac:dyDescent="0.25"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</row>
    <row r="618" spans="10:51" x14ac:dyDescent="0.25"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</row>
    <row r="619" spans="10:51" x14ac:dyDescent="0.25"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</row>
    <row r="620" spans="10:51" x14ac:dyDescent="0.25"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</row>
    <row r="621" spans="10:51" x14ac:dyDescent="0.25"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</row>
    <row r="622" spans="10:51" x14ac:dyDescent="0.25"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</row>
    <row r="623" spans="10:51" x14ac:dyDescent="0.25"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</row>
    <row r="624" spans="10:51" x14ac:dyDescent="0.25"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</row>
    <row r="625" spans="10:51" x14ac:dyDescent="0.25"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</row>
    <row r="626" spans="10:51" x14ac:dyDescent="0.25"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</row>
    <row r="627" spans="10:51" x14ac:dyDescent="0.25"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</row>
    <row r="628" spans="10:51" x14ac:dyDescent="0.25"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</row>
    <row r="629" spans="10:51" x14ac:dyDescent="0.25"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</row>
    <row r="630" spans="10:51" x14ac:dyDescent="0.25"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</row>
    <row r="631" spans="10:51" x14ac:dyDescent="0.25"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</row>
    <row r="632" spans="10:51" x14ac:dyDescent="0.25"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</row>
    <row r="633" spans="10:51" x14ac:dyDescent="0.25"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</row>
    <row r="634" spans="10:51" x14ac:dyDescent="0.25"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</row>
    <row r="635" spans="10:51" x14ac:dyDescent="0.25"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</row>
    <row r="636" spans="10:51" x14ac:dyDescent="0.25"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</row>
    <row r="637" spans="10:51" x14ac:dyDescent="0.25"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</row>
    <row r="638" spans="10:51" x14ac:dyDescent="0.25"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</row>
    <row r="639" spans="10:51" x14ac:dyDescent="0.25"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</row>
    <row r="640" spans="10:51" x14ac:dyDescent="0.25"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</row>
    <row r="641" spans="10:51" x14ac:dyDescent="0.25"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</row>
    <row r="642" spans="10:51" x14ac:dyDescent="0.25"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</row>
    <row r="643" spans="10:51" x14ac:dyDescent="0.25"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</row>
    <row r="644" spans="10:51" x14ac:dyDescent="0.25"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</row>
    <row r="645" spans="10:51" x14ac:dyDescent="0.25"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</row>
    <row r="646" spans="10:51" x14ac:dyDescent="0.25"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</row>
    <row r="647" spans="10:51" x14ac:dyDescent="0.25"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</row>
    <row r="648" spans="10:51" x14ac:dyDescent="0.25"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</row>
    <row r="649" spans="10:51" x14ac:dyDescent="0.25"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</row>
    <row r="650" spans="10:51" x14ac:dyDescent="0.25"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</row>
    <row r="651" spans="10:51" x14ac:dyDescent="0.25"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</row>
    <row r="652" spans="10:51" x14ac:dyDescent="0.25"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</row>
    <row r="653" spans="10:51" x14ac:dyDescent="0.25"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</row>
    <row r="654" spans="10:51" x14ac:dyDescent="0.25"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</row>
    <row r="655" spans="10:51" x14ac:dyDescent="0.25"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</row>
    <row r="656" spans="10:51" x14ac:dyDescent="0.25"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</row>
    <row r="657" spans="10:51" x14ac:dyDescent="0.25"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</row>
    <row r="658" spans="10:51" x14ac:dyDescent="0.25"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</row>
    <row r="659" spans="10:51" x14ac:dyDescent="0.25"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</row>
    <row r="660" spans="10:51" x14ac:dyDescent="0.25"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</row>
    <row r="661" spans="10:51" x14ac:dyDescent="0.25"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</row>
    <row r="662" spans="10:51" x14ac:dyDescent="0.25"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</row>
    <row r="663" spans="10:51" x14ac:dyDescent="0.25"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</row>
    <row r="664" spans="10:51" x14ac:dyDescent="0.25"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</row>
    <row r="665" spans="10:51" x14ac:dyDescent="0.25"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</row>
    <row r="666" spans="10:51" x14ac:dyDescent="0.25"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</row>
    <row r="667" spans="10:51" x14ac:dyDescent="0.25"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</row>
    <row r="668" spans="10:51" x14ac:dyDescent="0.25"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</row>
    <row r="669" spans="10:51" x14ac:dyDescent="0.25"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</row>
    <row r="670" spans="10:51" x14ac:dyDescent="0.25"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</row>
    <row r="671" spans="10:51" x14ac:dyDescent="0.25"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</row>
    <row r="672" spans="10:51" x14ac:dyDescent="0.25"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</row>
    <row r="673" spans="10:51" x14ac:dyDescent="0.25"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</row>
    <row r="674" spans="10:51" x14ac:dyDescent="0.25"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</row>
    <row r="675" spans="10:51" x14ac:dyDescent="0.25"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</row>
    <row r="676" spans="10:51" x14ac:dyDescent="0.25"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</row>
    <row r="677" spans="10:51" x14ac:dyDescent="0.25"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</row>
    <row r="678" spans="10:51" x14ac:dyDescent="0.25"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</row>
    <row r="679" spans="10:51" x14ac:dyDescent="0.25"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</row>
    <row r="680" spans="10:51" x14ac:dyDescent="0.25"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</row>
    <row r="681" spans="10:51" x14ac:dyDescent="0.25"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</row>
    <row r="682" spans="10:51" x14ac:dyDescent="0.25"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</row>
    <row r="683" spans="10:51" x14ac:dyDescent="0.25"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</row>
    <row r="684" spans="10:51" x14ac:dyDescent="0.25"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</row>
    <row r="685" spans="10:51" x14ac:dyDescent="0.25"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</row>
    <row r="686" spans="10:51" x14ac:dyDescent="0.25"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</row>
    <row r="687" spans="10:51" x14ac:dyDescent="0.25"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</row>
    <row r="688" spans="10:51" x14ac:dyDescent="0.25"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</row>
    <row r="689" spans="10:51" x14ac:dyDescent="0.25"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</row>
    <row r="690" spans="10:51" x14ac:dyDescent="0.25"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</row>
    <row r="691" spans="10:51" x14ac:dyDescent="0.25"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</row>
    <row r="692" spans="10:51" x14ac:dyDescent="0.25"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</row>
    <row r="693" spans="10:51" x14ac:dyDescent="0.25"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</row>
    <row r="694" spans="10:51" x14ac:dyDescent="0.25"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</row>
    <row r="695" spans="10:51" x14ac:dyDescent="0.25"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</row>
    <row r="696" spans="10:51" x14ac:dyDescent="0.25"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</row>
    <row r="697" spans="10:51" x14ac:dyDescent="0.25"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</row>
    <row r="698" spans="10:51" x14ac:dyDescent="0.25"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</row>
    <row r="699" spans="10:51" x14ac:dyDescent="0.25"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</row>
    <row r="700" spans="10:51" x14ac:dyDescent="0.25"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</row>
    <row r="701" spans="10:51" x14ac:dyDescent="0.25"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</row>
    <row r="702" spans="10:51" x14ac:dyDescent="0.25"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</row>
    <row r="703" spans="10:51" x14ac:dyDescent="0.25"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</row>
    <row r="704" spans="10:51" x14ac:dyDescent="0.25"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</row>
    <row r="705" spans="10:51" x14ac:dyDescent="0.25"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</row>
    <row r="706" spans="10:51" x14ac:dyDescent="0.25"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</row>
    <row r="707" spans="10:51" x14ac:dyDescent="0.25"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</row>
    <row r="708" spans="10:51" x14ac:dyDescent="0.25"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</row>
    <row r="709" spans="10:51" x14ac:dyDescent="0.25"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</row>
    <row r="710" spans="10:51" x14ac:dyDescent="0.25"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</row>
    <row r="711" spans="10:51" x14ac:dyDescent="0.25"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</row>
    <row r="712" spans="10:51" x14ac:dyDescent="0.25"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</row>
    <row r="713" spans="10:51" x14ac:dyDescent="0.25"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</row>
    <row r="714" spans="10:51" x14ac:dyDescent="0.25"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</row>
    <row r="715" spans="10:51" x14ac:dyDescent="0.25"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</row>
    <row r="716" spans="10:51" x14ac:dyDescent="0.25"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</row>
    <row r="717" spans="10:51" x14ac:dyDescent="0.25"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</row>
    <row r="718" spans="10:51" x14ac:dyDescent="0.25"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</row>
    <row r="719" spans="10:51" x14ac:dyDescent="0.25"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</row>
    <row r="720" spans="10:51" x14ac:dyDescent="0.25"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</row>
    <row r="721" spans="10:51" x14ac:dyDescent="0.25"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</row>
    <row r="722" spans="10:51" x14ac:dyDescent="0.25"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</row>
    <row r="723" spans="10:51" x14ac:dyDescent="0.25"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</row>
    <row r="724" spans="10:51" x14ac:dyDescent="0.25"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</row>
    <row r="725" spans="10:51" x14ac:dyDescent="0.25"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</row>
    <row r="726" spans="10:51" x14ac:dyDescent="0.25"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</row>
    <row r="727" spans="10:51" x14ac:dyDescent="0.25"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</row>
    <row r="728" spans="10:51" x14ac:dyDescent="0.25"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</row>
    <row r="729" spans="10:51" x14ac:dyDescent="0.25"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</row>
    <row r="730" spans="10:51" x14ac:dyDescent="0.25"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</row>
    <row r="731" spans="10:51" x14ac:dyDescent="0.25"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</row>
    <row r="732" spans="10:51" x14ac:dyDescent="0.25"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</row>
    <row r="733" spans="10:51" x14ac:dyDescent="0.25"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</row>
    <row r="734" spans="10:51" x14ac:dyDescent="0.25"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</row>
    <row r="735" spans="10:51" x14ac:dyDescent="0.25"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</row>
    <row r="736" spans="10:51" x14ac:dyDescent="0.25"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</row>
    <row r="737" spans="10:51" x14ac:dyDescent="0.25"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</row>
    <row r="738" spans="10:51" x14ac:dyDescent="0.25"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</row>
    <row r="739" spans="10:51" x14ac:dyDescent="0.25"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</row>
    <row r="740" spans="10:51" x14ac:dyDescent="0.25"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</row>
    <row r="741" spans="10:51" x14ac:dyDescent="0.25"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</row>
    <row r="742" spans="10:51" x14ac:dyDescent="0.25"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</row>
    <row r="743" spans="10:51" x14ac:dyDescent="0.25"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</row>
    <row r="744" spans="10:51" x14ac:dyDescent="0.25"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</row>
    <row r="745" spans="10:51" x14ac:dyDescent="0.25"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</row>
    <row r="746" spans="10:51" x14ac:dyDescent="0.25"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</row>
    <row r="747" spans="10:51" x14ac:dyDescent="0.25"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</row>
    <row r="748" spans="10:51" x14ac:dyDescent="0.25"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</row>
    <row r="749" spans="10:51" x14ac:dyDescent="0.25"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</row>
    <row r="750" spans="10:51" x14ac:dyDescent="0.25"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</row>
    <row r="751" spans="10:51" x14ac:dyDescent="0.25"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</row>
    <row r="752" spans="10:51" x14ac:dyDescent="0.25"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</row>
    <row r="753" spans="10:51" x14ac:dyDescent="0.25"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</row>
    <row r="754" spans="10:51" x14ac:dyDescent="0.25"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</row>
    <row r="755" spans="10:51" x14ac:dyDescent="0.25"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</row>
    <row r="756" spans="10:51" x14ac:dyDescent="0.25"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</row>
    <row r="757" spans="10:51" x14ac:dyDescent="0.25"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</row>
    <row r="758" spans="10:51" x14ac:dyDescent="0.25"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</row>
    <row r="759" spans="10:51" x14ac:dyDescent="0.25"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</row>
    <row r="760" spans="10:51" x14ac:dyDescent="0.25"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</row>
    <row r="761" spans="10:51" x14ac:dyDescent="0.25"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</row>
    <row r="762" spans="10:51" x14ac:dyDescent="0.25"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</row>
    <row r="763" spans="10:51" x14ac:dyDescent="0.25"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</row>
    <row r="764" spans="10:51" x14ac:dyDescent="0.25"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</row>
    <row r="765" spans="10:51" x14ac:dyDescent="0.25"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</row>
    <row r="766" spans="10:51" x14ac:dyDescent="0.25"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</row>
    <row r="767" spans="10:51" x14ac:dyDescent="0.25"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</row>
    <row r="768" spans="10:51" x14ac:dyDescent="0.25"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</row>
    <row r="769" spans="10:51" x14ac:dyDescent="0.25"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</row>
    <row r="770" spans="10:51" x14ac:dyDescent="0.25"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</row>
    <row r="771" spans="10:51" x14ac:dyDescent="0.25"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</row>
    <row r="772" spans="10:51" x14ac:dyDescent="0.25"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</row>
    <row r="773" spans="10:51" x14ac:dyDescent="0.25"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</row>
    <row r="774" spans="10:51" x14ac:dyDescent="0.25"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</row>
    <row r="775" spans="10:51" x14ac:dyDescent="0.25"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</row>
    <row r="776" spans="10:51" x14ac:dyDescent="0.25"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</row>
    <row r="777" spans="10:51" x14ac:dyDescent="0.25"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</row>
    <row r="778" spans="10:51" x14ac:dyDescent="0.25"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</row>
    <row r="779" spans="10:51" x14ac:dyDescent="0.25"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</row>
    <row r="780" spans="10:51" x14ac:dyDescent="0.25"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</row>
    <row r="781" spans="10:51" x14ac:dyDescent="0.25"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</row>
    <row r="782" spans="10:51" x14ac:dyDescent="0.25"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</row>
    <row r="783" spans="10:51" x14ac:dyDescent="0.25"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</row>
    <row r="784" spans="10:51" x14ac:dyDescent="0.25"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</row>
    <row r="785" spans="10:51" x14ac:dyDescent="0.25"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</row>
    <row r="786" spans="10:51" x14ac:dyDescent="0.25"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</row>
    <row r="787" spans="10:51" x14ac:dyDescent="0.25"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</row>
    <row r="788" spans="10:51" x14ac:dyDescent="0.25"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</row>
    <row r="789" spans="10:51" x14ac:dyDescent="0.25"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</row>
    <row r="790" spans="10:51" x14ac:dyDescent="0.25"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</row>
    <row r="791" spans="10:51" x14ac:dyDescent="0.25"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</row>
    <row r="792" spans="10:51" x14ac:dyDescent="0.25"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</row>
    <row r="793" spans="10:51" x14ac:dyDescent="0.25"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</row>
    <row r="794" spans="10:51" x14ac:dyDescent="0.25"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</row>
    <row r="795" spans="10:51" x14ac:dyDescent="0.25"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</row>
    <row r="796" spans="10:51" x14ac:dyDescent="0.25"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</row>
    <row r="797" spans="10:51" x14ac:dyDescent="0.25"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</row>
    <row r="798" spans="10:51" x14ac:dyDescent="0.25"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</row>
    <row r="799" spans="10:51" x14ac:dyDescent="0.25"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</row>
    <row r="800" spans="10:51" x14ac:dyDescent="0.25"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</row>
    <row r="801" spans="10:51" x14ac:dyDescent="0.25"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</row>
    <row r="802" spans="10:51" x14ac:dyDescent="0.25"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</row>
    <row r="803" spans="10:51" x14ac:dyDescent="0.25"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</row>
    <row r="804" spans="10:51" x14ac:dyDescent="0.25"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</row>
    <row r="805" spans="10:51" x14ac:dyDescent="0.25"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</row>
    <row r="806" spans="10:51" x14ac:dyDescent="0.25"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</row>
    <row r="807" spans="10:51" x14ac:dyDescent="0.25"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</row>
    <row r="808" spans="10:51" x14ac:dyDescent="0.25"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</row>
    <row r="809" spans="10:51" x14ac:dyDescent="0.25"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</row>
    <row r="810" spans="10:51" x14ac:dyDescent="0.25"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</row>
    <row r="811" spans="10:51" x14ac:dyDescent="0.25"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</row>
    <row r="812" spans="10:51" x14ac:dyDescent="0.25"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</row>
    <row r="813" spans="10:51" x14ac:dyDescent="0.25"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</row>
    <row r="814" spans="10:51" x14ac:dyDescent="0.25"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</row>
    <row r="815" spans="10:51" x14ac:dyDescent="0.25"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</row>
    <row r="816" spans="10:51" x14ac:dyDescent="0.25"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</row>
    <row r="817" spans="10:51" x14ac:dyDescent="0.25"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</row>
    <row r="818" spans="10:51" x14ac:dyDescent="0.25"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</row>
    <row r="819" spans="10:51" x14ac:dyDescent="0.25"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</row>
    <row r="820" spans="10:51" x14ac:dyDescent="0.25"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</row>
    <row r="821" spans="10:51" x14ac:dyDescent="0.25"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</row>
    <row r="822" spans="10:51" x14ac:dyDescent="0.25"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</row>
    <row r="823" spans="10:51" x14ac:dyDescent="0.25"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</row>
    <row r="824" spans="10:51" x14ac:dyDescent="0.25"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</row>
    <row r="825" spans="10:51" x14ac:dyDescent="0.25"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</row>
    <row r="826" spans="10:51" x14ac:dyDescent="0.25"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</row>
    <row r="827" spans="10:51" x14ac:dyDescent="0.25"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</row>
    <row r="828" spans="10:51" x14ac:dyDescent="0.25"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</row>
    <row r="829" spans="10:51" x14ac:dyDescent="0.25"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</row>
    <row r="830" spans="10:51" x14ac:dyDescent="0.25"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</row>
    <row r="831" spans="10:51" x14ac:dyDescent="0.25"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</row>
    <row r="832" spans="10:51" x14ac:dyDescent="0.25"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</row>
    <row r="833" spans="10:51" x14ac:dyDescent="0.25"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</row>
    <row r="834" spans="10:51" x14ac:dyDescent="0.25"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</row>
    <row r="835" spans="10:51" x14ac:dyDescent="0.25"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</row>
    <row r="836" spans="10:51" x14ac:dyDescent="0.25"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</row>
    <row r="837" spans="10:51" x14ac:dyDescent="0.25"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</row>
    <row r="838" spans="10:51" x14ac:dyDescent="0.25"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</row>
    <row r="839" spans="10:51" x14ac:dyDescent="0.25"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</row>
    <row r="840" spans="10:51" x14ac:dyDescent="0.25"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</row>
    <row r="841" spans="10:51" x14ac:dyDescent="0.25"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</row>
    <row r="842" spans="10:51" x14ac:dyDescent="0.25"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</row>
    <row r="843" spans="10:51" x14ac:dyDescent="0.25"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</row>
    <row r="844" spans="10:51" x14ac:dyDescent="0.25"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</row>
    <row r="845" spans="10:51" x14ac:dyDescent="0.25"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</row>
    <row r="846" spans="10:51" x14ac:dyDescent="0.25"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</row>
    <row r="847" spans="10:51" x14ac:dyDescent="0.25"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</row>
    <row r="848" spans="10:51" x14ac:dyDescent="0.25"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</row>
    <row r="849" spans="10:51" x14ac:dyDescent="0.25"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</row>
    <row r="850" spans="10:51" x14ac:dyDescent="0.25"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</row>
    <row r="851" spans="10:51" x14ac:dyDescent="0.25"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</row>
    <row r="852" spans="10:51" x14ac:dyDescent="0.25"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</row>
    <row r="853" spans="10:51" x14ac:dyDescent="0.25"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</row>
    <row r="854" spans="10:51" x14ac:dyDescent="0.25"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</row>
    <row r="855" spans="10:51" x14ac:dyDescent="0.25"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</row>
    <row r="856" spans="10:51" x14ac:dyDescent="0.25"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</row>
    <row r="857" spans="10:51" x14ac:dyDescent="0.25"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</row>
    <row r="858" spans="10:51" x14ac:dyDescent="0.25"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</row>
    <row r="859" spans="10:51" x14ac:dyDescent="0.25"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</row>
    <row r="860" spans="10:51" x14ac:dyDescent="0.25"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</row>
    <row r="861" spans="10:51" x14ac:dyDescent="0.25"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</row>
    <row r="862" spans="10:51" x14ac:dyDescent="0.25"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</row>
    <row r="863" spans="10:51" x14ac:dyDescent="0.25"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</row>
    <row r="864" spans="10:51" x14ac:dyDescent="0.25"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</row>
    <row r="865" spans="10:51" x14ac:dyDescent="0.25"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</row>
    <row r="866" spans="10:51" x14ac:dyDescent="0.25"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</row>
    <row r="867" spans="10:51" x14ac:dyDescent="0.25"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</row>
    <row r="868" spans="10:51" x14ac:dyDescent="0.25"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</row>
    <row r="869" spans="10:51" x14ac:dyDescent="0.25"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</row>
    <row r="870" spans="10:51" x14ac:dyDescent="0.25"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</row>
    <row r="871" spans="10:51" x14ac:dyDescent="0.25"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</row>
    <row r="872" spans="10:51" x14ac:dyDescent="0.25"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</row>
    <row r="873" spans="10:51" x14ac:dyDescent="0.25"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</row>
    <row r="874" spans="10:51" x14ac:dyDescent="0.25"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</row>
    <row r="875" spans="10:51" x14ac:dyDescent="0.25"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</row>
    <row r="876" spans="10:51" x14ac:dyDescent="0.25"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</row>
    <row r="877" spans="10:51" x14ac:dyDescent="0.25"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</row>
    <row r="878" spans="10:51" x14ac:dyDescent="0.25"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</row>
    <row r="879" spans="10:51" x14ac:dyDescent="0.25"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</row>
    <row r="880" spans="10:51" x14ac:dyDescent="0.25"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</row>
    <row r="881" spans="10:51" x14ac:dyDescent="0.25"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</row>
    <row r="882" spans="10:51" x14ac:dyDescent="0.25"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</row>
    <row r="883" spans="10:51" x14ac:dyDescent="0.25"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</row>
    <row r="884" spans="10:51" x14ac:dyDescent="0.25"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</row>
    <row r="885" spans="10:51" x14ac:dyDescent="0.25"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</row>
    <row r="886" spans="10:51" x14ac:dyDescent="0.25"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</row>
    <row r="887" spans="10:51" x14ac:dyDescent="0.25"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</row>
    <row r="888" spans="10:51" x14ac:dyDescent="0.25"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</row>
    <row r="889" spans="10:51" x14ac:dyDescent="0.25"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Files\Local Resources Projects</Section>
    <ParentListItemID xmlns="bee5fd1f-d57f-444d-a56b-f6ccfe55d86e" xsi:nil="true"/>
  </documentManagement>
</p:properties>
</file>

<file path=customXml/itemProps1.xml><?xml version="1.0" encoding="utf-8"?>
<ds:datastoreItem xmlns:ds="http://schemas.openxmlformats.org/officeDocument/2006/customXml" ds:itemID="{14B4BEDF-93F3-4E16-B956-2DDB3C4273E2}"/>
</file>

<file path=customXml/itemProps2.xml><?xml version="1.0" encoding="utf-8"?>
<ds:datastoreItem xmlns:ds="http://schemas.openxmlformats.org/officeDocument/2006/customXml" ds:itemID="{E0AC898F-249F-4AEB-B444-28F24D450EAD}"/>
</file>

<file path=customXml/itemProps3.xml><?xml version="1.0" encoding="utf-8"?>
<ds:datastoreItem xmlns:ds="http://schemas.openxmlformats.org/officeDocument/2006/customXml" ds:itemID="{EFEB8EDC-0612-4E0E-9BDA-E170806908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TotalByStatus</vt:lpstr>
      <vt:lpstr>AppendixTable</vt:lpstr>
      <vt:lpstr>Merged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LRP Projection by Agency 2015 - (USED IN SALES MODEL 25d1 FINAL IRP BASE CASE).xlsm</dc:title>
  <dc:creator>Ti,Mike N</dc:creator>
  <cp:lastModifiedBy>Ti,Mike N</cp:lastModifiedBy>
  <dcterms:created xsi:type="dcterms:W3CDTF">2016-03-17T16:34:48Z</dcterms:created>
  <dcterms:modified xsi:type="dcterms:W3CDTF">2016-03-17T16:39:48Z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