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60" windowWidth="21075" windowHeight="12330" tabRatio="897"/>
  </bookViews>
  <sheets>
    <sheet name="checks" sheetId="1" r:id="rId1"/>
    <sheet name="Control" sheetId="2" r:id="rId2"/>
    <sheet name="Cover" sheetId="3" r:id="rId3"/>
    <sheet name="1" sheetId="4" r:id="rId4"/>
    <sheet name="2" sheetId="5" r:id="rId5"/>
    <sheet name="3" sheetId="6" r:id="rId6"/>
    <sheet name="4" sheetId="7" r:id="rId7"/>
    <sheet name="5" sheetId="8" r:id="rId8"/>
    <sheet name="6" sheetId="9" r:id="rId9"/>
    <sheet name="7" sheetId="10" r:id="rId10"/>
    <sheet name="8" sheetId="11" r:id="rId11"/>
    <sheet name="9" sheetId="12" r:id="rId12"/>
    <sheet name="10" sheetId="13" r:id="rId13"/>
    <sheet name="11" sheetId="14" r:id="rId14"/>
    <sheet name="12" sheetId="15" r:id="rId15"/>
    <sheet name="13" sheetId="16" r:id="rId16"/>
    <sheet name="14" sheetId="17" r:id="rId17"/>
    <sheet name="Table_RevReq" sheetId="18" r:id="rId18"/>
    <sheet name="Reserves" sheetId="19" r:id="rId19"/>
    <sheet name="Sales" sheetId="20" r:id="rId20"/>
  </sheets>
  <calcPr calcId="125725"/>
</workbook>
</file>

<file path=xl/calcChain.xml><?xml version="1.0" encoding="utf-8"?>
<calcChain xmlns="http://schemas.openxmlformats.org/spreadsheetml/2006/main">
  <c r="R69" i="18"/>
  <c r="Q69"/>
  <c r="P69"/>
  <c r="O69"/>
  <c r="R68"/>
  <c r="Q68"/>
  <c r="P68"/>
  <c r="O68"/>
  <c r="R67"/>
  <c r="Q67"/>
  <c r="P67"/>
  <c r="O67"/>
  <c r="R64"/>
  <c r="Q64"/>
  <c r="P64"/>
  <c r="P63"/>
  <c r="O63"/>
  <c r="S56"/>
  <c r="R56"/>
  <c r="Q56"/>
  <c r="P56"/>
  <c r="O56"/>
  <c r="R53"/>
  <c r="S53" s="1"/>
  <c r="Q53"/>
  <c r="O53"/>
  <c r="P52"/>
  <c r="P62" s="1"/>
  <c r="P51"/>
  <c r="P61" s="1"/>
  <c r="O51"/>
  <c r="O61" s="1"/>
  <c r="R50"/>
  <c r="R60" s="1"/>
  <c r="Q50"/>
  <c r="Q60" s="1"/>
  <c r="P50"/>
  <c r="P60" s="1"/>
  <c r="R49"/>
  <c r="Q49"/>
  <c r="Q59" s="1"/>
  <c r="P49"/>
  <c r="P59" s="1"/>
  <c r="R48"/>
  <c r="P48"/>
  <c r="P58" s="1"/>
  <c r="O48"/>
  <c r="O58" s="1"/>
  <c r="P47"/>
  <c r="P57" s="1"/>
  <c r="O47"/>
  <c r="O57" s="1"/>
  <c r="S46"/>
  <c r="R46"/>
  <c r="Q46"/>
  <c r="P46"/>
  <c r="O46"/>
  <c r="Z29"/>
  <c r="Y29"/>
  <c r="F17"/>
  <c r="E17"/>
  <c r="Z16"/>
  <c r="Z18" s="1"/>
  <c r="Y16"/>
  <c r="Y18" s="1"/>
  <c r="T16"/>
  <c r="T18" s="1"/>
  <c r="T21" s="1"/>
  <c r="S16"/>
  <c r="S18" s="1"/>
  <c r="S21" s="1"/>
  <c r="R63"/>
  <c r="Q63"/>
  <c r="O64"/>
  <c r="O50"/>
  <c r="O60" s="1"/>
  <c r="R51"/>
  <c r="Q51"/>
  <c r="Q61" s="1"/>
  <c r="F12"/>
  <c r="E12"/>
  <c r="Q48"/>
  <c r="Q58" s="1"/>
  <c r="O49"/>
  <c r="O59" s="1"/>
  <c r="E8"/>
  <c r="F8"/>
  <c r="V16"/>
  <c r="V18" s="1"/>
  <c r="V21" s="1"/>
  <c r="W16"/>
  <c r="W18" s="1"/>
  <c r="W21" s="1"/>
  <c r="P16"/>
  <c r="P18" s="1"/>
  <c r="P21" s="1"/>
  <c r="O16"/>
  <c r="O18" s="1"/>
  <c r="O21" s="1"/>
  <c r="F13"/>
  <c r="E14"/>
  <c r="D17"/>
  <c r="G34" i="13"/>
  <c r="F34"/>
  <c r="E34"/>
  <c r="D34"/>
  <c r="C34"/>
  <c r="L71" i="11"/>
  <c r="H71"/>
  <c r="G71"/>
  <c r="N71"/>
  <c r="M71"/>
  <c r="K71"/>
  <c r="J71"/>
  <c r="I71"/>
  <c r="F71"/>
  <c r="E71"/>
  <c r="N50" i="10"/>
  <c r="M50"/>
  <c r="L50"/>
  <c r="J50"/>
  <c r="O65" i="18" l="1"/>
  <c r="O72" s="1"/>
  <c r="P70"/>
  <c r="P73" s="1"/>
  <c r="S67"/>
  <c r="S69"/>
  <c r="O70"/>
  <c r="O73" s="1"/>
  <c r="S49"/>
  <c r="Q70"/>
  <c r="Q73" s="1"/>
  <c r="I8"/>
  <c r="S64"/>
  <c r="S68"/>
  <c r="I17"/>
  <c r="S63"/>
  <c r="R59"/>
  <c r="S59" s="1"/>
  <c r="S48"/>
  <c r="I12"/>
  <c r="P65"/>
  <c r="P72" s="1"/>
  <c r="S60"/>
  <c r="U16"/>
  <c r="U18" s="1"/>
  <c r="U21" s="1"/>
  <c r="S51"/>
  <c r="R61"/>
  <c r="S61" s="1"/>
  <c r="D7"/>
  <c r="D15"/>
  <c r="O52"/>
  <c r="O62" s="1"/>
  <c r="Q16"/>
  <c r="Q18" s="1"/>
  <c r="Q21" s="1"/>
  <c r="E7"/>
  <c r="E11"/>
  <c r="E15"/>
  <c r="H17"/>
  <c r="Q47"/>
  <c r="D6"/>
  <c r="R16"/>
  <c r="R18" s="1"/>
  <c r="R21" s="1"/>
  <c r="F7"/>
  <c r="D10"/>
  <c r="F11"/>
  <c r="D14"/>
  <c r="F15"/>
  <c r="R47"/>
  <c r="S50"/>
  <c r="P54"/>
  <c r="R70"/>
  <c r="R73" s="1"/>
  <c r="E6"/>
  <c r="R58"/>
  <c r="S58" s="1"/>
  <c r="F6"/>
  <c r="F10"/>
  <c r="D13"/>
  <c r="H13" s="1"/>
  <c r="F14"/>
  <c r="E9"/>
  <c r="E13"/>
  <c r="I13" s="1"/>
  <c r="D11"/>
  <c r="E10"/>
  <c r="D9"/>
  <c r="D8"/>
  <c r="H8" s="1"/>
  <c r="F9"/>
  <c r="D12"/>
  <c r="H12" s="1"/>
  <c r="H50" i="10"/>
  <c r="I50"/>
  <c r="K50"/>
  <c r="O74" i="18" l="1"/>
  <c r="O76" s="1"/>
  <c r="O54"/>
  <c r="S70"/>
  <c r="S73" s="1"/>
  <c r="P74"/>
  <c r="P76" s="1"/>
  <c r="I14"/>
  <c r="H14"/>
  <c r="I9"/>
  <c r="H9"/>
  <c r="R57"/>
  <c r="S47"/>
  <c r="R54"/>
  <c r="I10"/>
  <c r="H10"/>
  <c r="I15"/>
  <c r="H15"/>
  <c r="Q57"/>
  <c r="Q54"/>
  <c r="D16"/>
  <c r="D18" s="1"/>
  <c r="I6"/>
  <c r="H6"/>
  <c r="F16"/>
  <c r="H11"/>
  <c r="I11"/>
  <c r="R52"/>
  <c r="E16"/>
  <c r="E18" s="1"/>
  <c r="I7"/>
  <c r="H7"/>
  <c r="Q52"/>
  <c r="Q62" s="1"/>
  <c r="S54" l="1"/>
  <c r="Q65"/>
  <c r="Q72" s="1"/>
  <c r="Q74" s="1"/>
  <c r="Q76" s="1"/>
  <c r="S52"/>
  <c r="R62"/>
  <c r="S62" s="1"/>
  <c r="S57"/>
  <c r="F18"/>
  <c r="I16"/>
  <c r="H16"/>
  <c r="R65" l="1"/>
  <c r="R72" s="1"/>
  <c r="R74" s="1"/>
  <c r="R76" s="1"/>
  <c r="S65"/>
  <c r="S72" s="1"/>
  <c r="S74" s="1"/>
  <c r="F27"/>
  <c r="H18"/>
  <c r="I18"/>
</calcChain>
</file>

<file path=xl/sharedStrings.xml><?xml version="1.0" encoding="utf-8"?>
<sst xmlns="http://schemas.openxmlformats.org/spreadsheetml/2006/main" count="709" uniqueCount="354">
  <si>
    <t>Sheet Name</t>
  </si>
  <si>
    <t>Rev Req</t>
  </si>
  <si>
    <t>RTS</t>
  </si>
  <si>
    <t>RevReq</t>
  </si>
  <si>
    <t>Sales</t>
  </si>
  <si>
    <t>Actuals</t>
  </si>
  <si>
    <t>Estimated</t>
  </si>
  <si>
    <t>Budget</t>
  </si>
  <si>
    <t>forecast</t>
  </si>
  <si>
    <t>Budget Year</t>
  </si>
  <si>
    <t>2013/14</t>
  </si>
  <si>
    <t>2014/15</t>
  </si>
  <si>
    <t>2015/16</t>
  </si>
  <si>
    <t>Fiscal Year 2014/15 Cost of Service</t>
  </si>
  <si>
    <t>Schedules</t>
  </si>
  <si>
    <t>update #1</t>
  </si>
  <si>
    <t>2016 Rates</t>
  </si>
  <si>
    <t>Schedule 1: Revenue Requirements (by budget line item)</t>
  </si>
  <si>
    <t>Fiscal Year Ending</t>
  </si>
  <si>
    <t xml:space="preserve"> % of Revenue</t>
  </si>
  <si>
    <t xml:space="preserve"> Requirements (1)</t>
  </si>
  <si>
    <t>Departmental Operations &amp; Maintenance</t>
  </si>
  <si>
    <t>Total</t>
  </si>
  <si>
    <t>General District Requirements</t>
  </si>
  <si>
    <t>Revenue Offsets</t>
  </si>
  <si>
    <t xml:space="preserve"> Net Revenue Requirements</t>
  </si>
  <si>
    <t>(1) Given as a percentage of the absolute values of total dollars allocated.</t>
  </si>
  <si>
    <t>Totals may not foot due to rounding</t>
  </si>
  <si>
    <t>Increase/(Decrease) in Required Reserves</t>
  </si>
  <si>
    <t>Revenue Remainder Fund (1004, 1006) - w/o change due to under funding of revenue remainder</t>
  </si>
  <si>
    <t>Water Transfer Fund (1007)</t>
  </si>
  <si>
    <t>O&amp;M Fund (1003)</t>
  </si>
  <si>
    <t>Revenue Bonds - I&amp;P (many)</t>
  </si>
  <si>
    <t>State Water Contract Fund (5701)</t>
  </si>
  <si>
    <t>General Obligation - I&amp;P (many)</t>
  </si>
  <si>
    <t>General Fund (1001)</t>
  </si>
  <si>
    <t>Self-Insured Retention (1008)</t>
  </si>
  <si>
    <t>Water Standby (1005)</t>
  </si>
  <si>
    <t>1931 Bond I&amp;R (3001)</t>
  </si>
  <si>
    <t>TOTAL</t>
  </si>
  <si>
    <t>check</t>
  </si>
  <si>
    <t>Office of the General Manager &amp; Human Resources</t>
  </si>
  <si>
    <t>External Affairs</t>
  </si>
  <si>
    <t>Water System Operations</t>
  </si>
  <si>
    <t>Chief Financial Officer</t>
  </si>
  <si>
    <t>Business Technology &amp; Engineering Services</t>
  </si>
  <si>
    <t>Real Property Development &amp; Mgmt</t>
  </si>
  <si>
    <t>Water Resource Management</t>
  </si>
  <si>
    <t>Ethics Department</t>
  </si>
  <si>
    <t xml:space="preserve"> </t>
  </si>
  <si>
    <t>General Counsel</t>
  </si>
  <si>
    <t>Audit Department</t>
  </si>
  <si>
    <t>State Water Project</t>
  </si>
  <si>
    <t>Colorado River Aqueduct Power</t>
  </si>
  <si>
    <t>Supply Programs</t>
  </si>
  <si>
    <t>Demand Management</t>
  </si>
  <si>
    <t>Capital Financing Program</t>
  </si>
  <si>
    <t>Not Used</t>
  </si>
  <si>
    <t>Operating Equipment and Leases</t>
  </si>
  <si>
    <t>Increase (Decrease) in Required Reserves</t>
  </si>
  <si>
    <t>Schedule 2: Summary of Functional Allocation by Type of Allocation Basis</t>
  </si>
  <si>
    <t xml:space="preserve"> Estimated for</t>
  </si>
  <si>
    <t>% of Allocated</t>
  </si>
  <si>
    <t>Primary Functional Allocation Bases</t>
  </si>
  <si>
    <t xml:space="preserve"> Dollars</t>
  </si>
  <si>
    <t>Direct Assignment</t>
  </si>
  <si>
    <t>Net Book Value/Work in Progress</t>
  </si>
  <si>
    <t>Prorating</t>
  </si>
  <si>
    <t>Manager Analysis</t>
  </si>
  <si>
    <t>Prior-Year Results</t>
  </si>
  <si>
    <t>Other</t>
  </si>
  <si>
    <t>Total Dollars Allocated</t>
  </si>
  <si>
    <t>Portion of Above Allocations Relating to:</t>
  </si>
  <si>
    <t>Revenue Requirements before Offsets</t>
  </si>
  <si>
    <t>FY  2016</t>
  </si>
  <si>
    <t>Schedule 3: Net Book Value and Work in Progress Allocation Base</t>
  </si>
  <si>
    <t xml:space="preserve"> NBV for</t>
  </si>
  <si>
    <t>% of Total</t>
  </si>
  <si>
    <t>Functional Categories</t>
  </si>
  <si>
    <t>NBV</t>
  </si>
  <si>
    <t>Source of Supply</t>
  </si>
  <si>
    <t>Conveyance &amp; Aqueduct</t>
  </si>
  <si>
    <t>Storage</t>
  </si>
  <si>
    <t>Water Quality</t>
  </si>
  <si>
    <t>Treatment</t>
  </si>
  <si>
    <t>Distribution</t>
  </si>
  <si>
    <t>Administrative &amp; General</t>
  </si>
  <si>
    <t>Hydroelectric</t>
  </si>
  <si>
    <t>Total Fixed Assets Net Book Value</t>
  </si>
  <si>
    <t>Schedule 4: Revenue Requirement (by service function)</t>
  </si>
  <si>
    <t xml:space="preserve"> Dollars (1)</t>
  </si>
  <si>
    <t>CRA</t>
  </si>
  <si>
    <t>SWP</t>
  </si>
  <si>
    <t>Other Supply</t>
  </si>
  <si>
    <t>CRA Power (net of sales)</t>
  </si>
  <si>
    <t>CRA All Other</t>
  </si>
  <si>
    <t>SWP Power</t>
  </si>
  <si>
    <t>SWP All Other</t>
  </si>
  <si>
    <t>Other Conveyance &amp; Aqueduct</t>
  </si>
  <si>
    <t>Storage Costs Other Than Power</t>
  </si>
  <si>
    <t>Emergency</t>
  </si>
  <si>
    <t>Drought</t>
  </si>
  <si>
    <t>Regulatory</t>
  </si>
  <si>
    <t>Wadsworth plant pumping/generation</t>
  </si>
  <si>
    <t>Jensen</t>
  </si>
  <si>
    <t>Weymouth</t>
  </si>
  <si>
    <t>Diemer</t>
  </si>
  <si>
    <t>Mills</t>
  </si>
  <si>
    <t>Skinner</t>
  </si>
  <si>
    <t>Total Functional Allocations:</t>
  </si>
  <si>
    <t>Schedule 5: Service Function Revenue Requirement (by budget line item)</t>
  </si>
  <si>
    <t>Source of</t>
  </si>
  <si>
    <t>Conveyance &amp;</t>
  </si>
  <si>
    <t>Water</t>
  </si>
  <si>
    <t>Demand</t>
  </si>
  <si>
    <t>Hydro</t>
  </si>
  <si>
    <t>Administrative</t>
  </si>
  <si>
    <t>Total $</t>
  </si>
  <si>
    <t>Supply</t>
  </si>
  <si>
    <t>Aqueduct</t>
  </si>
  <si>
    <t>Quality</t>
  </si>
  <si>
    <t>Management</t>
  </si>
  <si>
    <t xml:space="preserve"> Electric</t>
  </si>
  <si>
    <t xml:space="preserve"> &amp; General</t>
  </si>
  <si>
    <t>Allocated</t>
  </si>
  <si>
    <t>Total Departmental O&amp;M</t>
  </si>
  <si>
    <t>Total General District Requirements</t>
  </si>
  <si>
    <t>Other Operating Costs</t>
  </si>
  <si>
    <t>Schedule 6: Classification Percentages</t>
  </si>
  <si>
    <t>Classification Percentages</t>
  </si>
  <si>
    <t xml:space="preserve"> Fixed</t>
  </si>
  <si>
    <t>Total %</t>
  </si>
  <si>
    <t>Function</t>
  </si>
  <si>
    <t>Commodity</t>
  </si>
  <si>
    <t>Standby</t>
  </si>
  <si>
    <t xml:space="preserve"> Classified</t>
  </si>
  <si>
    <t>Comments</t>
  </si>
  <si>
    <t xml:space="preserve"> Colorado River Aqueduct</t>
  </si>
  <si>
    <t xml:space="preserve">Supply costs classified as fixed commodity </t>
  </si>
  <si>
    <t xml:space="preserve"> State Water Project</t>
  </si>
  <si>
    <t>Colorado River Aqueduct</t>
  </si>
  <si>
    <t xml:space="preserve">Demand percentage represents amount of system conveyance capacity used to meet peak demands.  Commodity percentage represents amount of capacity that is a function of the amount of water delivered.  Standby percentage is the remainding conveyance capacity.  SWP, CRA, and Other are treated the same due to the use of a uniform system-wide System Access Rate. </t>
  </si>
  <si>
    <t>Classifies as Standby  (recovered by RTS)</t>
  </si>
  <si>
    <t>Classified as fixed commodity (recovered by Supply Rates)</t>
  </si>
  <si>
    <t>Classified the same way as distribution.</t>
  </si>
  <si>
    <t>Demand percentage represents amount of system treatment capacity used to meet peak demands.  Commodity percentage represents amount of capacity that is a function of the amount of treated water delivered.  Standby percentage is the remaining treatment capacity.  The same classification is applied to all five treatment plants due to the use of a uniform system-wide Treatment Surcharge.</t>
  </si>
  <si>
    <t>Demand percentage represents amount of system distribution capacity used to meet peak demands.  Commodity percentage represents amount of capacity that is a function of the amount of water delivered.  Standby percentage is the remaining distribution capacity.  The same classification is applied to all distribution facilities due to the use of a uniform system-wide System Access Rate.</t>
  </si>
  <si>
    <t>Schedule 7: Service Function Revenue Requirements (by classification category)</t>
  </si>
  <si>
    <t xml:space="preserve"> Classified for</t>
  </si>
  <si>
    <t xml:space="preserve"> Variable</t>
  </si>
  <si>
    <t>Functional categories (by sub-Fuction)</t>
  </si>
  <si>
    <t>Classified</t>
  </si>
  <si>
    <t>Subtotal: Source of Supply</t>
  </si>
  <si>
    <t>CRA Power</t>
  </si>
  <si>
    <t>Subtotal: Conveyance &amp; Aqueduct</t>
  </si>
  <si>
    <t>Storage Power</t>
  </si>
  <si>
    <t>Subtotal: Storage</t>
  </si>
  <si>
    <t>Subtotal: Water Quality</t>
  </si>
  <si>
    <t>Total Costs Classified</t>
  </si>
  <si>
    <t>Schedule 8. Classified Service Function Revenue Requirements (by rate design element)</t>
  </si>
  <si>
    <t>Total Classified Service</t>
  </si>
  <si>
    <t>Rate Design Elements</t>
  </si>
  <si>
    <t>Service Function by Classification Category</t>
  </si>
  <si>
    <t>Function Costs</t>
  </si>
  <si>
    <t>Supply Rates</t>
  </si>
  <si>
    <t>Tier 2 Supply Rate</t>
  </si>
  <si>
    <t>System Access Rate</t>
  </si>
  <si>
    <t>Water Stewardship Rate</t>
  </si>
  <si>
    <t>Water Quality Surcharge</t>
  </si>
  <si>
    <t>System Power Rate</t>
  </si>
  <si>
    <t>Capacity Charge</t>
  </si>
  <si>
    <t>Readiness-to-Serve Charge</t>
  </si>
  <si>
    <t>Treatment Surcharge</t>
  </si>
  <si>
    <t>Total Costs Allocated</t>
  </si>
  <si>
    <t>Fixed Demand</t>
  </si>
  <si>
    <t>Fixed Commodity</t>
  </si>
  <si>
    <t>Fixed Standby</t>
  </si>
  <si>
    <t>Variable Commodity</t>
  </si>
  <si>
    <t xml:space="preserve">   Subtotal: Supply</t>
  </si>
  <si>
    <t>Conveyance and Aqueduct</t>
  </si>
  <si>
    <t xml:space="preserve">   Subtotal: Conveyance and Aqueduct</t>
  </si>
  <si>
    <t xml:space="preserve">   Subtotal: Storage</t>
  </si>
  <si>
    <t xml:space="preserve">   Subtotal: Water Quality</t>
  </si>
  <si>
    <t xml:space="preserve">   Subtotal: Treatment</t>
  </si>
  <si>
    <t xml:space="preserve">   Subtotal: Distribution</t>
  </si>
  <si>
    <t xml:space="preserve">   Subtotal: Demand Management</t>
  </si>
  <si>
    <t>Schedule 9. Rates and Charges Summary</t>
  </si>
  <si>
    <t>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</si>
  <si>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</si>
  <si>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</si>
  <si>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</si>
  <si>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</si>
  <si>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</si>
  <si>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</si>
  <si>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</si>
  <si>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</si>
  <si>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</si>
  <si>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*</t>
  </si>
  <si>
    <t>Interim Agricultural Water Program Untreated ($/AF)</t>
  </si>
  <si>
    <t>**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</si>
  <si>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</si>
  <si>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</si>
  <si>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</si>
  <si>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</si>
  <si>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 ($/AF)</t>
  </si>
  <si>
    <t>Readiness-to-Serve Charge ($M)</t>
  </si>
  <si>
    <t>Capacity Charge ($/cfs)</t>
  </si>
  <si>
    <t>*  Discussions on the replenishment program are continuing with the Member Agencies.</t>
  </si>
  <si>
    <t>**  The Interim Agricultural Water Program will be discontinued after 2012.</t>
  </si>
  <si>
    <t>Schedule 10. Capacity Charge</t>
  </si>
  <si>
    <t>Peak Day Demand (cfs)</t>
  </si>
  <si>
    <t>(May 1 through September 30)</t>
  </si>
  <si>
    <t>Calendar Year</t>
  </si>
  <si>
    <t>AGENCY</t>
  </si>
  <si>
    <t>3-Year Peak</t>
  </si>
  <si>
    <t>Calendar Year 2011 Capacity Charge ($7,200/cfs)</t>
  </si>
  <si>
    <t>Anaheim</t>
  </si>
  <si>
    <t>Beverly Hills</t>
  </si>
  <si>
    <t>Burbank</t>
  </si>
  <si>
    <t>Calleguas</t>
  </si>
  <si>
    <t>Central Basin</t>
  </si>
  <si>
    <t>Compton</t>
  </si>
  <si>
    <t>Eastern</t>
  </si>
  <si>
    <t>Foothill</t>
  </si>
  <si>
    <t>Fullerton</t>
  </si>
  <si>
    <t>Glendale</t>
  </si>
  <si>
    <t>Inland Empire</t>
  </si>
  <si>
    <t>Las Virgenes</t>
  </si>
  <si>
    <t>Long Beach</t>
  </si>
  <si>
    <t xml:space="preserve">Los Angeles  </t>
  </si>
  <si>
    <t>MWDOC</t>
  </si>
  <si>
    <t>Pasadena</t>
  </si>
  <si>
    <r>
      <t xml:space="preserve">San Diego </t>
    </r>
    <r>
      <rPr>
        <vertAlign val="superscript"/>
        <sz val="7.2"/>
        <color rgb="FF000000"/>
        <rFont val="Arial"/>
        <family val="2"/>
      </rPr>
      <t>1</t>
    </r>
  </si>
  <si>
    <t>San Fernando</t>
  </si>
  <si>
    <t>San Marino</t>
  </si>
  <si>
    <t>Santa Ana</t>
  </si>
  <si>
    <t>Santa Monica</t>
  </si>
  <si>
    <t>Three Valleys</t>
  </si>
  <si>
    <t>Torrance</t>
  </si>
  <si>
    <t>Upper San Gabriel</t>
  </si>
  <si>
    <t>West Basin</t>
  </si>
  <si>
    <t>Western</t>
  </si>
  <si>
    <t>Schedule 11. Readiness-to-Serve Charge (by member agency)</t>
  </si>
  <si>
    <t>Member Agency</t>
  </si>
  <si>
    <t>Rolling Ten-Year Average Firm Deliveries (Acre-Feet) FY1998/99 - FY2007/08</t>
  </si>
  <si>
    <t>RTS Share</t>
  </si>
  <si>
    <t>6 months @ $114 million per year (7/10-12/10)</t>
  </si>
  <si>
    <t>Rolling Ten-Year Average Firm Deliveries (Acre-Feet) FY1999/00 - FY2008/09</t>
  </si>
  <si>
    <t>6 months @ $133 million per year (1/11-6/11)</t>
  </si>
  <si>
    <t>Total RTS Charge</t>
  </si>
  <si>
    <t>Calleguas MWD</t>
  </si>
  <si>
    <t>Central Basin MWD</t>
  </si>
  <si>
    <t>Eastern MWD</t>
  </si>
  <si>
    <t>Foothill MWD</t>
  </si>
  <si>
    <t>Inland Empire Utilities Agency</t>
  </si>
  <si>
    <t>Las Virgenes MWD</t>
  </si>
  <si>
    <t>Los Angeles</t>
  </si>
  <si>
    <t>Municipal Water District of Orange County</t>
  </si>
  <si>
    <t>San Diego County Water Authority</t>
  </si>
  <si>
    <t>Three Valleys MWD</t>
  </si>
  <si>
    <t>Upper San Gabriel Valley MWD</t>
  </si>
  <si>
    <t>West Basin MWD</t>
  </si>
  <si>
    <t>MWD Total</t>
  </si>
  <si>
    <t>Western MWD</t>
  </si>
  <si>
    <t>Schedule 12. Purchase Order Commitment Quantities (acre-feet)</t>
  </si>
  <si>
    <t xml:space="preserve">2011 Tier 1 limit with Opt-outs </t>
  </si>
  <si>
    <t>Purchase Order Commitment (acre-feet)</t>
  </si>
  <si>
    <t>San Diego</t>
  </si>
  <si>
    <t>year =</t>
  </si>
  <si>
    <t>Other Non-Frirm</t>
  </si>
  <si>
    <t>Ag</t>
  </si>
  <si>
    <t>Repl</t>
  </si>
  <si>
    <t>Exchange</t>
  </si>
  <si>
    <t>Firm</t>
  </si>
  <si>
    <t>Schedule 13. Estimated Fiscal Year Ending 2015 Sales and Exchange</t>
  </si>
  <si>
    <t>Proof of Revenue - IF EFFECTIVE 12/12 MONTHS</t>
  </si>
  <si>
    <t>Schedule 14. Proof of Revenue FY2016 if Rates Effective for Full Test Year</t>
  </si>
  <si>
    <t>Revenues if Rates Effective July 1st</t>
  </si>
  <si>
    <t>Revenue Requirements</t>
  </si>
  <si>
    <t>Difference</t>
  </si>
  <si>
    <t>% Over (Under) Collected</t>
  </si>
  <si>
    <t>Proof of Revenue - EFFECT ON ACCRUAL RESERVES (6/12 months)</t>
  </si>
  <si>
    <t>Schedule 15. Proof of Revenue FY2016 if Rates Effective January 1st</t>
  </si>
  <si>
    <t>Revenues if Rates Effective Jan 1</t>
  </si>
  <si>
    <t>Readiness-to-serve Charge</t>
  </si>
  <si>
    <t>$ Millions</t>
  </si>
  <si>
    <t>linked to FPM</t>
  </si>
  <si>
    <t>2009/10 Budget</t>
  </si>
  <si>
    <t>Departmental &amp; Other O&amp;M (w/o Variable Treatment)</t>
  </si>
  <si>
    <t>Chemicals, Sludge &amp; Power for Treatment</t>
  </si>
  <si>
    <t>State Water Project (without Variable Power)</t>
  </si>
  <si>
    <t>SWP Variable Power</t>
  </si>
  <si>
    <t>Supply Programs paid from O&amp;M</t>
  </si>
  <si>
    <t>Debt Service</t>
  </si>
  <si>
    <t>PAYGO</t>
  </si>
  <si>
    <t>Change in Required Reserves</t>
  </si>
  <si>
    <t>Sub-total expenditures</t>
  </si>
  <si>
    <t>Total Revenue Requirement</t>
  </si>
  <si>
    <t>Revenue Requirement</t>
  </si>
  <si>
    <t>Actual</t>
  </si>
  <si>
    <t>Proejcted</t>
  </si>
  <si>
    <t>change</t>
  </si>
  <si>
    <t>Expenditures</t>
  </si>
  <si>
    <t>Millions of Dollars</t>
  </si>
  <si>
    <t xml:space="preserve"> State Water Contract </t>
  </si>
  <si>
    <t xml:space="preserve"> Supply Programs </t>
  </si>
  <si>
    <t xml:space="preserve"> Colorado River Power </t>
  </si>
  <si>
    <t xml:space="preserve"> Debt Service </t>
  </si>
  <si>
    <t xml:space="preserve"> Demand Management </t>
  </si>
  <si>
    <t xml:space="preserve"> O&amp;M </t>
  </si>
  <si>
    <t>CIP</t>
  </si>
  <si>
    <t>Sub-Total</t>
  </si>
  <si>
    <t xml:space="preserve"> Inc. in Req. Reserves</t>
  </si>
  <si>
    <t xml:space="preserve"> PAYGO </t>
  </si>
  <si>
    <t>Gross Revenue Req.</t>
  </si>
  <si>
    <t>Taxes &amp; Annexation</t>
  </si>
  <si>
    <t xml:space="preserve">Interest </t>
  </si>
  <si>
    <t>Power &amp; Misc</t>
  </si>
  <si>
    <t xml:space="preserve">Total Rev. Offsets </t>
  </si>
  <si>
    <t xml:space="preserve">Gross Rev. Req. </t>
  </si>
  <si>
    <t>Less Rev. Offsets</t>
  </si>
  <si>
    <t xml:space="preserve">Net Revenue Req. </t>
  </si>
  <si>
    <t>Reserves</t>
  </si>
  <si>
    <t>Base Case</t>
  </si>
  <si>
    <t>Minimum Reserve Level</t>
  </si>
  <si>
    <t>Maximum Reserve Level</t>
  </si>
  <si>
    <t>Total Reserves (w/WSF)</t>
  </si>
  <si>
    <t>Fiscal Year Summary</t>
  </si>
  <si>
    <t>Fiscal Year</t>
  </si>
  <si>
    <t>SALES</t>
  </si>
  <si>
    <t>Firm Sales</t>
  </si>
  <si>
    <t>Treated</t>
  </si>
  <si>
    <t>Untreated</t>
  </si>
  <si>
    <t>Total Firm</t>
  </si>
  <si>
    <t>Replenishment</t>
  </si>
  <si>
    <t>Total Replenishment</t>
  </si>
  <si>
    <t>Agricultural Water</t>
  </si>
  <si>
    <t>Total Agricultural Water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</si>
  <si>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</si>
  <si>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</si>
  <si>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</si>
  <si>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</si>
  <si>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</si>
  <si>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</si>
  <si>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</si>
  <si>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</si>
  <si>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</si>
  <si>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Total Sales &amp; Wheeling</t>
  </si>
  <si>
    <t>Fiscal year ending 2016</t>
  </si>
  <si>
    <t>2015/16 Revenue Requirement</t>
  </si>
  <si>
    <t>2015/16 Change from:</t>
  </si>
  <si>
    <t>2013/14 Actuals</t>
  </si>
  <si>
    <t>2014/15 Projected</t>
  </si>
  <si>
    <t>2015/16 Test Year</t>
  </si>
</sst>
</file>

<file path=xl/styles.xml><?xml version="1.0" encoding="utf-8"?>
<styleSheet xmlns="http://schemas.openxmlformats.org/spreadsheetml/2006/main">
  <numFmts count="1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.0"/>
    <numFmt numFmtId="167" formatCode="m/d/yy\ h:mm\ AM/PM"/>
    <numFmt numFmtId="168" formatCode="_(&quot;$&quot;* #,##0_);_(&quot;$&quot;* \(#,##0\);_(&quot;$&quot;* &quot;-&quot;??_);_(@_)"/>
    <numFmt numFmtId="169" formatCode="0.0%"/>
    <numFmt numFmtId="170" formatCode="0;\-0;&quot;&quot;"/>
    <numFmt numFmtId="171" formatCode="#,##0_);\(#,##0\);&quot;-&quot;"/>
    <numFmt numFmtId="172" formatCode="&quot;$&quot;#,##0"/>
    <numFmt numFmtId="173" formatCode="_(&quot;$&quot;* #,##0.0_);_(&quot;$&quot;* \(#,##0.0\);_(&quot;$&quot;* &quot;-&quot;??_);_(@_)"/>
    <numFmt numFmtId="174" formatCode="_(* #,##0.0_);_(* \(#,##0.0\);_(* &quot;-&quot;?_);_(@_)"/>
    <numFmt numFmtId="175" formatCode="#,##0.0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22"/>
      <name val="Arial"/>
      <family val="2"/>
    </font>
    <font>
      <i/>
      <sz val="18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9"/>
      <name val="Arial"/>
      <family val="2"/>
    </font>
    <font>
      <sz val="10"/>
      <color rgb="FF000000"/>
      <name val="Arial"/>
      <family val="2"/>
    </font>
    <font>
      <vertAlign val="superscript"/>
      <sz val="7.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10"/>
      <color rgb="FFFF0000"/>
      <name val="Arial"/>
      <family val="2"/>
    </font>
    <font>
      <shadow/>
      <sz val="10"/>
      <name val="Arial"/>
      <family val="2"/>
    </font>
    <font>
      <b/>
      <shadow/>
      <sz val="10"/>
      <name val="Arial"/>
      <family val="2"/>
    </font>
    <font>
      <sz val="14"/>
      <name val="Arial"/>
      <family val="2"/>
    </font>
    <font>
      <b/>
      <sz val="12"/>
      <color rgb="FFFFFF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20" fillId="0" borderId="0"/>
    <xf numFmtId="43" fontId="3" fillId="0" borderId="0" applyFont="0" applyFill="0" applyBorder="0" applyAlignment="0" applyProtection="0"/>
  </cellStyleXfs>
  <cellXfs count="475">
    <xf numFmtId="0" fontId="0" fillId="0" borderId="0" xfId="0"/>
    <xf numFmtId="0" fontId="2" fillId="0" borderId="0" xfId="0" applyFont="1" applyFill="1" applyBorder="1"/>
    <xf numFmtId="164" fontId="2" fillId="0" borderId="0" xfId="1" applyNumberFormat="1" applyFont="1" applyFill="1" applyBorder="1"/>
    <xf numFmtId="165" fontId="2" fillId="0" borderId="0" xfId="1" applyNumberFormat="1" applyFont="1" applyFill="1" applyBorder="1"/>
    <xf numFmtId="166" fontId="2" fillId="0" borderId="0" xfId="0" applyNumberFormat="1" applyFont="1" applyFill="1" applyBorder="1"/>
    <xf numFmtId="164" fontId="2" fillId="0" borderId="0" xfId="0" applyNumberFormat="1" applyFont="1" applyFill="1" applyBorder="1"/>
    <xf numFmtId="43" fontId="2" fillId="0" borderId="0" xfId="1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/>
    </xf>
    <xf numFmtId="167" fontId="4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 applyAlignment="1">
      <alignment horizontal="left" vertical="center"/>
    </xf>
    <xf numFmtId="164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9" fillId="0" borderId="0" xfId="0" applyFont="1" applyFill="1" applyBorder="1" applyAlignment="1">
      <alignment horizontal="left" vertical="center"/>
    </xf>
    <xf numFmtId="164" fontId="8" fillId="0" borderId="0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164" fontId="10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left" vertical="center"/>
    </xf>
    <xf numFmtId="0" fontId="8" fillId="0" borderId="6" xfId="0" applyNumberFormat="1" applyFont="1" applyFill="1" applyBorder="1" applyAlignment="1">
      <alignment horizontal="left" vertical="center"/>
    </xf>
    <xf numFmtId="0" fontId="8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/>
    </xf>
    <xf numFmtId="164" fontId="8" fillId="0" borderId="9" xfId="0" applyNumberFormat="1" applyFont="1" applyFill="1" applyBorder="1" applyAlignment="1">
      <alignment horizontal="left" vertical="center"/>
    </xf>
    <xf numFmtId="168" fontId="8" fillId="0" borderId="9" xfId="2" applyNumberFormat="1" applyFont="1" applyFill="1" applyBorder="1" applyAlignment="1">
      <alignment horizontal="left" vertical="center"/>
    </xf>
    <xf numFmtId="169" fontId="8" fillId="0" borderId="10" xfId="0" applyNumberFormat="1" applyFont="1" applyFill="1" applyBorder="1" applyAlignment="1">
      <alignment horizontal="center" vertical="center"/>
    </xf>
    <xf numFmtId="164" fontId="8" fillId="0" borderId="6" xfId="0" applyNumberFormat="1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169" fontId="8" fillId="0" borderId="7" xfId="0" applyNumberFormat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vertical="center"/>
    </xf>
    <xf numFmtId="164" fontId="10" fillId="0" borderId="3" xfId="0" applyNumberFormat="1" applyFont="1" applyFill="1" applyBorder="1" applyAlignment="1">
      <alignment horizontal="left" vertical="center"/>
    </xf>
    <xf numFmtId="169" fontId="10" fillId="0" borderId="10" xfId="0" applyNumberFormat="1" applyFont="1" applyFill="1" applyBorder="1" applyAlignment="1">
      <alignment horizontal="center" vertical="center"/>
    </xf>
    <xf numFmtId="42" fontId="8" fillId="0" borderId="10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vertical="center"/>
    </xf>
    <xf numFmtId="164" fontId="10" fillId="0" borderId="9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vertical="center"/>
    </xf>
    <xf numFmtId="168" fontId="10" fillId="0" borderId="1" xfId="2" applyNumberFormat="1" applyFont="1" applyFill="1" applyBorder="1" applyAlignment="1">
      <alignment horizontal="left" vertical="center"/>
    </xf>
    <xf numFmtId="169" fontId="10" fillId="0" borderId="1" xfId="0" applyNumberFormat="1" applyFont="1" applyFill="1" applyBorder="1" applyAlignment="1">
      <alignment horizontal="center" vertical="center"/>
    </xf>
    <xf numFmtId="41" fontId="8" fillId="0" borderId="0" xfId="0" applyNumberFormat="1" applyFont="1" applyFill="1" applyBorder="1"/>
    <xf numFmtId="0" fontId="8" fillId="0" borderId="0" xfId="0" applyFont="1" applyFill="1" applyBorder="1" applyAlignment="1">
      <alignment horizontal="right"/>
    </xf>
    <xf numFmtId="41" fontId="10" fillId="0" borderId="0" xfId="0" applyNumberFormat="1" applyFont="1" applyFill="1" applyBorder="1"/>
    <xf numFmtId="41" fontId="8" fillId="3" borderId="0" xfId="0" applyNumberFormat="1" applyFont="1" applyFill="1" applyBorder="1"/>
    <xf numFmtId="164" fontId="10" fillId="0" borderId="4" xfId="0" applyNumberFormat="1" applyFont="1" applyFill="1" applyBorder="1" applyAlignment="1">
      <alignment horizontal="center" vertical="center"/>
    </xf>
    <xf numFmtId="43" fontId="8" fillId="0" borderId="0" xfId="1" applyFont="1" applyFill="1" applyBorder="1" applyAlignment="1">
      <alignment horizontal="left" vertical="center"/>
    </xf>
    <xf numFmtId="43" fontId="8" fillId="0" borderId="2" xfId="1" applyFont="1" applyFill="1" applyBorder="1" applyAlignment="1">
      <alignment horizontal="left" vertical="center"/>
    </xf>
    <xf numFmtId="43" fontId="8" fillId="0" borderId="3" xfId="1" applyFont="1" applyFill="1" applyBorder="1" applyAlignment="1">
      <alignment horizontal="left" vertical="center"/>
    </xf>
    <xf numFmtId="43" fontId="10" fillId="0" borderId="12" xfId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center" vertical="center"/>
    </xf>
    <xf numFmtId="43" fontId="10" fillId="0" borderId="8" xfId="1" applyFont="1" applyFill="1" applyBorder="1" applyAlignment="1">
      <alignment horizontal="left" vertical="center"/>
    </xf>
    <xf numFmtId="43" fontId="8" fillId="0" borderId="9" xfId="1" applyFont="1" applyFill="1" applyBorder="1" applyAlignment="1">
      <alignment horizontal="left" vertical="center"/>
    </xf>
    <xf numFmtId="43" fontId="10" fillId="0" borderId="0" xfId="1" applyFont="1" applyFill="1" applyBorder="1" applyAlignment="1">
      <alignment horizontal="center" vertical="center"/>
    </xf>
    <xf numFmtId="43" fontId="10" fillId="0" borderId="10" xfId="1" applyFont="1" applyFill="1" applyBorder="1" applyAlignment="1">
      <alignment horizontal="center" vertical="center"/>
    </xf>
    <xf numFmtId="43" fontId="8" fillId="0" borderId="8" xfId="1" applyFont="1" applyFill="1" applyBorder="1" applyAlignment="1">
      <alignment horizontal="left" vertical="center"/>
    </xf>
    <xf numFmtId="43" fontId="8" fillId="0" borderId="0" xfId="1" applyFont="1" applyFill="1" applyBorder="1" applyAlignment="1">
      <alignment horizontal="left" vertical="center" indent="1"/>
    </xf>
    <xf numFmtId="168" fontId="8" fillId="0" borderId="2" xfId="2" applyNumberFormat="1" applyFont="1" applyFill="1" applyBorder="1" applyAlignment="1">
      <alignment horizontal="left" vertical="center"/>
    </xf>
    <xf numFmtId="169" fontId="8" fillId="0" borderId="4" xfId="3" applyNumberFormat="1" applyFont="1" applyFill="1" applyBorder="1" applyAlignment="1">
      <alignment horizontal="center" vertical="center"/>
    </xf>
    <xf numFmtId="164" fontId="8" fillId="0" borderId="8" xfId="1" applyNumberFormat="1" applyFont="1" applyFill="1" applyBorder="1" applyAlignment="1">
      <alignment horizontal="left" vertical="center"/>
    </xf>
    <xf numFmtId="169" fontId="8" fillId="0" borderId="10" xfId="3" applyNumberFormat="1" applyFont="1" applyFill="1" applyBorder="1" applyAlignment="1">
      <alignment horizontal="center" vertical="center"/>
    </xf>
    <xf numFmtId="37" fontId="8" fillId="0" borderId="8" xfId="2" applyNumberFormat="1" applyFont="1" applyFill="1" applyBorder="1" applyAlignment="1">
      <alignment horizontal="right" vertical="center"/>
    </xf>
    <xf numFmtId="168" fontId="8" fillId="0" borderId="8" xfId="1" applyNumberFormat="1" applyFont="1" applyFill="1" applyBorder="1" applyAlignment="1">
      <alignment horizontal="left" vertical="center"/>
    </xf>
    <xf numFmtId="168" fontId="10" fillId="0" borderId="8" xfId="2" applyNumberFormat="1" applyFont="1" applyFill="1" applyBorder="1" applyAlignment="1">
      <alignment horizontal="left" vertical="center"/>
    </xf>
    <xf numFmtId="169" fontId="10" fillId="0" borderId="10" xfId="3" applyNumberFormat="1" applyFont="1" applyFill="1" applyBorder="1" applyAlignment="1">
      <alignment horizontal="center" vertical="center"/>
    </xf>
    <xf numFmtId="43" fontId="8" fillId="0" borderId="10" xfId="1" applyFont="1" applyFill="1" applyBorder="1" applyAlignment="1">
      <alignment horizontal="left" vertical="center"/>
    </xf>
    <xf numFmtId="43" fontId="8" fillId="0" borderId="5" xfId="1" applyFont="1" applyFill="1" applyBorder="1" applyAlignment="1">
      <alignment horizontal="left" vertical="center"/>
    </xf>
    <xf numFmtId="43" fontId="8" fillId="0" borderId="6" xfId="1" applyFont="1" applyFill="1" applyBorder="1" applyAlignment="1">
      <alignment horizontal="left" vertical="center"/>
    </xf>
    <xf numFmtId="43" fontId="8" fillId="0" borderId="13" xfId="1" applyFont="1" applyFill="1" applyBorder="1" applyAlignment="1">
      <alignment horizontal="left" vertical="center"/>
    </xf>
    <xf numFmtId="168" fontId="10" fillId="0" borderId="5" xfId="2" applyNumberFormat="1" applyFont="1" applyFill="1" applyBorder="1" applyAlignment="1">
      <alignment horizontal="left" vertical="center"/>
    </xf>
    <xf numFmtId="43" fontId="8" fillId="0" borderId="7" xfId="1" applyFont="1" applyFill="1" applyBorder="1" applyAlignment="1">
      <alignment horizontal="left" vertical="center"/>
    </xf>
    <xf numFmtId="164" fontId="8" fillId="0" borderId="0" xfId="0" applyNumberFormat="1" applyFont="1" applyFill="1" applyBorder="1"/>
    <xf numFmtId="43" fontId="11" fillId="0" borderId="0" xfId="1" applyFont="1" applyFill="1" applyBorder="1" applyAlignment="1">
      <alignment horizontal="left" vertical="center"/>
    </xf>
    <xf numFmtId="168" fontId="8" fillId="0" borderId="12" xfId="2" applyNumberFormat="1" applyFont="1" applyFill="1" applyBorder="1" applyAlignment="1">
      <alignment horizontal="left" vertical="center"/>
    </xf>
    <xf numFmtId="164" fontId="8" fillId="0" borderId="0" xfId="1" applyNumberFormat="1" applyFont="1" applyFill="1" applyBorder="1" applyAlignment="1">
      <alignment horizontal="left" vertical="center"/>
    </xf>
    <xf numFmtId="164" fontId="8" fillId="0" borderId="13" xfId="1" applyNumberFormat="1" applyFont="1" applyFill="1" applyBorder="1" applyAlignment="1">
      <alignment horizontal="left" vertical="center"/>
    </xf>
    <xf numFmtId="169" fontId="8" fillId="0" borderId="7" xfId="3" applyNumberFormat="1" applyFont="1" applyFill="1" applyBorder="1" applyAlignment="1">
      <alignment horizontal="center" vertical="center"/>
    </xf>
    <xf numFmtId="43" fontId="10" fillId="0" borderId="6" xfId="1" applyFont="1" applyFill="1" applyBorder="1" applyAlignment="1">
      <alignment horizontal="left" vertical="center"/>
    </xf>
    <xf numFmtId="168" fontId="10" fillId="0" borderId="13" xfId="2" applyNumberFormat="1" applyFont="1" applyFill="1" applyBorder="1" applyAlignment="1">
      <alignment horizontal="left" vertical="center"/>
    </xf>
    <xf numFmtId="169" fontId="10" fillId="0" borderId="7" xfId="3" applyNumberFormat="1" applyFont="1" applyFill="1" applyBorder="1" applyAlignment="1">
      <alignment horizontal="center" vertical="center"/>
    </xf>
    <xf numFmtId="43" fontId="8" fillId="0" borderId="0" xfId="1" applyFont="1" applyFill="1" applyBorder="1"/>
    <xf numFmtId="0" fontId="8" fillId="0" borderId="2" xfId="0" applyFont="1" applyFill="1" applyBorder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0" fontId="10" fillId="0" borderId="5" xfId="0" applyNumberFormat="1" applyFont="1" applyFill="1" applyBorder="1" applyAlignment="1">
      <alignment horizontal="left" vertical="center"/>
    </xf>
    <xf numFmtId="0" fontId="8" fillId="0" borderId="13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164" fontId="8" fillId="0" borderId="4" xfId="0" applyNumberFormat="1" applyFont="1" applyFill="1" applyBorder="1" applyAlignment="1">
      <alignment horizontal="left" vertical="center"/>
    </xf>
    <xf numFmtId="169" fontId="8" fillId="0" borderId="9" xfId="0" applyNumberFormat="1" applyFont="1" applyFill="1" applyBorder="1" applyAlignment="1">
      <alignment horizontal="center" vertical="center"/>
    </xf>
    <xf numFmtId="168" fontId="8" fillId="0" borderId="10" xfId="2" applyNumberFormat="1" applyFont="1" applyFill="1" applyBorder="1" applyAlignment="1">
      <alignment horizontal="left" vertical="center"/>
    </xf>
    <xf numFmtId="164" fontId="8" fillId="0" borderId="10" xfId="0" applyNumberFormat="1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164" fontId="10" fillId="0" borderId="4" xfId="0" applyNumberFormat="1" applyFont="1" applyFill="1" applyBorder="1" applyAlignment="1">
      <alignment horizontal="left" vertical="center"/>
    </xf>
    <xf numFmtId="169" fontId="10" fillId="0" borderId="3" xfId="0" applyNumberFormat="1" applyFont="1" applyFill="1" applyBorder="1" applyAlignment="1">
      <alignment horizontal="center" vertical="center"/>
    </xf>
    <xf numFmtId="164" fontId="10" fillId="0" borderId="10" xfId="0" applyNumberFormat="1" applyFont="1" applyFill="1" applyBorder="1" applyAlignment="1">
      <alignment horizontal="left" vertical="center"/>
    </xf>
    <xf numFmtId="169" fontId="10" fillId="0" borderId="9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2" fillId="0" borderId="13" xfId="0" applyFont="1" applyFill="1" applyBorder="1" applyAlignment="1">
      <alignment horizontal="left" vertical="center"/>
    </xf>
    <xf numFmtId="164" fontId="8" fillId="0" borderId="7" xfId="0" applyNumberFormat="1" applyFont="1" applyFill="1" applyBorder="1" applyAlignment="1">
      <alignment horizontal="left" vertical="center"/>
    </xf>
    <xf numFmtId="169" fontId="8" fillId="0" borderId="6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14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 vertical="center"/>
    </xf>
    <xf numFmtId="169" fontId="10" fillId="0" borderId="1" xfId="3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13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42" fontId="13" fillId="0" borderId="0" xfId="0" applyNumberFormat="1" applyFont="1" applyFill="1" applyBorder="1" applyAlignment="1">
      <alignment horizontal="left" vertical="center"/>
    </xf>
    <xf numFmtId="42" fontId="13" fillId="0" borderId="9" xfId="0" applyNumberFormat="1" applyFont="1" applyFill="1" applyBorder="1" applyAlignment="1">
      <alignment horizontal="left" vertical="center"/>
    </xf>
    <xf numFmtId="42" fontId="13" fillId="0" borderId="10" xfId="0" applyNumberFormat="1" applyFont="1" applyFill="1" applyBorder="1" applyAlignment="1">
      <alignment horizontal="left" vertical="center"/>
    </xf>
    <xf numFmtId="164" fontId="13" fillId="0" borderId="0" xfId="1" applyNumberFormat="1" applyFont="1" applyFill="1" applyBorder="1" applyAlignment="1">
      <alignment horizontal="left" vertical="center"/>
    </xf>
    <xf numFmtId="164" fontId="13" fillId="0" borderId="9" xfId="1" applyNumberFormat="1" applyFont="1" applyFill="1" applyBorder="1" applyAlignment="1">
      <alignment horizontal="left" vertical="center"/>
    </xf>
    <xf numFmtId="164" fontId="13" fillId="0" borderId="10" xfId="1" applyNumberFormat="1" applyFont="1" applyFill="1" applyBorder="1" applyAlignment="1">
      <alignment horizontal="left" vertical="center"/>
    </xf>
    <xf numFmtId="164" fontId="13" fillId="0" borderId="13" xfId="1" applyNumberFormat="1" applyFont="1" applyFill="1" applyBorder="1" applyAlignment="1">
      <alignment horizontal="left" vertical="center"/>
    </xf>
    <xf numFmtId="164" fontId="13" fillId="0" borderId="6" xfId="1" applyNumberFormat="1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164" fontId="13" fillId="0" borderId="12" xfId="1" applyNumberFormat="1" applyFont="1" applyFill="1" applyBorder="1" applyAlignment="1">
      <alignment horizontal="left" vertical="center"/>
    </xf>
    <xf numFmtId="164" fontId="13" fillId="0" borderId="4" xfId="1" applyNumberFormat="1" applyFont="1" applyFill="1" applyBorder="1" applyAlignment="1">
      <alignment horizontal="left" vertical="center"/>
    </xf>
    <xf numFmtId="164" fontId="13" fillId="0" borderId="3" xfId="1" applyNumberFormat="1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43" fontId="13" fillId="0" borderId="0" xfId="1" applyFont="1" applyFill="1" applyBorder="1" applyAlignment="1">
      <alignment horizontal="left" vertical="center"/>
    </xf>
    <xf numFmtId="0" fontId="15" fillId="0" borderId="14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left" vertical="center"/>
    </xf>
    <xf numFmtId="42" fontId="15" fillId="0" borderId="1" xfId="0" applyNumberFormat="1" applyFont="1" applyFill="1" applyBorder="1" applyAlignment="1">
      <alignment horizontal="left" vertical="center"/>
    </xf>
    <xf numFmtId="42" fontId="15" fillId="0" borderId="11" xfId="0" applyNumberFormat="1" applyFont="1" applyFill="1" applyBorder="1" applyAlignment="1">
      <alignment horizontal="left" vertical="center"/>
    </xf>
    <xf numFmtId="42" fontId="15" fillId="0" borderId="15" xfId="0" applyNumberFormat="1" applyFont="1" applyFill="1" applyBorder="1" applyAlignment="1">
      <alignment horizontal="left" vertical="center"/>
    </xf>
    <xf numFmtId="0" fontId="13" fillId="0" borderId="0" xfId="0" applyFont="1" applyFill="1" applyBorder="1"/>
    <xf numFmtId="0" fontId="3" fillId="0" borderId="0" xfId="0" applyFont="1" applyFill="1" applyBorder="1"/>
    <xf numFmtId="0" fontId="3" fillId="0" borderId="2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6" fillId="0" borderId="14" xfId="0" applyFont="1" applyFill="1" applyBorder="1" applyAlignment="1">
      <alignment horizontal="centerContinuous" vertical="center"/>
    </xf>
    <xf numFmtId="0" fontId="6" fillId="0" borderId="15" xfId="0" applyFont="1" applyFill="1" applyBorder="1" applyAlignment="1">
      <alignment horizontal="centerContinuous" vertical="center"/>
    </xf>
    <xf numFmtId="0" fontId="6" fillId="0" borderId="4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/>
    </xf>
    <xf numFmtId="9" fontId="3" fillId="0" borderId="12" xfId="0" applyNumberFormat="1" applyFont="1" applyFill="1" applyBorder="1" applyAlignment="1">
      <alignment horizontal="center" vertical="center"/>
    </xf>
    <xf numFmtId="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9" fontId="3" fillId="0" borderId="8" xfId="0" applyNumberFormat="1" applyFont="1" applyFill="1" applyBorder="1" applyAlignment="1">
      <alignment horizontal="center" vertical="center"/>
    </xf>
    <xf numFmtId="9" fontId="3" fillId="0" borderId="0" xfId="0" applyNumberFormat="1" applyFont="1" applyFill="1" applyBorder="1" applyAlignment="1">
      <alignment horizontal="center" vertical="center"/>
    </xf>
    <xf numFmtId="9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/>
    </xf>
    <xf numFmtId="9" fontId="3" fillId="0" borderId="5" xfId="0" applyNumberFormat="1" applyFont="1" applyFill="1" applyBorder="1" applyAlignment="1">
      <alignment horizontal="center" vertical="center"/>
    </xf>
    <xf numFmtId="9" fontId="3" fillId="0" borderId="13" xfId="0" applyNumberFormat="1" applyFont="1" applyFill="1" applyBorder="1" applyAlignment="1">
      <alignment horizontal="center" vertical="center"/>
    </xf>
    <xf numFmtId="9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9" fontId="3" fillId="0" borderId="14" xfId="0" applyNumberFormat="1" applyFont="1" applyFill="1" applyBorder="1" applyAlignment="1">
      <alignment horizontal="center" vertical="center"/>
    </xf>
    <xf numFmtId="9" fontId="3" fillId="0" borderId="15" xfId="0" applyNumberFormat="1" applyFont="1" applyFill="1" applyBorder="1" applyAlignment="1">
      <alignment horizontal="center" vertical="center"/>
    </xf>
    <xf numFmtId="9" fontId="3" fillId="0" borderId="1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 wrapText="1"/>
    </xf>
    <xf numFmtId="170" fontId="6" fillId="0" borderId="1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3" fillId="0" borderId="6" xfId="0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2" fontId="3" fillId="0" borderId="9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42" fontId="3" fillId="0" borderId="8" xfId="0" applyNumberFormat="1" applyFont="1" applyFill="1" applyBorder="1" applyAlignment="1">
      <alignment vertical="center"/>
    </xf>
    <xf numFmtId="42" fontId="3" fillId="0" borderId="0" xfId="0" applyNumberFormat="1" applyFont="1" applyFill="1" applyBorder="1" applyAlignment="1">
      <alignment vertical="center"/>
    </xf>
    <xf numFmtId="42" fontId="3" fillId="0" borderId="10" xfId="0" applyNumberFormat="1" applyFont="1" applyFill="1" applyBorder="1" applyAlignment="1">
      <alignment vertical="center"/>
    </xf>
    <xf numFmtId="37" fontId="3" fillId="0" borderId="9" xfId="0" applyNumberFormat="1" applyFont="1" applyFill="1" applyBorder="1" applyAlignment="1">
      <alignment vertical="center"/>
    </xf>
    <xf numFmtId="171" fontId="3" fillId="0" borderId="8" xfId="0" applyNumberFormat="1" applyFont="1" applyFill="1" applyBorder="1" applyAlignment="1">
      <alignment vertical="center"/>
    </xf>
    <xf numFmtId="171" fontId="3" fillId="0" borderId="0" xfId="0" applyNumberFormat="1" applyFont="1" applyFill="1" applyBorder="1" applyAlignment="1">
      <alignment vertical="center"/>
    </xf>
    <xf numFmtId="171" fontId="3" fillId="0" borderId="9" xfId="0" applyNumberFormat="1" applyFont="1" applyFill="1" applyBorder="1" applyAlignment="1">
      <alignment vertical="center"/>
    </xf>
    <xf numFmtId="171" fontId="3" fillId="0" borderId="10" xfId="0" applyNumberFormat="1" applyFont="1" applyFill="1" applyBorder="1" applyAlignment="1">
      <alignment vertical="center"/>
    </xf>
    <xf numFmtId="37" fontId="3" fillId="0" borderId="13" xfId="0" applyNumberFormat="1" applyFont="1" applyFill="1" applyBorder="1" applyAlignment="1">
      <alignment vertical="center"/>
    </xf>
    <xf numFmtId="171" fontId="3" fillId="0" borderId="13" xfId="0" applyNumberFormat="1" applyFont="1" applyFill="1" applyBorder="1" applyAlignment="1">
      <alignment vertical="center"/>
    </xf>
    <xf numFmtId="171" fontId="3" fillId="0" borderId="6" xfId="0" applyNumberFormat="1" applyFont="1" applyFill="1" applyBorder="1" applyAlignment="1">
      <alignment vertical="center"/>
    </xf>
    <xf numFmtId="171" fontId="3" fillId="0" borderId="7" xfId="0" applyNumberFormat="1" applyFont="1" applyFill="1" applyBorder="1" applyAlignment="1">
      <alignment vertical="center"/>
    </xf>
    <xf numFmtId="37" fontId="6" fillId="0" borderId="9" xfId="0" applyNumberFormat="1" applyFont="1" applyFill="1" applyBorder="1" applyAlignment="1">
      <alignment vertical="center"/>
    </xf>
    <xf numFmtId="171" fontId="3" fillId="0" borderId="12" xfId="0" applyNumberFormat="1" applyFont="1" applyFill="1" applyBorder="1" applyAlignment="1">
      <alignment vertical="center"/>
    </xf>
    <xf numFmtId="171" fontId="3" fillId="0" borderId="3" xfId="0" applyNumberFormat="1" applyFont="1" applyFill="1" applyBorder="1" applyAlignment="1">
      <alignment vertical="center"/>
    </xf>
    <xf numFmtId="171" fontId="6" fillId="0" borderId="3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6" fillId="0" borderId="13" xfId="0" applyFont="1" applyFill="1" applyBorder="1" applyAlignment="1">
      <alignment vertical="center"/>
    </xf>
    <xf numFmtId="171" fontId="6" fillId="0" borderId="4" xfId="0" applyNumberFormat="1" applyFont="1" applyFill="1" applyBorder="1" applyAlignment="1">
      <alignment vertical="center"/>
    </xf>
    <xf numFmtId="37" fontId="17" fillId="0" borderId="9" xfId="0" applyNumberFormat="1" applyFont="1" applyFill="1" applyBorder="1" applyAlignment="1">
      <alignment vertical="center"/>
    </xf>
    <xf numFmtId="164" fontId="17" fillId="0" borderId="9" xfId="0" applyNumberFormat="1" applyFont="1" applyFill="1" applyBorder="1" applyAlignment="1">
      <alignment vertical="center"/>
    </xf>
    <xf numFmtId="164" fontId="3" fillId="0" borderId="8" xfId="0" applyNumberFormat="1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vertical="center"/>
    </xf>
    <xf numFmtId="164" fontId="3" fillId="0" borderId="9" xfId="0" applyNumberFormat="1" applyFont="1" applyFill="1" applyBorder="1" applyAlignment="1">
      <alignment vertical="center"/>
    </xf>
    <xf numFmtId="164" fontId="3" fillId="0" borderId="10" xfId="0" applyNumberFormat="1" applyFont="1" applyFill="1" applyBorder="1" applyAlignment="1">
      <alignment vertical="center"/>
    </xf>
    <xf numFmtId="164" fontId="17" fillId="0" borderId="0" xfId="0" applyNumberFormat="1" applyFont="1" applyFill="1" applyBorder="1" applyAlignment="1">
      <alignment vertical="center"/>
    </xf>
    <xf numFmtId="164" fontId="17" fillId="0" borderId="13" xfId="0" applyNumberFormat="1" applyFont="1" applyFill="1" applyBorder="1" applyAlignment="1">
      <alignment vertical="center"/>
    </xf>
    <xf numFmtId="164" fontId="3" fillId="0" borderId="13" xfId="0" applyNumberFormat="1" applyFont="1" applyFill="1" applyBorder="1" applyAlignment="1">
      <alignment vertical="center"/>
    </xf>
    <xf numFmtId="164" fontId="18" fillId="0" borderId="0" xfId="0" applyNumberFormat="1" applyFont="1" applyFill="1" applyBorder="1" applyAlignment="1">
      <alignment vertical="center"/>
    </xf>
    <xf numFmtId="164" fontId="3" fillId="0" borderId="12" xfId="0" applyNumberFormat="1" applyFont="1" applyFill="1" applyBorder="1" applyAlignment="1">
      <alignment vertical="center"/>
    </xf>
    <xf numFmtId="164" fontId="3" fillId="0" borderId="3" xfId="0" applyNumberFormat="1" applyFont="1" applyFill="1" applyBorder="1" applyAlignment="1">
      <alignment vertical="center"/>
    </xf>
    <xf numFmtId="164" fontId="6" fillId="0" borderId="4" xfId="0" applyNumberFormat="1" applyFont="1" applyFill="1" applyBorder="1" applyAlignment="1">
      <alignment vertical="center"/>
    </xf>
    <xf numFmtId="37" fontId="6" fillId="0" borderId="0" xfId="0" applyNumberFormat="1" applyFont="1" applyFill="1" applyBorder="1" applyAlignment="1">
      <alignment vertical="center"/>
    </xf>
    <xf numFmtId="171" fontId="6" fillId="0" borderId="10" xfId="0" applyNumberFormat="1" applyFont="1" applyFill="1" applyBorder="1" applyAlignment="1">
      <alignment vertical="center"/>
    </xf>
    <xf numFmtId="37" fontId="3" fillId="0" borderId="0" xfId="0" applyNumberFormat="1" applyFont="1" applyFill="1" applyBorder="1" applyAlignment="1">
      <alignment vertical="center"/>
    </xf>
    <xf numFmtId="171" fontId="3" fillId="0" borderId="5" xfId="0" applyNumberFormat="1" applyFont="1" applyFill="1" applyBorder="1" applyAlignment="1">
      <alignment vertical="center"/>
    </xf>
    <xf numFmtId="171" fontId="6" fillId="0" borderId="7" xfId="0" applyNumberFormat="1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42" fontId="6" fillId="0" borderId="15" xfId="0" applyNumberFormat="1" applyFont="1" applyFill="1" applyBorder="1" applyAlignment="1">
      <alignment vertical="center"/>
    </xf>
    <xf numFmtId="42" fontId="6" fillId="0" borderId="14" xfId="0" applyNumberFormat="1" applyFont="1" applyFill="1" applyBorder="1" applyAlignment="1">
      <alignment vertical="center"/>
    </xf>
    <xf numFmtId="42" fontId="6" fillId="0" borderId="11" xfId="0" applyNumberFormat="1" applyFont="1" applyFill="1" applyBorder="1" applyAlignment="1">
      <alignment vertical="center"/>
    </xf>
    <xf numFmtId="42" fontId="6" fillId="0" borderId="1" xfId="0" applyNumberFormat="1" applyFont="1" applyFill="1" applyBorder="1" applyAlignment="1">
      <alignment vertical="center"/>
    </xf>
    <xf numFmtId="169" fontId="3" fillId="0" borderId="0" xfId="3" applyNumberFormat="1" applyFont="1" applyFill="1" applyBorder="1"/>
    <xf numFmtId="164" fontId="13" fillId="0" borderId="0" xfId="1" applyNumberFormat="1" applyFont="1" applyFill="1" applyBorder="1"/>
    <xf numFmtId="0" fontId="14" fillId="0" borderId="2" xfId="0" applyFont="1" applyFill="1" applyBorder="1" applyAlignment="1">
      <alignment horizontal="left" vertical="center"/>
    </xf>
    <xf numFmtId="164" fontId="14" fillId="0" borderId="4" xfId="1" applyNumberFormat="1" applyFont="1" applyFill="1" applyBorder="1" applyAlignment="1">
      <alignment horizontal="left" vertical="center"/>
    </xf>
    <xf numFmtId="164" fontId="19" fillId="0" borderId="1" xfId="1" applyNumberFormat="1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/>
    </xf>
    <xf numFmtId="0" fontId="19" fillId="0" borderId="6" xfId="0" applyFont="1" applyFill="1" applyBorder="1" applyAlignment="1">
      <alignment horizontal="left" vertical="center"/>
    </xf>
    <xf numFmtId="164" fontId="14" fillId="0" borderId="7" xfId="1" applyNumberFormat="1" applyFont="1" applyFill="1" applyBorder="1" applyAlignment="1">
      <alignment horizontal="center" vertical="center" wrapText="1"/>
    </xf>
    <xf numFmtId="164" fontId="14" fillId="0" borderId="1" xfId="1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/>
    </xf>
    <xf numFmtId="0" fontId="19" fillId="0" borderId="9" xfId="0" applyFont="1" applyFill="1" applyBorder="1" applyAlignment="1">
      <alignment horizontal="left" vertical="center"/>
    </xf>
    <xf numFmtId="164" fontId="19" fillId="0" borderId="9" xfId="1" applyNumberFormat="1" applyFont="1" applyFill="1" applyBorder="1" applyAlignment="1">
      <alignment horizontal="left" vertical="center"/>
    </xf>
    <xf numFmtId="164" fontId="19" fillId="0" borderId="10" xfId="1" applyNumberFormat="1" applyFont="1" applyFill="1" applyBorder="1" applyAlignment="1">
      <alignment horizontal="left" vertical="center"/>
    </xf>
    <xf numFmtId="168" fontId="19" fillId="0" borderId="9" xfId="2" applyNumberFormat="1" applyFont="1" applyFill="1" applyBorder="1" applyAlignment="1">
      <alignment horizontal="left" vertical="center"/>
    </xf>
    <xf numFmtId="168" fontId="19" fillId="0" borderId="10" xfId="2" applyNumberFormat="1" applyFont="1" applyFill="1" applyBorder="1" applyAlignment="1">
      <alignment horizontal="left" vertical="center"/>
    </xf>
    <xf numFmtId="164" fontId="19" fillId="0" borderId="7" xfId="1" applyNumberFormat="1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9" fillId="0" borderId="11" xfId="0" applyFont="1" applyFill="1" applyBorder="1" applyAlignment="1">
      <alignment horizontal="left" vertical="center"/>
    </xf>
    <xf numFmtId="168" fontId="14" fillId="0" borderId="11" xfId="2" applyNumberFormat="1" applyFont="1" applyFill="1" applyBorder="1" applyAlignment="1">
      <alignment horizontal="left" vertical="center"/>
    </xf>
    <xf numFmtId="168" fontId="14" fillId="0" borderId="1" xfId="2" applyNumberFormat="1" applyFont="1" applyFill="1" applyBorder="1" applyAlignment="1">
      <alignment horizontal="left" vertical="center"/>
    </xf>
    <xf numFmtId="0" fontId="19" fillId="0" borderId="0" xfId="0" applyFont="1" applyFill="1" applyBorder="1"/>
    <xf numFmtId="164" fontId="3" fillId="0" borderId="0" xfId="1" applyNumberFormat="1" applyFont="1" applyFill="1" applyBorder="1"/>
    <xf numFmtId="0" fontId="8" fillId="0" borderId="0" xfId="0" applyFont="1" applyFill="1" applyBorder="1" applyAlignment="1">
      <alignment horizontal="center"/>
    </xf>
    <xf numFmtId="169" fontId="10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wrapText="1"/>
    </xf>
    <xf numFmtId="0" fontId="8" fillId="0" borderId="16" xfId="0" applyFont="1" applyFill="1" applyBorder="1"/>
    <xf numFmtId="0" fontId="10" fillId="0" borderId="9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0" borderId="2" xfId="0" applyFont="1" applyFill="1" applyBorder="1"/>
    <xf numFmtId="0" fontId="8" fillId="0" borderId="3" xfId="0" applyFont="1" applyFill="1" applyBorder="1"/>
    <xf numFmtId="0" fontId="10" fillId="0" borderId="4" xfId="0" applyFont="1" applyFill="1" applyBorder="1" applyAlignment="1">
      <alignment horizontal="center"/>
    </xf>
    <xf numFmtId="0" fontId="8" fillId="0" borderId="5" xfId="0" applyFont="1" applyFill="1" applyBorder="1"/>
    <xf numFmtId="0" fontId="10" fillId="0" borderId="6" xfId="0" applyFont="1" applyFill="1" applyBorder="1" applyAlignment="1">
      <alignment horizontal="right"/>
    </xf>
    <xf numFmtId="0" fontId="10" fillId="0" borderId="7" xfId="1" applyNumberFormat="1" applyFont="1" applyFill="1" applyBorder="1" applyAlignment="1">
      <alignment horizontal="center" vertical="center"/>
    </xf>
    <xf numFmtId="0" fontId="10" fillId="0" borderId="6" xfId="1" applyNumberFormat="1" applyFont="1" applyFill="1" applyBorder="1" applyAlignment="1">
      <alignment horizontal="center" vertical="center"/>
    </xf>
    <xf numFmtId="172" fontId="8" fillId="0" borderId="9" xfId="0" applyNumberFormat="1" applyFont="1" applyFill="1" applyBorder="1" applyAlignment="1">
      <alignment horizontal="center" vertical="center"/>
    </xf>
    <xf numFmtId="172" fontId="8" fillId="0" borderId="6" xfId="0" applyNumberFormat="1" applyFont="1" applyFill="1" applyBorder="1" applyAlignment="1">
      <alignment horizontal="center" vertical="center"/>
    </xf>
    <xf numFmtId="0" fontId="8" fillId="0" borderId="9" xfId="0" applyFont="1" applyFill="1" applyBorder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8" fillId="0" borderId="0" xfId="0" quotePrefix="1" applyFont="1" applyFill="1" applyBorder="1"/>
    <xf numFmtId="164" fontId="8" fillId="0" borderId="0" xfId="1" applyNumberFormat="1" applyFont="1" applyFill="1" applyBorder="1" applyAlignment="1">
      <alignment horizontal="center"/>
    </xf>
    <xf numFmtId="41" fontId="8" fillId="0" borderId="0" xfId="0" applyNumberFormat="1" applyFont="1" applyFill="1" applyBorder="1" applyAlignment="1">
      <alignment horizontal="center"/>
    </xf>
    <xf numFmtId="0" fontId="8" fillId="0" borderId="17" xfId="4" applyFont="1" applyFill="1" applyBorder="1" applyAlignment="1"/>
    <xf numFmtId="0" fontId="8" fillId="0" borderId="20" xfId="4" applyFont="1" applyFill="1" applyBorder="1"/>
    <xf numFmtId="0" fontId="8" fillId="0" borderId="16" xfId="4" applyFont="1" applyFill="1" applyBorder="1" applyAlignment="1"/>
    <xf numFmtId="0" fontId="8" fillId="0" borderId="21" xfId="4" applyFont="1" applyFill="1" applyBorder="1"/>
    <xf numFmtId="0" fontId="8" fillId="0" borderId="22" xfId="4" applyFont="1" applyFill="1" applyBorder="1" applyAlignment="1"/>
    <xf numFmtId="0" fontId="8" fillId="0" borderId="25" xfId="4" applyFont="1" applyFill="1" applyBorder="1"/>
    <xf numFmtId="0" fontId="8" fillId="0" borderId="26" xfId="5" applyFont="1" applyFill="1" applyBorder="1" applyAlignment="1">
      <alignment horizontal="center"/>
    </xf>
    <xf numFmtId="0" fontId="8" fillId="0" borderId="27" xfId="5" applyFont="1" applyFill="1" applyBorder="1" applyAlignment="1">
      <alignment horizontal="right"/>
    </xf>
    <xf numFmtId="0" fontId="8" fillId="0" borderId="27" xfId="5" applyFont="1" applyFill="1" applyBorder="1" applyAlignment="1">
      <alignment horizontal="center"/>
    </xf>
    <xf numFmtId="0" fontId="8" fillId="0" borderId="27" xfId="5" applyFont="1" applyFill="1" applyBorder="1" applyAlignment="1">
      <alignment horizontal="center" wrapText="1"/>
    </xf>
    <xf numFmtId="0" fontId="11" fillId="0" borderId="28" xfId="5" applyFont="1" applyFill="1" applyBorder="1" applyAlignment="1">
      <alignment horizontal="left"/>
    </xf>
    <xf numFmtId="166" fontId="8" fillId="0" borderId="4" xfId="5" applyNumberFormat="1" applyFont="1" applyFill="1" applyBorder="1" applyAlignment="1">
      <alignment horizontal="right"/>
    </xf>
    <xf numFmtId="168" fontId="8" fillId="0" borderId="4" xfId="2" applyNumberFormat="1" applyFont="1" applyFill="1" applyBorder="1" applyAlignment="1">
      <alignment horizontal="center"/>
    </xf>
    <xf numFmtId="0" fontId="11" fillId="0" borderId="16" xfId="5" applyFont="1" applyFill="1" applyBorder="1" applyAlignment="1">
      <alignment horizontal="left"/>
    </xf>
    <xf numFmtId="166" fontId="8" fillId="0" borderId="10" xfId="5" applyNumberFormat="1" applyFont="1" applyFill="1" applyBorder="1" applyAlignment="1">
      <alignment horizontal="right"/>
    </xf>
    <xf numFmtId="168" fontId="8" fillId="0" borderId="10" xfId="2" applyNumberFormat="1" applyFont="1" applyFill="1" applyBorder="1" applyAlignment="1">
      <alignment horizontal="center"/>
    </xf>
    <xf numFmtId="0" fontId="8" fillId="0" borderId="7" xfId="4" applyFont="1" applyFill="1" applyBorder="1" applyAlignment="1">
      <alignment horizontal="right"/>
    </xf>
    <xf numFmtId="0" fontId="8" fillId="0" borderId="6" xfId="4" applyFont="1" applyFill="1" applyBorder="1" applyAlignment="1">
      <alignment horizontal="right"/>
    </xf>
    <xf numFmtId="0" fontId="8" fillId="0" borderId="10" xfId="4" applyFont="1" applyFill="1" applyBorder="1"/>
    <xf numFmtId="0" fontId="8" fillId="0" borderId="29" xfId="4" applyFont="1" applyFill="1" applyBorder="1"/>
    <xf numFmtId="0" fontId="22" fillId="0" borderId="30" xfId="5" applyFont="1" applyFill="1" applyBorder="1" applyAlignment="1">
      <alignment horizontal="left"/>
    </xf>
    <xf numFmtId="165" fontId="10" fillId="0" borderId="31" xfId="6" applyNumberFormat="1" applyFont="1" applyFill="1" applyBorder="1"/>
    <xf numFmtId="168" fontId="10" fillId="0" borderId="32" xfId="4" applyNumberFormat="1" applyFont="1" applyFill="1" applyBorder="1"/>
    <xf numFmtId="0" fontId="6" fillId="0" borderId="33" xfId="0" applyFont="1" applyFill="1" applyBorder="1" applyAlignment="1">
      <alignment horizontal="center" wrapText="1"/>
    </xf>
    <xf numFmtId="0" fontId="6" fillId="0" borderId="34" xfId="0" applyFont="1" applyFill="1" applyBorder="1" applyAlignment="1">
      <alignment horizontal="center" wrapText="1"/>
    </xf>
    <xf numFmtId="0" fontId="6" fillId="0" borderId="27" xfId="0" applyFont="1" applyFill="1" applyBorder="1" applyAlignment="1">
      <alignment horizontal="center" wrapText="1"/>
    </xf>
    <xf numFmtId="0" fontId="6" fillId="0" borderId="35" xfId="0" applyFont="1" applyFill="1" applyBorder="1" applyAlignment="1">
      <alignment horizontal="center" wrapText="1"/>
    </xf>
    <xf numFmtId="1" fontId="6" fillId="0" borderId="16" xfId="0" applyNumberFormat="1" applyFont="1" applyFill="1" applyBorder="1" applyAlignment="1">
      <alignment horizontal="left"/>
    </xf>
    <xf numFmtId="1" fontId="6" fillId="0" borderId="9" xfId="0" applyNumberFormat="1" applyFont="1" applyFill="1" applyBorder="1" applyAlignment="1">
      <alignment horizontal="left"/>
    </xf>
    <xf numFmtId="164" fontId="3" fillId="0" borderId="10" xfId="1" applyNumberFormat="1" applyFont="1" applyFill="1" applyBorder="1" applyAlignment="1">
      <alignment horizontal="left"/>
    </xf>
    <xf numFmtId="10" fontId="3" fillId="0" borderId="10" xfId="3" applyNumberFormat="1" applyFont="1" applyFill="1" applyBorder="1" applyAlignment="1">
      <alignment horizontal="center"/>
    </xf>
    <xf numFmtId="164" fontId="3" fillId="0" borderId="29" xfId="1" applyNumberFormat="1" applyFont="1" applyFill="1" applyBorder="1" applyAlignment="1">
      <alignment horizontal="left"/>
    </xf>
    <xf numFmtId="1" fontId="6" fillId="4" borderId="16" xfId="0" applyNumberFormat="1" applyFont="1" applyFill="1" applyBorder="1" applyAlignment="1">
      <alignment horizontal="left"/>
    </xf>
    <xf numFmtId="1" fontId="6" fillId="4" borderId="9" xfId="0" applyNumberFormat="1" applyFont="1" applyFill="1" applyBorder="1" applyAlignment="1">
      <alignment horizontal="left"/>
    </xf>
    <xf numFmtId="164" fontId="3" fillId="4" borderId="10" xfId="1" applyNumberFormat="1" applyFont="1" applyFill="1" applyBorder="1" applyAlignment="1">
      <alignment horizontal="left"/>
    </xf>
    <xf numFmtId="10" fontId="3" fillId="4" borderId="10" xfId="3" applyNumberFormat="1" applyFont="1" applyFill="1" applyBorder="1" applyAlignment="1">
      <alignment horizontal="center"/>
    </xf>
    <xf numFmtId="164" fontId="3" fillId="4" borderId="29" xfId="1" applyNumberFormat="1" applyFont="1" applyFill="1" applyBorder="1" applyAlignment="1">
      <alignment horizontal="left"/>
    </xf>
    <xf numFmtId="0" fontId="6" fillId="0" borderId="9" xfId="0" applyNumberFormat="1" applyFont="1" applyFill="1" applyBorder="1" applyAlignment="1">
      <alignment horizontal="left"/>
    </xf>
    <xf numFmtId="1" fontId="23" fillId="5" borderId="22" xfId="0" applyNumberFormat="1" applyFont="1" applyFill="1" applyBorder="1" applyAlignment="1">
      <alignment horizontal="left"/>
    </xf>
    <xf numFmtId="1" fontId="23" fillId="5" borderId="36" xfId="0" applyNumberFormat="1" applyFont="1" applyFill="1" applyBorder="1" applyAlignment="1">
      <alignment horizontal="left"/>
    </xf>
    <xf numFmtId="164" fontId="24" fillId="5" borderId="37" xfId="1" applyNumberFormat="1" applyFont="1" applyFill="1" applyBorder="1" applyAlignment="1">
      <alignment horizontal="left"/>
    </xf>
    <xf numFmtId="10" fontId="24" fillId="5" borderId="37" xfId="3" applyNumberFormat="1" applyFont="1" applyFill="1" applyBorder="1" applyAlignment="1">
      <alignment horizontal="center"/>
    </xf>
    <xf numFmtId="168" fontId="24" fillId="5" borderId="37" xfId="2" applyNumberFormat="1" applyFont="1" applyFill="1" applyBorder="1" applyAlignment="1">
      <alignment horizontal="right"/>
    </xf>
    <xf numFmtId="164" fontId="24" fillId="5" borderId="37" xfId="1" applyNumberFormat="1" applyFont="1" applyFill="1" applyBorder="1" applyAlignment="1">
      <alignment horizontal="right"/>
    </xf>
    <xf numFmtId="168" fontId="24" fillId="5" borderId="38" xfId="2" applyNumberFormat="1" applyFont="1" applyFill="1" applyBorder="1" applyAlignment="1">
      <alignment horizontal="right"/>
    </xf>
    <xf numFmtId="44" fontId="2" fillId="0" borderId="0" xfId="0" applyNumberFormat="1" applyFont="1" applyFill="1" applyBorder="1"/>
    <xf numFmtId="0" fontId="7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164" fontId="10" fillId="0" borderId="4" xfId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64" fontId="8" fillId="0" borderId="4" xfId="1" applyNumberFormat="1" applyFont="1" applyFill="1" applyBorder="1" applyAlignment="1">
      <alignment vertical="center"/>
    </xf>
    <xf numFmtId="164" fontId="8" fillId="0" borderId="3" xfId="1" applyNumberFormat="1" applyFont="1" applyFill="1" applyBorder="1" applyAlignment="1">
      <alignment horizontal="left" vertical="center"/>
    </xf>
    <xf numFmtId="164" fontId="8" fillId="0" borderId="10" xfId="1" applyNumberFormat="1" applyFont="1" applyFill="1" applyBorder="1" applyAlignment="1">
      <alignment vertical="center"/>
    </xf>
    <xf numFmtId="164" fontId="8" fillId="0" borderId="9" xfId="1" applyNumberFormat="1" applyFont="1" applyFill="1" applyBorder="1" applyAlignment="1">
      <alignment horizontal="left" vertical="center"/>
    </xf>
    <xf numFmtId="164" fontId="8" fillId="0" borderId="7" xfId="1" applyNumberFormat="1" applyFont="1" applyFill="1" applyBorder="1" applyAlignment="1">
      <alignment vertical="center"/>
    </xf>
    <xf numFmtId="164" fontId="8" fillId="0" borderId="6" xfId="1" applyNumberFormat="1" applyFont="1" applyFill="1" applyBorder="1" applyAlignment="1">
      <alignment horizontal="left" vertical="center"/>
    </xf>
    <xf numFmtId="164" fontId="10" fillId="0" borderId="1" xfId="1" applyNumberFormat="1" applyFont="1" applyFill="1" applyBorder="1" applyAlignment="1">
      <alignment vertical="center"/>
    </xf>
    <xf numFmtId="0" fontId="8" fillId="3" borderId="0" xfId="0" applyFont="1" applyFill="1" applyBorder="1"/>
    <xf numFmtId="0" fontId="8" fillId="0" borderId="14" xfId="0" applyFont="1" applyFill="1" applyBorder="1"/>
    <xf numFmtId="0" fontId="10" fillId="0" borderId="1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/>
    </xf>
    <xf numFmtId="0" fontId="8" fillId="0" borderId="8" xfId="0" applyFont="1" applyFill="1" applyBorder="1"/>
    <xf numFmtId="164" fontId="8" fillId="0" borderId="2" xfId="1" applyNumberFormat="1" applyFont="1" applyFill="1" applyBorder="1" applyAlignment="1">
      <alignment horizontal="left" vertical="center"/>
    </xf>
    <xf numFmtId="164" fontId="8" fillId="0" borderId="12" xfId="1" applyNumberFormat="1" applyFont="1" applyFill="1" applyBorder="1" applyAlignment="1">
      <alignment horizontal="left" vertical="center"/>
    </xf>
    <xf numFmtId="164" fontId="8" fillId="0" borderId="4" xfId="0" applyNumberFormat="1" applyFont="1" applyFill="1" applyBorder="1"/>
    <xf numFmtId="164" fontId="8" fillId="0" borderId="10" xfId="0" applyNumberFormat="1" applyFont="1" applyFill="1" applyBorder="1"/>
    <xf numFmtId="164" fontId="8" fillId="0" borderId="5" xfId="1" applyNumberFormat="1" applyFont="1" applyFill="1" applyBorder="1" applyAlignment="1">
      <alignment horizontal="left" vertical="center"/>
    </xf>
    <xf numFmtId="0" fontId="10" fillId="0" borderId="14" xfId="0" applyFont="1" applyFill="1" applyBorder="1"/>
    <xf numFmtId="164" fontId="10" fillId="0" borderId="13" xfId="1" applyNumberFormat="1" applyFont="1" applyFill="1" applyBorder="1" applyAlignment="1">
      <alignment horizontal="left" vertical="center"/>
    </xf>
    <xf numFmtId="164" fontId="10" fillId="0" borderId="1" xfId="0" applyNumberFormat="1" applyFont="1" applyFill="1" applyBorder="1"/>
    <xf numFmtId="0" fontId="8" fillId="0" borderId="1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165" fontId="8" fillId="0" borderId="0" xfId="1" applyNumberFormat="1" applyFont="1" applyFill="1" applyBorder="1" applyAlignment="1">
      <alignment horizontal="left" vertical="center"/>
    </xf>
    <xf numFmtId="165" fontId="8" fillId="0" borderId="0" xfId="1" applyNumberFormat="1" applyFont="1" applyFill="1" applyBorder="1"/>
    <xf numFmtId="9" fontId="8" fillId="0" borderId="9" xfId="3" applyFont="1" applyFill="1" applyBorder="1" applyAlignment="1">
      <alignment vertical="center"/>
    </xf>
    <xf numFmtId="165" fontId="8" fillId="0" borderId="13" xfId="1" applyNumberFormat="1" applyFont="1" applyFill="1" applyBorder="1" applyAlignment="1">
      <alignment horizontal="left" vertical="center"/>
    </xf>
    <xf numFmtId="165" fontId="8" fillId="0" borderId="13" xfId="1" applyNumberFormat="1" applyFont="1" applyFill="1" applyBorder="1"/>
    <xf numFmtId="9" fontId="8" fillId="0" borderId="6" xfId="3" applyFont="1" applyFill="1" applyBorder="1" applyAlignment="1">
      <alignment vertical="center"/>
    </xf>
    <xf numFmtId="0" fontId="10" fillId="0" borderId="5" xfId="0" applyFont="1" applyFill="1" applyBorder="1"/>
    <xf numFmtId="165" fontId="10" fillId="0" borderId="13" xfId="1" applyNumberFormat="1" applyFont="1" applyFill="1" applyBorder="1" applyAlignment="1">
      <alignment horizontal="left" vertical="center"/>
    </xf>
    <xf numFmtId="9" fontId="10" fillId="0" borderId="6" xfId="3" applyFont="1" applyFill="1" applyBorder="1" applyAlignment="1">
      <alignment vertical="center"/>
    </xf>
    <xf numFmtId="164" fontId="8" fillId="0" borderId="0" xfId="1" applyNumberFormat="1" applyFont="1" applyFill="1" applyBorder="1"/>
    <xf numFmtId="9" fontId="8" fillId="0" borderId="0" xfId="3" applyFont="1" applyFill="1" applyBorder="1"/>
    <xf numFmtId="164" fontId="8" fillId="0" borderId="15" xfId="1" applyNumberFormat="1" applyFont="1" applyFill="1" applyBorder="1" applyAlignment="1">
      <alignment horizontal="center" vertical="center" wrapText="1"/>
    </xf>
    <xf numFmtId="164" fontId="8" fillId="0" borderId="1" xfId="1" applyNumberFormat="1" applyFont="1" applyFill="1" applyBorder="1" applyAlignment="1">
      <alignment horizontal="center" vertical="center" wrapText="1"/>
    </xf>
    <xf numFmtId="164" fontId="8" fillId="0" borderId="11" xfId="1" applyNumberFormat="1" applyFont="1" applyFill="1" applyBorder="1" applyAlignment="1">
      <alignment horizontal="center" vertical="center"/>
    </xf>
    <xf numFmtId="9" fontId="8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/>
    <xf numFmtId="0" fontId="2" fillId="0" borderId="12" xfId="0" applyFont="1" applyFill="1" applyBorder="1"/>
    <xf numFmtId="0" fontId="2" fillId="0" borderId="3" xfId="0" applyFont="1" applyFill="1" applyBorder="1"/>
    <xf numFmtId="0" fontId="25" fillId="0" borderId="0" xfId="0" applyFont="1" applyFill="1" applyBorder="1"/>
    <xf numFmtId="0" fontId="2" fillId="0" borderId="2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wrapText="1"/>
    </xf>
    <xf numFmtId="0" fontId="2" fillId="0" borderId="15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173" fontId="2" fillId="0" borderId="8" xfId="2" applyNumberFormat="1" applyFont="1" applyFill="1" applyBorder="1"/>
    <xf numFmtId="173" fontId="2" fillId="0" borderId="0" xfId="2" applyNumberFormat="1" applyFont="1" applyFill="1" applyBorder="1"/>
    <xf numFmtId="173" fontId="2" fillId="0" borderId="9" xfId="2" applyNumberFormat="1" applyFont="1" applyFill="1" applyBorder="1"/>
    <xf numFmtId="173" fontId="2" fillId="0" borderId="2" xfId="2" applyNumberFormat="1" applyFont="1" applyFill="1" applyBorder="1"/>
    <xf numFmtId="173" fontId="2" fillId="0" borderId="3" xfId="2" applyNumberFormat="1" applyFont="1" applyFill="1" applyBorder="1"/>
    <xf numFmtId="0" fontId="2" fillId="0" borderId="8" xfId="0" applyFont="1" applyFill="1" applyBorder="1"/>
    <xf numFmtId="165" fontId="2" fillId="0" borderId="8" xfId="1" applyNumberFormat="1" applyFont="1" applyFill="1" applyBorder="1"/>
    <xf numFmtId="165" fontId="2" fillId="0" borderId="9" xfId="1" applyNumberFormat="1" applyFont="1" applyFill="1" applyBorder="1"/>
    <xf numFmtId="165" fontId="3" fillId="0" borderId="9" xfId="1" applyNumberFormat="1" applyFont="1" applyFill="1" applyBorder="1"/>
    <xf numFmtId="0" fontId="2" fillId="0" borderId="5" xfId="0" applyFont="1" applyFill="1" applyBorder="1"/>
    <xf numFmtId="0" fontId="2" fillId="0" borderId="13" xfId="0" applyFont="1" applyFill="1" applyBorder="1"/>
    <xf numFmtId="0" fontId="6" fillId="0" borderId="8" xfId="0" applyFont="1" applyFill="1" applyBorder="1"/>
    <xf numFmtId="165" fontId="6" fillId="0" borderId="2" xfId="1" applyNumberFormat="1" applyFont="1" applyFill="1" applyBorder="1"/>
    <xf numFmtId="165" fontId="6" fillId="0" borderId="12" xfId="1" applyNumberFormat="1" applyFont="1" applyFill="1" applyBorder="1"/>
    <xf numFmtId="165" fontId="6" fillId="0" borderId="3" xfId="1" applyNumberFormat="1" applyFont="1" applyFill="1" applyBorder="1"/>
    <xf numFmtId="165" fontId="2" fillId="0" borderId="5" xfId="1" applyNumberFormat="1" applyFont="1" applyFill="1" applyBorder="1"/>
    <xf numFmtId="165" fontId="2" fillId="0" borderId="13" xfId="1" applyNumberFormat="1" applyFont="1" applyFill="1" applyBorder="1"/>
    <xf numFmtId="165" fontId="2" fillId="0" borderId="6" xfId="1" applyNumberFormat="1" applyFont="1" applyFill="1" applyBorder="1"/>
    <xf numFmtId="173" fontId="6" fillId="0" borderId="14" xfId="2" applyNumberFormat="1" applyFont="1" applyFill="1" applyBorder="1"/>
    <xf numFmtId="173" fontId="6" fillId="0" borderId="15" xfId="2" applyNumberFormat="1" applyFont="1" applyFill="1" applyBorder="1"/>
    <xf numFmtId="173" fontId="6" fillId="0" borderId="11" xfId="2" applyNumberFormat="1" applyFont="1" applyFill="1" applyBorder="1"/>
    <xf numFmtId="0" fontId="6" fillId="0" borderId="15" xfId="0" applyFont="1" applyFill="1" applyBorder="1"/>
    <xf numFmtId="173" fontId="6" fillId="0" borderId="5" xfId="2" applyNumberFormat="1" applyFont="1" applyFill="1" applyBorder="1"/>
    <xf numFmtId="173" fontId="6" fillId="0" borderId="6" xfId="2" applyNumberFormat="1" applyFont="1" applyFill="1" applyBorder="1"/>
    <xf numFmtId="173" fontId="2" fillId="0" borderId="0" xfId="0" applyNumberFormat="1" applyFont="1" applyFill="1" applyBorder="1"/>
    <xf numFmtId="164" fontId="6" fillId="0" borderId="0" xfId="1" applyNumberFormat="1" applyFont="1" applyFill="1" applyBorder="1"/>
    <xf numFmtId="165" fontId="6" fillId="0" borderId="0" xfId="1" applyNumberFormat="1" applyFont="1" applyFill="1" applyBorder="1"/>
    <xf numFmtId="174" fontId="2" fillId="0" borderId="0" xfId="0" applyNumberFormat="1" applyFont="1" applyFill="1" applyBorder="1"/>
    <xf numFmtId="0" fontId="3" fillId="0" borderId="0" xfId="0" applyFont="1" applyFill="1" applyBorder="1" applyAlignment="1">
      <alignment wrapText="1"/>
    </xf>
    <xf numFmtId="0" fontId="26" fillId="0" borderId="0" xfId="0" applyFont="1" applyFill="1" applyBorder="1" applyAlignment="1">
      <alignment horizontal="center" wrapText="1" readingOrder="1"/>
    </xf>
    <xf numFmtId="0" fontId="26" fillId="0" borderId="0" xfId="0" applyFont="1" applyFill="1" applyBorder="1" applyAlignment="1">
      <alignment horizontal="left" wrapText="1" readingOrder="1"/>
    </xf>
    <xf numFmtId="43" fontId="6" fillId="0" borderId="0" xfId="1" applyFont="1" applyFill="1" applyBorder="1"/>
    <xf numFmtId="43" fontId="3" fillId="0" borderId="0" xfId="1" applyFont="1" applyFill="1" applyBorder="1" applyAlignment="1">
      <alignment horizontal="left" vertical="center" wrapText="1" readingOrder="1"/>
    </xf>
    <xf numFmtId="173" fontId="3" fillId="0" borderId="0" xfId="2" applyNumberFormat="1" applyFont="1" applyFill="1" applyBorder="1" applyAlignment="1">
      <alignment horizontal="right" vertical="center" wrapText="1" readingOrder="1"/>
    </xf>
    <xf numFmtId="173" fontId="3" fillId="6" borderId="0" xfId="2" applyNumberFormat="1" applyFont="1" applyFill="1" applyBorder="1" applyAlignment="1">
      <alignment horizontal="right" vertical="center" wrapText="1" readingOrder="1"/>
    </xf>
    <xf numFmtId="165" fontId="3" fillId="0" borderId="0" xfId="1" applyNumberFormat="1" applyFont="1" applyFill="1" applyBorder="1" applyAlignment="1">
      <alignment horizontal="right" vertical="center" wrapText="1" readingOrder="1"/>
    </xf>
    <xf numFmtId="165" fontId="3" fillId="6" borderId="0" xfId="1" applyNumberFormat="1" applyFont="1" applyFill="1" applyBorder="1" applyAlignment="1">
      <alignment horizontal="right" vertical="center" wrapText="1" readingOrder="1"/>
    </xf>
    <xf numFmtId="175" fontId="2" fillId="0" borderId="0" xfId="0" applyNumberFormat="1" applyFont="1" applyFill="1" applyBorder="1"/>
    <xf numFmtId="175" fontId="2" fillId="7" borderId="0" xfId="0" applyNumberFormat="1" applyFont="1" applyFill="1" applyBorder="1"/>
    <xf numFmtId="43" fontId="6" fillId="0" borderId="0" xfId="1" applyFont="1" applyFill="1" applyBorder="1" applyAlignment="1">
      <alignment horizontal="left" vertical="center" wrapText="1" readingOrder="1"/>
    </xf>
    <xf numFmtId="173" fontId="6" fillId="0" borderId="0" xfId="2" applyNumberFormat="1" applyFont="1" applyFill="1" applyBorder="1"/>
    <xf numFmtId="173" fontId="3" fillId="8" borderId="0" xfId="2" applyNumberFormat="1" applyFont="1" applyFill="1" applyBorder="1" applyAlignment="1">
      <alignment horizontal="right" vertical="center" wrapText="1" readingOrder="1"/>
    </xf>
    <xf numFmtId="165" fontId="3" fillId="8" borderId="0" xfId="1" applyNumberFormat="1" applyFont="1" applyFill="1" applyBorder="1" applyAlignment="1">
      <alignment horizontal="right" vertical="center" wrapText="1" readingOrder="1"/>
    </xf>
    <xf numFmtId="43" fontId="27" fillId="0" borderId="0" xfId="1" applyFont="1" applyFill="1" applyBorder="1" applyAlignment="1">
      <alignment horizontal="left" vertical="center" wrapText="1" readingOrder="1"/>
    </xf>
    <xf numFmtId="173" fontId="27" fillId="0" borderId="0" xfId="2" applyNumberFormat="1" applyFont="1" applyFill="1" applyBorder="1" applyAlignment="1">
      <alignment horizontal="right" vertical="center" wrapText="1" readingOrder="1"/>
    </xf>
    <xf numFmtId="165" fontId="3" fillId="3" borderId="0" xfId="1" applyNumberFormat="1" applyFont="1" applyFill="1" applyBorder="1" applyAlignment="1">
      <alignment horizontal="right" vertical="center" wrapText="1" readingOrder="1"/>
    </xf>
    <xf numFmtId="43" fontId="2" fillId="0" borderId="0" xfId="0" applyNumberFormat="1" applyFont="1" applyFill="1" applyBorder="1"/>
    <xf numFmtId="0" fontId="28" fillId="0" borderId="0" xfId="0" applyFont="1" applyFill="1" applyBorder="1"/>
    <xf numFmtId="0" fontId="23" fillId="5" borderId="0" xfId="0" applyFont="1" applyFill="1" applyBorder="1"/>
    <xf numFmtId="173" fontId="3" fillId="0" borderId="0" xfId="2" applyNumberFormat="1" applyFont="1" applyFill="1" applyBorder="1"/>
    <xf numFmtId="41" fontId="10" fillId="0" borderId="0" xfId="1" applyNumberFormat="1" applyFont="1" applyFill="1" applyBorder="1" applyAlignment="1">
      <alignment horizontal="left" vertical="center"/>
    </xf>
    <xf numFmtId="43" fontId="10" fillId="0" borderId="0" xfId="1" applyFont="1" applyFill="1" applyBorder="1" applyAlignment="1">
      <alignment horizontal="left" vertical="center"/>
    </xf>
    <xf numFmtId="41" fontId="8" fillId="0" borderId="0" xfId="1" applyNumberFormat="1" applyFont="1" applyFill="1" applyBorder="1" applyAlignment="1">
      <alignment horizontal="left" vertical="center"/>
    </xf>
    <xf numFmtId="43" fontId="10" fillId="0" borderId="15" xfId="1" applyFont="1" applyFill="1" applyBorder="1" applyAlignment="1">
      <alignment horizontal="left" vertical="center"/>
    </xf>
    <xf numFmtId="0" fontId="10" fillId="0" borderId="15" xfId="1" applyNumberFormat="1" applyFont="1" applyFill="1" applyBorder="1" applyAlignment="1">
      <alignment horizontal="left" vertical="center"/>
    </xf>
    <xf numFmtId="0" fontId="29" fillId="5" borderId="0" xfId="1" applyNumberFormat="1" applyFont="1" applyFill="1" applyBorder="1" applyAlignment="1">
      <alignment horizontal="left" vertical="center"/>
    </xf>
    <xf numFmtId="43" fontId="10" fillId="0" borderId="12" xfId="1" applyFont="1" applyFill="1" applyBorder="1" applyAlignment="1">
      <alignment horizontal="left" vertical="center"/>
    </xf>
    <xf numFmtId="43" fontId="10" fillId="0" borderId="13" xfId="1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64" fontId="14" fillId="0" borderId="14" xfId="1" applyNumberFormat="1" applyFont="1" applyFill="1" applyBorder="1" applyAlignment="1">
      <alignment horizontal="center" vertical="center"/>
    </xf>
    <xf numFmtId="164" fontId="14" fillId="0" borderId="15" xfId="1" applyNumberFormat="1" applyFont="1" applyFill="1" applyBorder="1" applyAlignment="1">
      <alignment horizontal="center" vertical="center"/>
    </xf>
    <xf numFmtId="164" fontId="14" fillId="0" borderId="11" xfId="1" applyNumberFormat="1" applyFont="1" applyFill="1" applyBorder="1" applyAlignment="1">
      <alignment horizontal="center" vertical="center"/>
    </xf>
    <xf numFmtId="0" fontId="8" fillId="0" borderId="18" xfId="4" applyFont="1" applyFill="1" applyBorder="1" applyAlignment="1">
      <alignment horizontal="center"/>
    </xf>
    <xf numFmtId="0" fontId="8" fillId="0" borderId="19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0" xfId="4" applyFont="1" applyFill="1" applyBorder="1" applyAlignment="1">
      <alignment horizontal="center"/>
    </xf>
    <xf numFmtId="0" fontId="8" fillId="0" borderId="23" xfId="4" applyFont="1" applyFill="1" applyBorder="1" applyAlignment="1">
      <alignment horizontal="center"/>
    </xf>
    <xf numFmtId="0" fontId="8" fillId="0" borderId="24" xfId="4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</cellXfs>
  <cellStyles count="7">
    <cellStyle name="Comma" xfId="1" builtinId="3"/>
    <cellStyle name="Comma_Capacity Charge CY2005" xfId="6"/>
    <cellStyle name="Currency" xfId="2" builtinId="4"/>
    <cellStyle name="Normal" xfId="0" builtinId="0"/>
    <cellStyle name="Normal_Capacity Charge CY2005" xfId="4"/>
    <cellStyle name="Normal_Sheet1" xfId="5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7:F31"/>
  <sheetViews>
    <sheetView tabSelected="1" workbookViewId="0"/>
  </sheetViews>
  <sheetFormatPr defaultRowHeight="12.75"/>
  <cols>
    <col min="1" max="1" width="9.140625" style="1"/>
    <col min="2" max="2" width="12.7109375" style="1" customWidth="1"/>
    <col min="3" max="3" width="14.7109375" style="1" customWidth="1"/>
    <col min="4" max="4" width="15.7109375" style="1" customWidth="1"/>
    <col min="5" max="5" width="10" style="1" bestFit="1" customWidth="1"/>
    <col min="6" max="6" width="9" style="1" bestFit="1" customWidth="1"/>
    <col min="7" max="16384" width="9.140625" style="1"/>
  </cols>
  <sheetData>
    <row r="7" spans="2:5">
      <c r="B7" s="1" t="s">
        <v>0</v>
      </c>
      <c r="C7" s="1" t="s">
        <v>1</v>
      </c>
      <c r="E7" s="1" t="s">
        <v>2</v>
      </c>
    </row>
    <row r="8" spans="2:5">
      <c r="B8" s="1">
        <v>1</v>
      </c>
      <c r="C8" s="2">
        <v>1519301912.7780461</v>
      </c>
    </row>
    <row r="9" spans="2:5">
      <c r="B9" s="1">
        <v>2</v>
      </c>
      <c r="C9" s="2"/>
    </row>
    <row r="10" spans="2:5">
      <c r="B10" s="1">
        <v>3</v>
      </c>
      <c r="C10" s="2"/>
    </row>
    <row r="11" spans="2:5">
      <c r="B11" s="1">
        <v>4</v>
      </c>
      <c r="C11" s="2">
        <v>1519301912.7780457</v>
      </c>
    </row>
    <row r="12" spans="2:5">
      <c r="B12" s="1">
        <v>5</v>
      </c>
      <c r="C12" s="2">
        <v>1519301912.7780457</v>
      </c>
    </row>
    <row r="13" spans="2:5">
      <c r="B13" s="1">
        <v>6</v>
      </c>
      <c r="C13" s="2"/>
    </row>
    <row r="14" spans="2:5">
      <c r="B14" s="1">
        <v>7</v>
      </c>
      <c r="C14" s="2">
        <v>1519301912.7780459</v>
      </c>
    </row>
    <row r="15" spans="2:5">
      <c r="B15" s="1">
        <v>8</v>
      </c>
      <c r="C15" s="2">
        <v>1519301912.7780459</v>
      </c>
    </row>
    <row r="16" spans="2:5">
      <c r="B16" s="1">
        <v>9</v>
      </c>
      <c r="C16" s="2"/>
    </row>
    <row r="17" spans="2:6">
      <c r="B17" s="1">
        <v>10</v>
      </c>
      <c r="C17" s="2"/>
      <c r="F17" s="3"/>
    </row>
    <row r="18" spans="2:6">
      <c r="B18" s="1">
        <v>11</v>
      </c>
      <c r="C18" s="2"/>
      <c r="E18" s="4">
        <v>123.5</v>
      </c>
      <c r="F18" s="3"/>
    </row>
    <row r="19" spans="2:6">
      <c r="B19" s="1">
        <v>12</v>
      </c>
      <c r="C19" s="2"/>
      <c r="E19" s="4"/>
      <c r="F19" s="3"/>
    </row>
    <row r="20" spans="2:6">
      <c r="B20" s="1">
        <v>13</v>
      </c>
      <c r="C20" s="2"/>
      <c r="E20" s="4"/>
      <c r="F20" s="3"/>
    </row>
    <row r="21" spans="2:6">
      <c r="B21" s="1">
        <v>14</v>
      </c>
      <c r="C21" s="2">
        <v>1519301912.7780488</v>
      </c>
      <c r="D21" s="5">
        <v>-2.86102294921875E-6</v>
      </c>
      <c r="E21" s="4">
        <v>155</v>
      </c>
      <c r="F21" s="3"/>
    </row>
    <row r="22" spans="2:6">
      <c r="B22" s="1">
        <v>15</v>
      </c>
      <c r="C22" s="2"/>
    </row>
    <row r="23" spans="2:6">
      <c r="B23" s="1">
        <v>16</v>
      </c>
      <c r="C23" s="2"/>
    </row>
    <row r="24" spans="2:6">
      <c r="B24" s="1">
        <v>17</v>
      </c>
      <c r="C24" s="2"/>
    </row>
    <row r="25" spans="2:6">
      <c r="B25" s="1">
        <v>18</v>
      </c>
      <c r="C25" s="2"/>
    </row>
    <row r="26" spans="2:6">
      <c r="B26" s="1" t="s">
        <v>3</v>
      </c>
      <c r="C26" s="2">
        <v>879759110.00170159</v>
      </c>
    </row>
    <row r="27" spans="2:6">
      <c r="C27" s="6"/>
    </row>
    <row r="29" spans="2:6">
      <c r="B29" s="1" t="s">
        <v>4</v>
      </c>
      <c r="C29" s="2">
        <v>1750000</v>
      </c>
    </row>
    <row r="30" spans="2:6">
      <c r="B30" s="1" t="s">
        <v>4</v>
      </c>
      <c r="C30" s="2">
        <v>1750000</v>
      </c>
    </row>
    <row r="31" spans="2:6">
      <c r="C31" s="5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I6"/>
  <sheetViews>
    <sheetView workbookViewId="0">
      <selection sqref="A1:XFD1048576"/>
    </sheetView>
  </sheetViews>
  <sheetFormatPr defaultRowHeight="12.75"/>
  <cols>
    <col min="1" max="2" width="9.140625" style="1"/>
    <col min="3" max="3" width="11.7109375" style="1" customWidth="1"/>
    <col min="4" max="16384" width="9.140625" style="1"/>
  </cols>
  <sheetData>
    <row r="2" spans="3:9">
      <c r="C2" s="7" t="s">
        <v>5</v>
      </c>
      <c r="D2" s="8" t="s">
        <v>6</v>
      </c>
      <c r="E2" s="8" t="s">
        <v>7</v>
      </c>
      <c r="F2" s="8" t="s">
        <v>8</v>
      </c>
      <c r="G2" s="8" t="s">
        <v>8</v>
      </c>
      <c r="H2" s="8" t="s">
        <v>8</v>
      </c>
      <c r="I2" s="8" t="s">
        <v>8</v>
      </c>
    </row>
    <row r="3" spans="3:9">
      <c r="C3" s="8">
        <v>2014</v>
      </c>
      <c r="D3" s="8">
        <v>2015</v>
      </c>
      <c r="E3" s="8">
        <v>2016</v>
      </c>
      <c r="F3" s="1">
        <v>2017</v>
      </c>
      <c r="G3" s="1">
        <v>2018</v>
      </c>
      <c r="H3" s="1">
        <v>2019</v>
      </c>
      <c r="I3" s="1">
        <v>2020</v>
      </c>
    </row>
    <row r="4" spans="3:9">
      <c r="C4" s="1" t="s">
        <v>10</v>
      </c>
      <c r="D4" s="1" t="s">
        <v>11</v>
      </c>
      <c r="E4" s="1" t="s">
        <v>12</v>
      </c>
    </row>
    <row r="6" spans="3:9">
      <c r="C6" s="1" t="s">
        <v>9</v>
      </c>
      <c r="D6" s="9">
        <v>2016</v>
      </c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3:B15"/>
  <sheetViews>
    <sheetView workbookViewId="0">
      <selection sqref="A1:XFD1048576"/>
    </sheetView>
  </sheetViews>
  <sheetFormatPr defaultRowHeight="12.75"/>
  <cols>
    <col min="1" max="1" width="98.7109375" style="1" customWidth="1"/>
    <col min="2" max="2" width="35.5703125" style="1" bestFit="1" customWidth="1"/>
    <col min="3" max="3" width="9.140625" style="1"/>
    <col min="4" max="5" width="21.85546875" style="1" customWidth="1"/>
    <col min="6" max="16384" width="9.140625" style="1"/>
  </cols>
  <sheetData>
    <row r="3" spans="1:2" ht="27">
      <c r="A3" s="10" t="s">
        <v>13</v>
      </c>
    </row>
    <row r="4" spans="1:2" ht="27">
      <c r="A4" s="10" t="s">
        <v>14</v>
      </c>
    </row>
    <row r="5" spans="1:2" ht="27">
      <c r="A5" s="10" t="s">
        <v>16</v>
      </c>
    </row>
    <row r="7" spans="1:2" ht="27">
      <c r="A7" s="10"/>
    </row>
    <row r="8" spans="1:2" ht="27">
      <c r="A8" s="10" t="s">
        <v>15</v>
      </c>
    </row>
    <row r="9" spans="1:2" ht="27">
      <c r="A9" s="11">
        <v>41707.965439930558</v>
      </c>
      <c r="B9" s="11">
        <v>41707.965439930558</v>
      </c>
    </row>
    <row r="12" spans="1:2" ht="23.25">
      <c r="A12" s="12"/>
    </row>
    <row r="13" spans="1:2" ht="23.25">
      <c r="A13" s="12"/>
    </row>
    <row r="15" spans="1:2">
      <c r="A15" s="13"/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9"/>
  <sheetViews>
    <sheetView workbookViewId="0"/>
  </sheetViews>
  <sheetFormatPr defaultColWidth="9.140625" defaultRowHeight="15"/>
  <cols>
    <col min="1" max="1" width="15.7109375" style="18" customWidth="1"/>
    <col min="2" max="2" width="3.28515625" style="18" customWidth="1"/>
    <col min="3" max="3" width="57.85546875" style="18" customWidth="1"/>
    <col min="4" max="4" width="0.140625" style="18" hidden="1" customWidth="1"/>
    <col min="5" max="5" width="24.7109375" style="18" customWidth="1"/>
    <col min="6" max="6" width="21.28515625" style="18" customWidth="1"/>
    <col min="7" max="7" width="9.140625" style="18" customWidth="1"/>
    <col min="8" max="8" width="0" style="18" hidden="1" customWidth="1"/>
    <col min="9" max="16384" width="9.140625" style="18"/>
  </cols>
  <sheetData>
    <row r="1" spans="2:6">
      <c r="B1" s="14" t="s">
        <v>17</v>
      </c>
      <c r="C1" s="15"/>
      <c r="D1" s="15"/>
      <c r="E1" s="16"/>
      <c r="F1" s="17"/>
    </row>
    <row r="2" spans="2:6" ht="15.75">
      <c r="B2" s="19"/>
      <c r="C2" s="15"/>
      <c r="D2" s="15"/>
      <c r="E2" s="20"/>
      <c r="F2" s="17"/>
    </row>
    <row r="3" spans="2:6" ht="15.75">
      <c r="B3" s="21"/>
      <c r="C3" s="22"/>
      <c r="D3" s="22"/>
      <c r="E3" s="23" t="s">
        <v>18</v>
      </c>
      <c r="F3" s="24" t="s">
        <v>19</v>
      </c>
    </row>
    <row r="4" spans="2:6" ht="15.75">
      <c r="B4" s="25"/>
      <c r="C4" s="26"/>
      <c r="D4" s="27"/>
      <c r="E4" s="28">
        <v>2016</v>
      </c>
      <c r="F4" s="29" t="s">
        <v>20</v>
      </c>
    </row>
    <row r="5" spans="2:6" ht="15.75">
      <c r="B5" s="30" t="s">
        <v>21</v>
      </c>
      <c r="C5" s="31"/>
      <c r="D5" s="31"/>
      <c r="E5" s="32"/>
      <c r="F5" s="33"/>
    </row>
    <row r="6" spans="2:6">
      <c r="B6" s="34"/>
      <c r="C6" s="35" t="s">
        <v>41</v>
      </c>
      <c r="D6" s="31"/>
      <c r="E6" s="36">
        <v>26823726.592</v>
      </c>
      <c r="F6" s="37">
        <v>1.4751235610023674E-2</v>
      </c>
    </row>
    <row r="7" spans="2:6">
      <c r="B7" s="34"/>
      <c r="C7" s="35" t="s">
        <v>42</v>
      </c>
      <c r="D7" s="31"/>
      <c r="E7" s="35">
        <v>17775377.413258001</v>
      </c>
      <c r="F7" s="37">
        <v>9.7752554769278029E-3</v>
      </c>
    </row>
    <row r="8" spans="2:6">
      <c r="B8" s="34"/>
      <c r="C8" s="35" t="s">
        <v>43</v>
      </c>
      <c r="D8" s="31"/>
      <c r="E8" s="35">
        <v>223919148.19866171</v>
      </c>
      <c r="F8" s="37">
        <v>0.12314038846710398</v>
      </c>
    </row>
    <row r="9" spans="2:6">
      <c r="B9" s="34"/>
      <c r="C9" s="35" t="s">
        <v>44</v>
      </c>
      <c r="D9" s="31"/>
      <c r="E9" s="35">
        <v>9669356.558149999</v>
      </c>
      <c r="F9" s="37">
        <v>5.3174921947324854E-3</v>
      </c>
    </row>
    <row r="10" spans="2:6">
      <c r="B10" s="34"/>
      <c r="C10" s="35" t="s">
        <v>45</v>
      </c>
      <c r="D10" s="31"/>
      <c r="E10" s="35">
        <v>88953246.518235996</v>
      </c>
      <c r="F10" s="37">
        <v>4.8918269919227528E-2</v>
      </c>
    </row>
    <row r="11" spans="2:6">
      <c r="B11" s="34"/>
      <c r="C11" s="35" t="s">
        <v>46</v>
      </c>
      <c r="D11" s="31"/>
      <c r="E11" s="35">
        <v>5535529.9854000006</v>
      </c>
      <c r="F11" s="37">
        <v>3.0441671391528294E-3</v>
      </c>
    </row>
    <row r="12" spans="2:6">
      <c r="B12" s="34"/>
      <c r="C12" s="35" t="s">
        <v>47</v>
      </c>
      <c r="D12" s="31"/>
      <c r="E12" s="35">
        <v>17147219.875958003</v>
      </c>
      <c r="F12" s="37">
        <v>9.4298113119962949E-3</v>
      </c>
    </row>
    <row r="13" spans="2:6">
      <c r="B13" s="34"/>
      <c r="C13" s="35" t="s">
        <v>48</v>
      </c>
      <c r="D13" s="31"/>
      <c r="E13" s="35">
        <v>1042500.28888046</v>
      </c>
      <c r="F13" s="37">
        <v>5.7330465742891389E-4</v>
      </c>
    </row>
    <row r="14" spans="2:6">
      <c r="B14" s="34"/>
      <c r="C14" s="35" t="s">
        <v>49</v>
      </c>
      <c r="D14" s="31"/>
      <c r="E14" s="35">
        <v>0</v>
      </c>
      <c r="F14" s="37">
        <v>0</v>
      </c>
    </row>
    <row r="15" spans="2:6">
      <c r="B15" s="34"/>
      <c r="C15" s="35" t="s">
        <v>49</v>
      </c>
      <c r="D15" s="31"/>
      <c r="E15" s="35">
        <v>0</v>
      </c>
      <c r="F15" s="37">
        <v>0</v>
      </c>
    </row>
    <row r="16" spans="2:6">
      <c r="B16" s="34"/>
      <c r="C16" s="35" t="s">
        <v>49</v>
      </c>
      <c r="D16" s="31"/>
      <c r="E16" s="35">
        <v>0</v>
      </c>
      <c r="F16" s="37">
        <v>0</v>
      </c>
    </row>
    <row r="17" spans="2:6">
      <c r="B17" s="34"/>
      <c r="C17" s="35" t="s">
        <v>50</v>
      </c>
      <c r="D17" s="31"/>
      <c r="E17" s="35">
        <v>13118929.2336</v>
      </c>
      <c r="F17" s="37">
        <v>7.214523881024686E-3</v>
      </c>
    </row>
    <row r="18" spans="2:6">
      <c r="B18" s="34"/>
      <c r="C18" s="38" t="s">
        <v>51</v>
      </c>
      <c r="D18" s="39"/>
      <c r="E18" s="35">
        <v>3077088.1122000003</v>
      </c>
      <c r="F18" s="40">
        <v>1.6921903666212693E-3</v>
      </c>
    </row>
    <row r="19" spans="2:6" ht="15.75">
      <c r="B19" s="34"/>
      <c r="C19" s="41" t="s">
        <v>22</v>
      </c>
      <c r="D19" s="42"/>
      <c r="E19" s="43">
        <v>407062122.77634424</v>
      </c>
      <c r="F19" s="44">
        <v>0.2238566390242395</v>
      </c>
    </row>
    <row r="20" spans="2:6">
      <c r="B20" s="34"/>
      <c r="C20" s="31"/>
      <c r="D20" s="31"/>
      <c r="E20" s="35"/>
      <c r="F20" s="37"/>
    </row>
    <row r="21" spans="2:6" ht="15.75">
      <c r="B21" s="30" t="s">
        <v>23</v>
      </c>
      <c r="C21" s="31"/>
      <c r="D21" s="31"/>
      <c r="E21" s="35"/>
      <c r="F21" s="45"/>
    </row>
    <row r="22" spans="2:6">
      <c r="B22" s="34"/>
      <c r="C22" s="35" t="s">
        <v>52</v>
      </c>
      <c r="D22" s="31"/>
      <c r="E22" s="35">
        <v>515004362.14898604</v>
      </c>
      <c r="F22" s="37">
        <v>0.28321757083951904</v>
      </c>
    </row>
    <row r="23" spans="2:6">
      <c r="B23" s="34"/>
      <c r="C23" s="35" t="s">
        <v>53</v>
      </c>
      <c r="D23" s="31"/>
      <c r="E23" s="35">
        <v>36503151.537912421</v>
      </c>
      <c r="F23" s="37">
        <v>2.0074264737127846E-2</v>
      </c>
    </row>
    <row r="24" spans="2:6">
      <c r="B24" s="34"/>
      <c r="C24" s="35" t="s">
        <v>54</v>
      </c>
      <c r="D24" s="31"/>
      <c r="E24" s="35">
        <v>64587105.919792987</v>
      </c>
      <c r="F24" s="37">
        <v>3.5518540405812572E-2</v>
      </c>
    </row>
    <row r="25" spans="2:6">
      <c r="B25" s="34"/>
      <c r="C25" s="35" t="s">
        <v>55</v>
      </c>
      <c r="D25" s="31"/>
      <c r="E25" s="35">
        <v>61654767.594064496</v>
      </c>
      <c r="F25" s="37">
        <v>3.3905952632716792E-2</v>
      </c>
    </row>
    <row r="26" spans="2:6">
      <c r="B26" s="34"/>
      <c r="C26" s="35" t="s">
        <v>56</v>
      </c>
      <c r="D26" s="31"/>
      <c r="E26" s="35">
        <v>545707370.19131637</v>
      </c>
      <c r="F26" s="37">
        <v>0.30010214890198494</v>
      </c>
    </row>
    <row r="27" spans="2:6">
      <c r="B27" s="34"/>
      <c r="C27" s="35" t="s">
        <v>57</v>
      </c>
      <c r="D27" s="31"/>
      <c r="E27" s="35">
        <v>0</v>
      </c>
      <c r="F27" s="37">
        <v>0</v>
      </c>
    </row>
    <row r="28" spans="2:6">
      <c r="B28" s="34"/>
      <c r="C28" s="35" t="s">
        <v>58</v>
      </c>
      <c r="D28" s="31"/>
      <c r="E28" s="35">
        <v>20134779.68</v>
      </c>
      <c r="F28" s="37">
        <v>1.1072767163686317E-2</v>
      </c>
    </row>
    <row r="29" spans="2:6">
      <c r="B29" s="34"/>
      <c r="C29" s="38" t="s">
        <v>59</v>
      </c>
      <c r="D29" s="39"/>
      <c r="E29" s="35">
        <v>18200000</v>
      </c>
      <c r="F29" s="40">
        <v>1.0008769183566798E-2</v>
      </c>
    </row>
    <row r="30" spans="2:6" ht="15.75">
      <c r="B30" s="34"/>
      <c r="C30" s="41" t="s">
        <v>22</v>
      </c>
      <c r="D30" s="42"/>
      <c r="E30" s="43">
        <v>1261791537.0720723</v>
      </c>
      <c r="F30" s="44">
        <v>0.69390001386441436</v>
      </c>
    </row>
    <row r="31" spans="2:6">
      <c r="B31" s="46"/>
      <c r="C31" s="42"/>
      <c r="D31" s="42"/>
      <c r="E31" s="35"/>
      <c r="F31" s="45"/>
    </row>
    <row r="32" spans="2:6" ht="15.75">
      <c r="B32" s="30" t="s">
        <v>24</v>
      </c>
      <c r="C32" s="31"/>
      <c r="D32" s="31"/>
      <c r="E32" s="47">
        <v>-149551747.07037055</v>
      </c>
      <c r="F32" s="44">
        <v>8.2243347111346218E-2</v>
      </c>
    </row>
    <row r="33" spans="1:6">
      <c r="B33" s="46"/>
      <c r="C33" s="31"/>
      <c r="D33" s="31"/>
      <c r="E33" s="35"/>
      <c r="F33" s="45"/>
    </row>
    <row r="34" spans="1:6" ht="15.75">
      <c r="B34" s="48" t="s">
        <v>25</v>
      </c>
      <c r="C34" s="49"/>
      <c r="D34" s="50"/>
      <c r="E34" s="51">
        <v>1519301912.7780461</v>
      </c>
      <c r="F34" s="52">
        <v>1</v>
      </c>
    </row>
    <row r="35" spans="1:6">
      <c r="B35" s="15"/>
      <c r="C35" s="15"/>
      <c r="D35" s="15"/>
      <c r="E35" s="15"/>
      <c r="F35" s="17"/>
    </row>
    <row r="36" spans="1:6">
      <c r="B36" s="15" t="s">
        <v>26</v>
      </c>
      <c r="C36" s="15"/>
      <c r="D36" s="15"/>
      <c r="E36" s="16"/>
      <c r="F36" s="17"/>
    </row>
    <row r="37" spans="1:6">
      <c r="B37" s="18" t="s">
        <v>27</v>
      </c>
    </row>
    <row r="40" spans="1:6">
      <c r="B40" s="18" t="s">
        <v>28</v>
      </c>
    </row>
    <row r="41" spans="1:6">
      <c r="A41" s="53"/>
      <c r="B41" s="54"/>
      <c r="C41" s="18" t="s">
        <v>29</v>
      </c>
      <c r="E41" s="53">
        <v>0</v>
      </c>
    </row>
    <row r="42" spans="1:6">
      <c r="A42" s="53"/>
      <c r="B42" s="54"/>
      <c r="C42" s="18" t="s">
        <v>30</v>
      </c>
      <c r="E42" s="53">
        <v>0</v>
      </c>
    </row>
    <row r="43" spans="1:6">
      <c r="A43" s="53"/>
      <c r="B43" s="54"/>
      <c r="C43" s="18" t="s">
        <v>31</v>
      </c>
      <c r="E43" s="53">
        <v>0</v>
      </c>
    </row>
    <row r="44" spans="1:6">
      <c r="A44" s="53"/>
      <c r="B44" s="54"/>
      <c r="C44" s="18" t="s">
        <v>32</v>
      </c>
      <c r="E44" s="53">
        <v>0</v>
      </c>
    </row>
    <row r="45" spans="1:6">
      <c r="A45" s="53"/>
      <c r="B45" s="54"/>
      <c r="C45" s="18" t="s">
        <v>33</v>
      </c>
      <c r="E45" s="53">
        <v>4400000</v>
      </c>
    </row>
    <row r="46" spans="1:6">
      <c r="A46" s="53"/>
      <c r="B46" s="54"/>
      <c r="C46" s="18" t="s">
        <v>34</v>
      </c>
      <c r="E46" s="53">
        <v>0</v>
      </c>
    </row>
    <row r="47" spans="1:6">
      <c r="A47" s="53"/>
      <c r="B47" s="54"/>
      <c r="C47" s="18" t="s">
        <v>35</v>
      </c>
      <c r="E47" s="53">
        <v>2800000</v>
      </c>
    </row>
    <row r="48" spans="1:6">
      <c r="A48" s="53"/>
      <c r="B48" s="54"/>
      <c r="C48" s="18" t="s">
        <v>36</v>
      </c>
      <c r="E48" s="53">
        <v>-400000</v>
      </c>
    </row>
    <row r="49" spans="1:6">
      <c r="A49" s="53"/>
      <c r="B49" s="54"/>
      <c r="C49" s="18" t="s">
        <v>37</v>
      </c>
      <c r="E49" s="53">
        <v>0</v>
      </c>
    </row>
    <row r="50" spans="1:6">
      <c r="A50" s="53"/>
      <c r="B50" s="54"/>
      <c r="C50" s="18" t="s">
        <v>38</v>
      </c>
      <c r="E50" s="53">
        <v>0</v>
      </c>
    </row>
    <row r="51" spans="1:6" ht="15.75">
      <c r="C51" s="18" t="s">
        <v>39</v>
      </c>
      <c r="E51" s="55">
        <v>6800000</v>
      </c>
    </row>
    <row r="54" spans="1:6">
      <c r="C54" s="18" t="s">
        <v>40</v>
      </c>
      <c r="E54" s="56">
        <v>11400000</v>
      </c>
    </row>
    <row r="58" spans="1:6">
      <c r="B58" s="14" t="s">
        <v>17</v>
      </c>
      <c r="C58" s="15"/>
      <c r="D58" s="15"/>
      <c r="E58" s="16"/>
      <c r="F58" s="17"/>
    </row>
    <row r="59" spans="1:6" ht="15.75">
      <c r="B59" s="19"/>
      <c r="C59" s="15"/>
      <c r="D59" s="15"/>
      <c r="E59" s="20"/>
      <c r="F59" s="17"/>
    </row>
    <row r="60" spans="1:6" ht="15.75">
      <c r="B60" s="21"/>
      <c r="C60" s="22"/>
      <c r="D60" s="22"/>
      <c r="E60" s="57" t="s">
        <v>18</v>
      </c>
      <c r="F60" s="24" t="s">
        <v>19</v>
      </c>
    </row>
    <row r="61" spans="1:6" ht="15.75">
      <c r="B61" s="25"/>
      <c r="C61" s="26"/>
      <c r="D61" s="27"/>
      <c r="E61" s="29">
        <v>2011</v>
      </c>
      <c r="F61" s="29" t="s">
        <v>20</v>
      </c>
    </row>
    <row r="62" spans="1:6" ht="15.75">
      <c r="B62" s="30" t="s">
        <v>21</v>
      </c>
      <c r="C62" s="31"/>
      <c r="D62" s="31"/>
      <c r="E62" s="43">
        <v>407062122.77634424</v>
      </c>
      <c r="F62" s="44">
        <v>0.2238566390242395</v>
      </c>
    </row>
    <row r="63" spans="1:6">
      <c r="B63" s="34"/>
      <c r="C63" s="31"/>
      <c r="D63" s="31"/>
      <c r="E63" s="35"/>
      <c r="F63" s="37"/>
    </row>
    <row r="64" spans="1:6" ht="15.75">
      <c r="B64" s="30" t="s">
        <v>23</v>
      </c>
      <c r="C64" s="31"/>
      <c r="D64" s="31"/>
      <c r="E64" s="35"/>
      <c r="F64" s="45"/>
    </row>
    <row r="65" spans="2:6">
      <c r="B65" s="34"/>
      <c r="C65" s="35" t="s">
        <v>52</v>
      </c>
      <c r="D65" s="31"/>
      <c r="E65" s="35">
        <v>515004362.14898604</v>
      </c>
      <c r="F65" s="37">
        <v>0.28321757083951904</v>
      </c>
    </row>
    <row r="66" spans="2:6">
      <c r="B66" s="34"/>
      <c r="C66" s="35" t="s">
        <v>53</v>
      </c>
      <c r="D66" s="31"/>
      <c r="E66" s="35">
        <v>36503151.537912421</v>
      </c>
      <c r="F66" s="37">
        <v>2.0074264737127846E-2</v>
      </c>
    </row>
    <row r="67" spans="2:6">
      <c r="B67" s="34"/>
      <c r="C67" s="35" t="s">
        <v>54</v>
      </c>
      <c r="D67" s="31"/>
      <c r="E67" s="35">
        <v>64587105.919792987</v>
      </c>
      <c r="F67" s="37">
        <v>3.5518540405812572E-2</v>
      </c>
    </row>
    <row r="68" spans="2:6">
      <c r="B68" s="34"/>
      <c r="C68" s="35" t="s">
        <v>55</v>
      </c>
      <c r="D68" s="31"/>
      <c r="E68" s="35">
        <v>61654767.594064496</v>
      </c>
      <c r="F68" s="37">
        <v>3.3905952632716792E-2</v>
      </c>
    </row>
    <row r="69" spans="2:6">
      <c r="B69" s="34"/>
      <c r="C69" s="35" t="s">
        <v>56</v>
      </c>
      <c r="D69" s="31"/>
      <c r="E69" s="35">
        <v>545707370.19131637</v>
      </c>
      <c r="F69" s="37">
        <v>0.30010214890198494</v>
      </c>
    </row>
    <row r="70" spans="2:6">
      <c r="B70" s="34"/>
      <c r="C70" s="35" t="s">
        <v>57</v>
      </c>
      <c r="D70" s="31"/>
      <c r="E70" s="35">
        <v>20134779.68</v>
      </c>
      <c r="F70" s="37">
        <v>1.1072767163686317E-2</v>
      </c>
    </row>
    <row r="71" spans="2:6">
      <c r="B71" s="34"/>
      <c r="C71" s="38" t="s">
        <v>58</v>
      </c>
      <c r="D71" s="39"/>
      <c r="E71" s="35">
        <v>18200000</v>
      </c>
      <c r="F71" s="40">
        <v>1.0008769183566798E-2</v>
      </c>
    </row>
    <row r="72" spans="2:6" ht="15.75">
      <c r="B72" s="34"/>
      <c r="C72" s="41" t="s">
        <v>22</v>
      </c>
      <c r="D72" s="42"/>
      <c r="E72" s="43">
        <v>1261791537.0720723</v>
      </c>
      <c r="F72" s="44">
        <v>0.69390001386441436</v>
      </c>
    </row>
    <row r="73" spans="2:6">
      <c r="B73" s="46"/>
      <c r="C73" s="42"/>
      <c r="D73" s="42"/>
      <c r="E73" s="35"/>
      <c r="F73" s="45"/>
    </row>
    <row r="74" spans="2:6" ht="15.75">
      <c r="B74" s="30" t="s">
        <v>24</v>
      </c>
      <c r="C74" s="31"/>
      <c r="D74" s="31"/>
      <c r="E74" s="47">
        <v>-149551747.07037055</v>
      </c>
      <c r="F74" s="44">
        <v>8.2243347111346218E-2</v>
      </c>
    </row>
    <row r="75" spans="2:6">
      <c r="B75" s="46"/>
      <c r="C75" s="31"/>
      <c r="D75" s="31"/>
      <c r="E75" s="35"/>
      <c r="F75" s="45"/>
    </row>
    <row r="76" spans="2:6" ht="15.75">
      <c r="B76" s="48" t="s">
        <v>25</v>
      </c>
      <c r="C76" s="49"/>
      <c r="D76" s="50"/>
      <c r="E76" s="51">
        <v>1519301912.7780461</v>
      </c>
      <c r="F76" s="52">
        <v>1</v>
      </c>
    </row>
    <row r="77" spans="2:6">
      <c r="B77" s="15"/>
      <c r="C77" s="15"/>
      <c r="D77" s="15"/>
      <c r="E77" s="15"/>
      <c r="F77" s="17"/>
    </row>
    <row r="78" spans="2:6">
      <c r="B78" s="15" t="s">
        <v>26</v>
      </c>
      <c r="C78" s="15"/>
      <c r="D78" s="15"/>
      <c r="E78" s="16"/>
      <c r="F78" s="17"/>
    </row>
    <row r="79" spans="2:6">
      <c r="B79" s="18" t="s">
        <v>27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F18"/>
  <sheetViews>
    <sheetView workbookViewId="0"/>
  </sheetViews>
  <sheetFormatPr defaultColWidth="9.140625" defaultRowHeight="15"/>
  <cols>
    <col min="1" max="1" width="9.140625" style="18" customWidth="1"/>
    <col min="2" max="2" width="3.140625" style="18" customWidth="1"/>
    <col min="3" max="3" width="44" style="18" customWidth="1"/>
    <col min="4" max="4" width="21.28515625" style="18" hidden="1" customWidth="1"/>
    <col min="5" max="5" width="22.140625" style="18" bestFit="1" customWidth="1"/>
    <col min="6" max="6" width="18.7109375" style="18" bestFit="1" customWidth="1"/>
    <col min="7" max="7" width="9.140625" style="18" customWidth="1"/>
    <col min="8" max="8" width="0" style="18" hidden="1" customWidth="1"/>
    <col min="9" max="16384" width="9.140625" style="18"/>
  </cols>
  <sheetData>
    <row r="1" spans="2:6">
      <c r="B1" s="14" t="s">
        <v>60</v>
      </c>
      <c r="C1" s="58"/>
      <c r="D1" s="58"/>
      <c r="E1" s="58"/>
      <c r="F1" s="58"/>
    </row>
    <row r="2" spans="2:6">
      <c r="B2" s="58"/>
      <c r="C2" s="58"/>
      <c r="D2" s="58"/>
      <c r="E2" s="58"/>
      <c r="F2" s="58"/>
    </row>
    <row r="3" spans="2:6" ht="15.75">
      <c r="B3" s="59"/>
      <c r="C3" s="60"/>
      <c r="D3" s="60"/>
      <c r="E3" s="61" t="s">
        <v>61</v>
      </c>
      <c r="F3" s="62" t="s">
        <v>62</v>
      </c>
    </row>
    <row r="4" spans="2:6" ht="15.75">
      <c r="B4" s="63" t="s">
        <v>63</v>
      </c>
      <c r="C4" s="64"/>
      <c r="D4" s="64"/>
      <c r="E4" s="65" t="s">
        <v>74</v>
      </c>
      <c r="F4" s="66" t="s">
        <v>64</v>
      </c>
    </row>
    <row r="5" spans="2:6">
      <c r="B5" s="67"/>
      <c r="C5" s="64" t="s">
        <v>65</v>
      </c>
      <c r="D5" s="68"/>
      <c r="E5" s="69">
        <v>960945758.07298326</v>
      </c>
      <c r="F5" s="70">
        <v>0.52845518079561049</v>
      </c>
    </row>
    <row r="6" spans="2:6">
      <c r="B6" s="67"/>
      <c r="C6" s="64" t="s">
        <v>66</v>
      </c>
      <c r="D6" s="68"/>
      <c r="E6" s="71">
        <v>586888767.59445226</v>
      </c>
      <c r="F6" s="72">
        <v>0.32274913248795883</v>
      </c>
    </row>
    <row r="7" spans="2:6">
      <c r="B7" s="67"/>
      <c r="C7" s="64" t="s">
        <v>67</v>
      </c>
      <c r="D7" s="68"/>
      <c r="E7" s="71">
        <v>90370490.959083274</v>
      </c>
      <c r="F7" s="72">
        <v>4.9697658517311796E-2</v>
      </c>
    </row>
    <row r="8" spans="2:6">
      <c r="B8" s="67"/>
      <c r="C8" s="64" t="s">
        <v>68</v>
      </c>
      <c r="D8" s="68"/>
      <c r="E8" s="71">
        <v>36650772.452892005</v>
      </c>
      <c r="F8" s="72">
        <v>2.0155446257166178E-2</v>
      </c>
    </row>
    <row r="9" spans="2:6" ht="15" customHeight="1">
      <c r="B9" s="67"/>
      <c r="C9" s="64" t="s">
        <v>69</v>
      </c>
      <c r="D9" s="68"/>
      <c r="E9" s="73">
        <v>78962511.919582993</v>
      </c>
      <c r="F9" s="72">
        <v>4.3424041536140018E-2</v>
      </c>
    </row>
    <row r="10" spans="2:6">
      <c r="B10" s="67"/>
      <c r="C10" s="64" t="s">
        <v>70</v>
      </c>
      <c r="D10" s="68"/>
      <c r="E10" s="74">
        <v>64587105.919792987</v>
      </c>
      <c r="F10" s="72">
        <v>3.5518540405812572E-2</v>
      </c>
    </row>
    <row r="11" spans="2:6" ht="15.75">
      <c r="B11" s="67"/>
      <c r="C11" s="64" t="s">
        <v>71</v>
      </c>
      <c r="D11" s="58"/>
      <c r="E11" s="75">
        <v>1818405406.918787</v>
      </c>
      <c r="F11" s="76">
        <v>0.99999999999999989</v>
      </c>
    </row>
    <row r="12" spans="2:6">
      <c r="B12" s="67"/>
      <c r="C12" s="64"/>
      <c r="D12" s="58"/>
      <c r="E12" s="74"/>
      <c r="F12" s="77"/>
    </row>
    <row r="13" spans="2:6" ht="15.75">
      <c r="B13" s="63" t="s">
        <v>72</v>
      </c>
      <c r="C13" s="64"/>
      <c r="D13" s="58"/>
      <c r="E13" s="74"/>
      <c r="F13" s="77"/>
    </row>
    <row r="14" spans="2:6">
      <c r="B14" s="67"/>
      <c r="C14" s="64" t="s">
        <v>73</v>
      </c>
      <c r="D14" s="58"/>
      <c r="E14" s="71">
        <v>1668853659.8484166</v>
      </c>
      <c r="F14" s="77"/>
    </row>
    <row r="15" spans="2:6">
      <c r="B15" s="67"/>
      <c r="C15" s="64" t="s">
        <v>24</v>
      </c>
      <c r="D15" s="58"/>
      <c r="E15" s="71">
        <v>149551747.07037055</v>
      </c>
      <c r="F15" s="77"/>
    </row>
    <row r="16" spans="2:6" ht="15.75">
      <c r="B16" s="78"/>
      <c r="C16" s="79" t="s">
        <v>71</v>
      </c>
      <c r="D16" s="80"/>
      <c r="E16" s="81">
        <v>1818405406.918787</v>
      </c>
      <c r="F16" s="82"/>
    </row>
    <row r="17" spans="2:5">
      <c r="B17" s="18" t="s">
        <v>27</v>
      </c>
    </row>
    <row r="18" spans="2:5">
      <c r="E18" s="83"/>
    </row>
  </sheetData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E16"/>
  <sheetViews>
    <sheetView workbookViewId="0"/>
  </sheetViews>
  <sheetFormatPr defaultColWidth="9.140625" defaultRowHeight="15"/>
  <cols>
    <col min="1" max="1" width="9.140625" style="18" customWidth="1"/>
    <col min="2" max="2" width="2.28515625" style="18" customWidth="1"/>
    <col min="3" max="3" width="45.28515625" style="18" customWidth="1"/>
    <col min="4" max="4" width="22" style="18" bestFit="1" customWidth="1"/>
    <col min="5" max="5" width="23.85546875" style="18" customWidth="1"/>
    <col min="6" max="7" width="9.140625" style="18" customWidth="1"/>
    <col min="8" max="8" width="0" style="18" hidden="1" customWidth="1"/>
    <col min="9" max="16384" width="9.140625" style="18"/>
  </cols>
  <sheetData>
    <row r="1" spans="2:5">
      <c r="B1" s="14" t="s">
        <v>75</v>
      </c>
      <c r="C1" s="58"/>
      <c r="D1" s="58"/>
      <c r="E1" s="58"/>
    </row>
    <row r="2" spans="2:5">
      <c r="B2" s="84"/>
      <c r="C2" s="58"/>
      <c r="D2" s="58"/>
      <c r="E2" s="58"/>
    </row>
    <row r="3" spans="2:5" ht="15.75">
      <c r="B3" s="59"/>
      <c r="C3" s="60"/>
      <c r="D3" s="61" t="s">
        <v>76</v>
      </c>
      <c r="E3" s="62" t="s">
        <v>77</v>
      </c>
    </row>
    <row r="4" spans="2:5" ht="15.75">
      <c r="B4" s="63" t="s">
        <v>78</v>
      </c>
      <c r="C4" s="64"/>
      <c r="D4" s="65" t="s">
        <v>74</v>
      </c>
      <c r="E4" s="66" t="s">
        <v>79</v>
      </c>
    </row>
    <row r="5" spans="2:5">
      <c r="B5" s="59"/>
      <c r="C5" s="60" t="s">
        <v>80</v>
      </c>
      <c r="D5" s="85">
        <v>30045775.165666576</v>
      </c>
      <c r="E5" s="70">
        <v>3.5000000000000001E-3</v>
      </c>
    </row>
    <row r="6" spans="2:5">
      <c r="B6" s="67"/>
      <c r="C6" s="64" t="s">
        <v>81</v>
      </c>
      <c r="D6" s="86">
        <v>1819765719.3036122</v>
      </c>
      <c r="E6" s="72">
        <v>0.21198254937488614</v>
      </c>
    </row>
    <row r="7" spans="2:5">
      <c r="B7" s="67"/>
      <c r="C7" s="64" t="s">
        <v>82</v>
      </c>
      <c r="D7" s="86">
        <v>2136816244.1737618</v>
      </c>
      <c r="E7" s="72">
        <v>0.24891542366176941</v>
      </c>
    </row>
    <row r="8" spans="2:5">
      <c r="B8" s="67"/>
      <c r="C8" s="64" t="s">
        <v>83</v>
      </c>
      <c r="D8" s="86">
        <v>0</v>
      </c>
      <c r="E8" s="72">
        <v>0</v>
      </c>
    </row>
    <row r="9" spans="2:5">
      <c r="B9" s="67"/>
      <c r="C9" s="64" t="s">
        <v>84</v>
      </c>
      <c r="D9" s="86">
        <v>2775371174.588573</v>
      </c>
      <c r="E9" s="72">
        <v>0.32330000000000003</v>
      </c>
    </row>
    <row r="10" spans="2:5">
      <c r="B10" s="67"/>
      <c r="C10" s="64" t="s">
        <v>85</v>
      </c>
      <c r="D10" s="86">
        <v>1357227987.2505155</v>
      </c>
      <c r="E10" s="72">
        <v>0.15810202696334452</v>
      </c>
    </row>
    <row r="11" spans="2:5">
      <c r="B11" s="67"/>
      <c r="C11" s="64" t="s">
        <v>55</v>
      </c>
      <c r="D11" s="86">
        <v>0</v>
      </c>
      <c r="E11" s="72">
        <v>0</v>
      </c>
    </row>
    <row r="12" spans="2:5">
      <c r="B12" s="67"/>
      <c r="C12" s="64" t="s">
        <v>86</v>
      </c>
      <c r="D12" s="86">
        <v>333078878.97938949</v>
      </c>
      <c r="E12" s="72">
        <v>3.8800000000000001E-2</v>
      </c>
    </row>
    <row r="13" spans="2:5">
      <c r="B13" s="78"/>
      <c r="C13" s="79" t="s">
        <v>87</v>
      </c>
      <c r="D13" s="87">
        <v>132201410.72893295</v>
      </c>
      <c r="E13" s="88">
        <v>1.54E-2</v>
      </c>
    </row>
    <row r="14" spans="2:5" ht="15.75">
      <c r="B14" s="78"/>
      <c r="C14" s="89" t="s">
        <v>88</v>
      </c>
      <c r="D14" s="90">
        <v>8584507190.1904507</v>
      </c>
      <c r="E14" s="91">
        <v>1.0000000000000002</v>
      </c>
    </row>
    <row r="15" spans="2:5">
      <c r="B15" s="18" t="s">
        <v>27</v>
      </c>
      <c r="C15" s="92"/>
    </row>
    <row r="16" spans="2:5">
      <c r="C16" s="92"/>
    </row>
  </sheetData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F50"/>
  <sheetViews>
    <sheetView workbookViewId="0">
      <selection sqref="A1:XFD1048576"/>
    </sheetView>
  </sheetViews>
  <sheetFormatPr defaultColWidth="9.140625" defaultRowHeight="15"/>
  <cols>
    <col min="1" max="1" width="9.140625" style="18" customWidth="1"/>
    <col min="2" max="2" width="3.140625" style="18" customWidth="1"/>
    <col min="3" max="3" width="3.85546875" style="18" customWidth="1"/>
    <col min="4" max="4" width="35.85546875" style="18" customWidth="1"/>
    <col min="5" max="5" width="24.85546875" style="18" customWidth="1"/>
    <col min="6" max="6" width="21.7109375" style="18" customWidth="1"/>
    <col min="7" max="7" width="9.140625" style="18" customWidth="1"/>
    <col min="8" max="8" width="0" style="18" hidden="1" customWidth="1"/>
    <col min="9" max="16384" width="9.140625" style="18"/>
  </cols>
  <sheetData>
    <row r="2" spans="2:6">
      <c r="B2" s="14" t="s">
        <v>89</v>
      </c>
      <c r="C2" s="15"/>
      <c r="D2" s="15"/>
      <c r="E2" s="20"/>
      <c r="F2" s="17"/>
    </row>
    <row r="3" spans="2:6">
      <c r="B3" s="15"/>
      <c r="C3" s="15"/>
      <c r="D3" s="15"/>
      <c r="E3" s="20"/>
      <c r="F3" s="17"/>
    </row>
    <row r="4" spans="2:6" ht="15.75">
      <c r="B4" s="93"/>
      <c r="C4" s="94"/>
      <c r="D4" s="22"/>
      <c r="E4" s="57" t="s">
        <v>18</v>
      </c>
      <c r="F4" s="24" t="s">
        <v>62</v>
      </c>
    </row>
    <row r="5" spans="2:6" ht="15.75">
      <c r="B5" s="95" t="s">
        <v>78</v>
      </c>
      <c r="C5" s="96"/>
      <c r="D5" s="26"/>
      <c r="E5" s="29">
        <v>2016</v>
      </c>
      <c r="F5" s="29" t="s">
        <v>90</v>
      </c>
    </row>
    <row r="6" spans="2:6" ht="15.75">
      <c r="B6" s="97" t="s">
        <v>80</v>
      </c>
      <c r="C6" s="94"/>
      <c r="D6" s="94"/>
      <c r="E6" s="98"/>
      <c r="F6" s="99"/>
    </row>
    <row r="7" spans="2:6">
      <c r="B7" s="34"/>
      <c r="C7" s="15" t="s">
        <v>91</v>
      </c>
      <c r="D7" s="15"/>
      <c r="E7" s="100">
        <v>49789900.25696709</v>
      </c>
      <c r="F7" s="99">
        <v>3.2598924765488646E-2</v>
      </c>
    </row>
    <row r="8" spans="2:6">
      <c r="B8" s="34"/>
      <c r="C8" s="15" t="s">
        <v>92</v>
      </c>
      <c r="D8" s="15"/>
      <c r="E8" s="101">
        <v>95432787.315661967</v>
      </c>
      <c r="F8" s="99">
        <v>6.2482676964768995E-2</v>
      </c>
    </row>
    <row r="9" spans="2:6">
      <c r="B9" s="34"/>
      <c r="C9" s="102" t="s">
        <v>93</v>
      </c>
      <c r="D9" s="39"/>
      <c r="E9" s="101">
        <v>11871068.725284601</v>
      </c>
      <c r="F9" s="99">
        <v>7.772340861585624E-3</v>
      </c>
    </row>
    <row r="10" spans="2:6" ht="15.75">
      <c r="B10" s="34"/>
      <c r="C10" s="103" t="s">
        <v>22</v>
      </c>
      <c r="D10" s="42"/>
      <c r="E10" s="104">
        <v>157093756.29791367</v>
      </c>
      <c r="F10" s="105">
        <v>0.10285394259184327</v>
      </c>
    </row>
    <row r="11" spans="2:6" ht="15.75">
      <c r="B11" s="34"/>
      <c r="C11" s="15"/>
      <c r="D11" s="103"/>
      <c r="E11" s="106"/>
      <c r="F11" s="107"/>
    </row>
    <row r="12" spans="2:6" ht="15.75">
      <c r="B12" s="30" t="s">
        <v>81</v>
      </c>
      <c r="C12" s="15"/>
      <c r="D12" s="15"/>
      <c r="E12" s="101"/>
      <c r="F12" s="99"/>
    </row>
    <row r="13" spans="2:6">
      <c r="B13" s="34"/>
      <c r="C13" s="15" t="s">
        <v>91</v>
      </c>
      <c r="D13" s="15"/>
      <c r="E13" s="101"/>
      <c r="F13" s="99"/>
    </row>
    <row r="14" spans="2:6">
      <c r="B14" s="34"/>
      <c r="C14" s="15"/>
      <c r="D14" s="108" t="s">
        <v>94</v>
      </c>
      <c r="E14" s="101">
        <v>49687613.137715004</v>
      </c>
      <c r="F14" s="99">
        <v>3.2531954354064474E-2</v>
      </c>
    </row>
    <row r="15" spans="2:6">
      <c r="B15" s="34"/>
      <c r="C15" s="15"/>
      <c r="D15" s="108" t="s">
        <v>95</v>
      </c>
      <c r="E15" s="101">
        <v>54120949.244805992</v>
      </c>
      <c r="F15" s="99">
        <v>3.5434591022732248E-2</v>
      </c>
    </row>
    <row r="16" spans="2:6">
      <c r="B16" s="34"/>
      <c r="C16" s="15" t="s">
        <v>92</v>
      </c>
      <c r="D16" s="108"/>
      <c r="E16" s="101"/>
      <c r="F16" s="99"/>
    </row>
    <row r="17" spans="2:6">
      <c r="B17" s="34"/>
      <c r="C17" s="15"/>
      <c r="D17" s="108" t="s">
        <v>96</v>
      </c>
      <c r="E17" s="101">
        <v>193167512.26457754</v>
      </c>
      <c r="F17" s="99">
        <v>0.12647250078731426</v>
      </c>
    </row>
    <row r="18" spans="2:6">
      <c r="B18" s="34"/>
      <c r="C18" s="15"/>
      <c r="D18" s="109" t="s">
        <v>97</v>
      </c>
      <c r="E18" s="101">
        <v>182474598.04345918</v>
      </c>
      <c r="F18" s="99">
        <v>0.11947153263073947</v>
      </c>
    </row>
    <row r="19" spans="2:6">
      <c r="B19" s="34"/>
      <c r="C19" s="102" t="s">
        <v>98</v>
      </c>
      <c r="D19" s="110"/>
      <c r="E19" s="101">
        <v>91586306.092729241</v>
      </c>
      <c r="F19" s="99">
        <v>5.996427159839747E-2</v>
      </c>
    </row>
    <row r="20" spans="2:6" ht="15.75">
      <c r="B20" s="34"/>
      <c r="C20" s="103" t="s">
        <v>22</v>
      </c>
      <c r="D20" s="42"/>
      <c r="E20" s="104">
        <v>571036978.78328693</v>
      </c>
      <c r="F20" s="105">
        <v>0.37387485039324792</v>
      </c>
    </row>
    <row r="21" spans="2:6" ht="15.75">
      <c r="B21" s="34"/>
      <c r="C21" s="15"/>
      <c r="D21" s="103"/>
      <c r="E21" s="106"/>
      <c r="F21" s="107"/>
    </row>
    <row r="22" spans="2:6" ht="15.75">
      <c r="B22" s="30" t="s">
        <v>82</v>
      </c>
      <c r="C22" s="15"/>
      <c r="D22" s="108"/>
      <c r="E22" s="101"/>
      <c r="F22" s="99"/>
    </row>
    <row r="23" spans="2:6">
      <c r="B23" s="34"/>
      <c r="C23" s="15" t="s">
        <v>99</v>
      </c>
      <c r="D23" s="108"/>
      <c r="E23" s="101"/>
      <c r="F23" s="99"/>
    </row>
    <row r="24" spans="2:6">
      <c r="B24" s="34"/>
      <c r="C24" s="15"/>
      <c r="D24" s="108" t="s">
        <v>100</v>
      </c>
      <c r="E24" s="101">
        <v>70357778.503581226</v>
      </c>
      <c r="F24" s="99">
        <v>4.6065324820252419E-2</v>
      </c>
    </row>
    <row r="25" spans="2:6">
      <c r="B25" s="34"/>
      <c r="C25" s="15"/>
      <c r="D25" s="108" t="s">
        <v>101</v>
      </c>
      <c r="E25" s="101">
        <v>59168827.193114713</v>
      </c>
      <c r="F25" s="99">
        <v>3.8739586465844404E-2</v>
      </c>
    </row>
    <row r="26" spans="2:6">
      <c r="B26" s="34"/>
      <c r="C26" s="15"/>
      <c r="D26" s="108" t="s">
        <v>102</v>
      </c>
      <c r="E26" s="101">
        <v>17617872.166843437</v>
      </c>
      <c r="F26" s="99">
        <v>1.1534943559453318E-2</v>
      </c>
    </row>
    <row r="27" spans="2:6">
      <c r="B27" s="34"/>
      <c r="C27" s="102" t="s">
        <v>103</v>
      </c>
      <c r="D27" s="110"/>
      <c r="E27" s="101">
        <v>-1520281.92618225</v>
      </c>
      <c r="F27" s="99">
        <v>9.953736777573172E-4</v>
      </c>
    </row>
    <row r="28" spans="2:6" ht="15.75">
      <c r="B28" s="34"/>
      <c r="C28" s="103" t="s">
        <v>22</v>
      </c>
      <c r="D28" s="111"/>
      <c r="E28" s="104">
        <v>145624195.93735713</v>
      </c>
      <c r="F28" s="105">
        <v>9.7335228523307463E-2</v>
      </c>
    </row>
    <row r="29" spans="2:6" ht="15.75">
      <c r="B29" s="34"/>
      <c r="C29" s="15"/>
      <c r="D29" s="103"/>
      <c r="E29" s="106"/>
      <c r="F29" s="107"/>
    </row>
    <row r="30" spans="2:6" ht="15.75">
      <c r="B30" s="30" t="s">
        <v>83</v>
      </c>
      <c r="C30" s="15"/>
      <c r="D30" s="108"/>
      <c r="E30" s="101"/>
      <c r="F30" s="99"/>
    </row>
    <row r="31" spans="2:6">
      <c r="B31" s="34"/>
      <c r="C31" s="15" t="s">
        <v>91</v>
      </c>
      <c r="D31" s="108"/>
      <c r="E31" s="101">
        <v>0</v>
      </c>
      <c r="F31" s="99">
        <v>0</v>
      </c>
    </row>
    <row r="32" spans="2:6">
      <c r="B32" s="34"/>
      <c r="C32" s="15" t="s">
        <v>92</v>
      </c>
      <c r="D32" s="108"/>
      <c r="E32" s="101">
        <v>0</v>
      </c>
      <c r="F32" s="99">
        <v>0</v>
      </c>
    </row>
    <row r="33" spans="2:6">
      <c r="B33" s="34"/>
      <c r="C33" s="102" t="s">
        <v>70</v>
      </c>
      <c r="D33" s="112"/>
      <c r="E33" s="113">
        <v>0</v>
      </c>
      <c r="F33" s="99">
        <v>0</v>
      </c>
    </row>
    <row r="34" spans="2:6" ht="15.75">
      <c r="B34" s="34"/>
      <c r="C34" s="103" t="s">
        <v>22</v>
      </c>
      <c r="D34" s="111"/>
      <c r="E34" s="106">
        <v>0</v>
      </c>
      <c r="F34" s="105">
        <v>0</v>
      </c>
    </row>
    <row r="35" spans="2:6" ht="15.75">
      <c r="B35" s="34"/>
      <c r="C35" s="15"/>
      <c r="D35" s="103"/>
      <c r="E35" s="106"/>
      <c r="F35" s="107"/>
    </row>
    <row r="36" spans="2:6" ht="15.75">
      <c r="B36" s="30" t="s">
        <v>84</v>
      </c>
      <c r="C36" s="15"/>
      <c r="D36" s="108"/>
      <c r="E36" s="101"/>
      <c r="F36" s="99"/>
    </row>
    <row r="37" spans="2:6">
      <c r="B37" s="34"/>
      <c r="C37" s="15" t="s">
        <v>104</v>
      </c>
      <c r="D37" s="108"/>
      <c r="E37" s="101">
        <v>61349287.178959571</v>
      </c>
      <c r="F37" s="99">
        <v>4.0167198304106096E-2</v>
      </c>
    </row>
    <row r="38" spans="2:6">
      <c r="B38" s="34"/>
      <c r="C38" s="15" t="s">
        <v>105</v>
      </c>
      <c r="D38" s="108"/>
      <c r="E38" s="101">
        <v>61349492.028272375</v>
      </c>
      <c r="F38" s="99">
        <v>4.0167332425028249E-2</v>
      </c>
    </row>
    <row r="39" spans="2:6">
      <c r="B39" s="34"/>
      <c r="C39" s="15" t="s">
        <v>106</v>
      </c>
      <c r="D39" s="108"/>
      <c r="E39" s="101">
        <v>67142911.6936896</v>
      </c>
      <c r="F39" s="99">
        <v>4.396045614757299E-2</v>
      </c>
    </row>
    <row r="40" spans="2:6">
      <c r="B40" s="34"/>
      <c r="C40" s="15" t="s">
        <v>107</v>
      </c>
      <c r="D40" s="108"/>
      <c r="E40" s="101">
        <v>32072345.564940922</v>
      </c>
      <c r="F40" s="99">
        <v>2.0998716099616257E-2</v>
      </c>
    </row>
    <row r="41" spans="2:6">
      <c r="B41" s="34"/>
      <c r="C41" s="102" t="s">
        <v>108</v>
      </c>
      <c r="D41" s="112"/>
      <c r="E41" s="113">
        <v>67880783.954962447</v>
      </c>
      <c r="F41" s="114">
        <v>4.4443563006747885E-2</v>
      </c>
    </row>
    <row r="42" spans="2:6" ht="15.75">
      <c r="B42" s="46"/>
      <c r="C42" s="103" t="s">
        <v>22</v>
      </c>
      <c r="D42" s="103"/>
      <c r="E42" s="106">
        <v>289794820.42082489</v>
      </c>
      <c r="F42" s="107">
        <v>0.1897372659830715</v>
      </c>
    </row>
    <row r="43" spans="2:6" ht="15.75">
      <c r="B43" s="34"/>
      <c r="C43" s="15"/>
      <c r="D43" s="103"/>
      <c r="E43" s="106"/>
      <c r="F43" s="107"/>
    </row>
    <row r="44" spans="2:6" ht="15.75">
      <c r="B44" s="30" t="s">
        <v>85</v>
      </c>
      <c r="C44" s="15"/>
      <c r="D44" s="108"/>
      <c r="E44" s="101">
        <v>155066169.45383084</v>
      </c>
      <c r="F44" s="99">
        <v>0.10152642133462803</v>
      </c>
    </row>
    <row r="45" spans="2:6" ht="15.75">
      <c r="B45" s="30" t="s">
        <v>55</v>
      </c>
      <c r="C45" s="15"/>
      <c r="D45" s="108"/>
      <c r="E45" s="101">
        <v>71932968.830223873</v>
      </c>
      <c r="F45" s="99">
        <v>4.7096648656703849E-2</v>
      </c>
    </row>
    <row r="46" spans="2:6" ht="15.75">
      <c r="B46" s="30" t="s">
        <v>87</v>
      </c>
      <c r="C46" s="15"/>
      <c r="D46" s="108"/>
      <c r="E46" s="101">
        <v>-2502726.6260855533</v>
      </c>
      <c r="F46" s="99">
        <v>1.6386093679898834E-3</v>
      </c>
    </row>
    <row r="47" spans="2:6" ht="15.75">
      <c r="B47" s="115" t="s">
        <v>86</v>
      </c>
      <c r="C47" s="102"/>
      <c r="D47" s="102"/>
      <c r="E47" s="113">
        <v>131255749.68069407</v>
      </c>
      <c r="F47" s="99">
        <v>8.5937033149208308E-2</v>
      </c>
    </row>
    <row r="48" spans="2:6" ht="15.75">
      <c r="B48" s="116" t="s">
        <v>109</v>
      </c>
      <c r="C48" s="117"/>
      <c r="D48" s="50"/>
      <c r="E48" s="51">
        <v>1519301912.7780457</v>
      </c>
      <c r="F48" s="118">
        <v>1.0000000000000002</v>
      </c>
    </row>
    <row r="49" spans="2:6">
      <c r="B49" s="15" t="s">
        <v>26</v>
      </c>
      <c r="C49" s="15"/>
      <c r="D49" s="15"/>
      <c r="E49" s="20"/>
      <c r="F49" s="17"/>
    </row>
    <row r="50" spans="2:6">
      <c r="B50" s="18" t="s">
        <v>27</v>
      </c>
      <c r="C50" s="15"/>
      <c r="D50" s="15"/>
      <c r="E50" s="20"/>
      <c r="F50" s="17"/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1:N38"/>
  <sheetViews>
    <sheetView workbookViewId="0">
      <selection sqref="A1:XFD1048576"/>
    </sheetView>
  </sheetViews>
  <sheetFormatPr defaultColWidth="9.140625" defaultRowHeight="15" outlineLevelCol="1"/>
  <cols>
    <col min="1" max="1" width="2" style="18" customWidth="1"/>
    <col min="2" max="3" width="2.140625" style="18" customWidth="1"/>
    <col min="4" max="4" width="34.28515625" style="18" customWidth="1"/>
    <col min="5" max="5" width="12.28515625" style="18" bestFit="1" customWidth="1"/>
    <col min="6" max="7" width="12.42578125" style="18" bestFit="1" customWidth="1"/>
    <col min="8" max="8" width="6.28515625" style="18" bestFit="1" customWidth="1" outlineLevel="1"/>
    <col min="9" max="9" width="12.28515625" style="18" bestFit="1" customWidth="1" collapsed="1"/>
    <col min="10" max="10" width="11.85546875" style="18" bestFit="1" customWidth="1"/>
    <col min="11" max="11" width="11.140625" style="18" bestFit="1" customWidth="1"/>
    <col min="12" max="12" width="10.42578125" style="18" bestFit="1" customWidth="1"/>
    <col min="13" max="13" width="12.42578125" style="18" bestFit="1" customWidth="1"/>
    <col min="14" max="14" width="14.140625" style="18" bestFit="1" customWidth="1"/>
    <col min="15" max="16384" width="9.140625" style="18"/>
  </cols>
  <sheetData>
    <row r="1" spans="2:14">
      <c r="B1" s="14" t="s">
        <v>110</v>
      </c>
    </row>
    <row r="3" spans="2:14">
      <c r="B3" s="119"/>
      <c r="C3" s="120"/>
      <c r="D3" s="121" t="s">
        <v>18</v>
      </c>
      <c r="E3" s="122" t="s">
        <v>111</v>
      </c>
      <c r="F3" s="123" t="s">
        <v>112</v>
      </c>
      <c r="G3" s="124"/>
      <c r="H3" s="125" t="s">
        <v>113</v>
      </c>
      <c r="I3" s="126"/>
      <c r="J3" s="124"/>
      <c r="K3" s="123" t="s">
        <v>114</v>
      </c>
      <c r="L3" s="127" t="s">
        <v>115</v>
      </c>
      <c r="M3" s="123" t="s">
        <v>116</v>
      </c>
      <c r="N3" s="123" t="s">
        <v>117</v>
      </c>
    </row>
    <row r="4" spans="2:14" ht="22.5">
      <c r="B4" s="128"/>
      <c r="C4" s="129"/>
      <c r="D4" s="130">
        <v>2016</v>
      </c>
      <c r="E4" s="131" t="s">
        <v>118</v>
      </c>
      <c r="F4" s="132" t="s">
        <v>119</v>
      </c>
      <c r="G4" s="133" t="s">
        <v>82</v>
      </c>
      <c r="H4" s="134" t="s">
        <v>120</v>
      </c>
      <c r="I4" s="135" t="s">
        <v>84</v>
      </c>
      <c r="J4" s="133" t="s">
        <v>85</v>
      </c>
      <c r="K4" s="132" t="s">
        <v>121</v>
      </c>
      <c r="L4" s="136" t="s">
        <v>122</v>
      </c>
      <c r="M4" s="132" t="s">
        <v>123</v>
      </c>
      <c r="N4" s="132" t="s">
        <v>124</v>
      </c>
    </row>
    <row r="5" spans="2:14">
      <c r="B5" s="137"/>
      <c r="C5" s="138"/>
      <c r="D5" s="139"/>
      <c r="E5" s="138"/>
      <c r="F5" s="140"/>
      <c r="G5" s="140"/>
      <c r="H5" s="139"/>
      <c r="I5" s="138"/>
      <c r="J5" s="140"/>
      <c r="K5" s="138"/>
      <c r="L5" s="140"/>
      <c r="M5" s="138"/>
      <c r="N5" s="140"/>
    </row>
    <row r="6" spans="2:14">
      <c r="B6" s="141" t="s">
        <v>21</v>
      </c>
      <c r="C6" s="138"/>
      <c r="D6" s="139"/>
      <c r="E6" s="138"/>
      <c r="F6" s="140"/>
      <c r="G6" s="140"/>
      <c r="H6" s="139"/>
      <c r="I6" s="138"/>
      <c r="J6" s="140"/>
      <c r="K6" s="138"/>
      <c r="L6" s="140"/>
      <c r="M6" s="138"/>
      <c r="N6" s="140"/>
    </row>
    <row r="7" spans="2:14">
      <c r="B7" s="137"/>
      <c r="C7" s="142" t="s">
        <v>41</v>
      </c>
      <c r="D7" s="143"/>
      <c r="E7" s="142">
        <v>1257862.9526644249</v>
      </c>
      <c r="F7" s="144">
        <v>9316496.0821823813</v>
      </c>
      <c r="G7" s="144">
        <v>830840.86053647904</v>
      </c>
      <c r="H7" s="143">
        <v>0</v>
      </c>
      <c r="I7" s="142">
        <v>4622832.9846652979</v>
      </c>
      <c r="J7" s="144">
        <v>3141938.6677476652</v>
      </c>
      <c r="K7" s="142">
        <v>387047.40963617637</v>
      </c>
      <c r="L7" s="144">
        <v>307336.05759324518</v>
      </c>
      <c r="M7" s="142">
        <v>6959371.5769743267</v>
      </c>
      <c r="N7" s="144">
        <v>26823726.592</v>
      </c>
    </row>
    <row r="8" spans="2:14">
      <c r="B8" s="137"/>
      <c r="C8" s="145" t="s">
        <v>42</v>
      </c>
      <c r="D8" s="146"/>
      <c r="E8" s="145">
        <v>0</v>
      </c>
      <c r="F8" s="147">
        <v>0</v>
      </c>
      <c r="G8" s="147">
        <v>0</v>
      </c>
      <c r="H8" s="146">
        <v>0</v>
      </c>
      <c r="I8" s="145">
        <v>0</v>
      </c>
      <c r="J8" s="147">
        <v>0</v>
      </c>
      <c r="K8" s="145">
        <v>2964776.5465460001</v>
      </c>
      <c r="L8" s="147">
        <v>0</v>
      </c>
      <c r="M8" s="145">
        <v>14810600.866712</v>
      </c>
      <c r="N8" s="147">
        <v>17775377.413258001</v>
      </c>
    </row>
    <row r="9" spans="2:14">
      <c r="B9" s="137"/>
      <c r="C9" s="145" t="s">
        <v>43</v>
      </c>
      <c r="D9" s="146"/>
      <c r="E9" s="145">
        <v>13149850.287074121</v>
      </c>
      <c r="F9" s="147">
        <v>39923732.276691824</v>
      </c>
      <c r="G9" s="147">
        <v>3609560.7163329236</v>
      </c>
      <c r="H9" s="146">
        <v>0</v>
      </c>
      <c r="I9" s="145">
        <v>101232509.21163231</v>
      </c>
      <c r="J9" s="147">
        <v>59407473.290087849</v>
      </c>
      <c r="K9" s="145">
        <v>8416.0953989643895</v>
      </c>
      <c r="L9" s="147">
        <v>5608693.2085229652</v>
      </c>
      <c r="M9" s="145">
        <v>978913.11292068602</v>
      </c>
      <c r="N9" s="147">
        <v>223919148.19866163</v>
      </c>
    </row>
    <row r="10" spans="2:14">
      <c r="B10" s="137"/>
      <c r="C10" s="145" t="s">
        <v>44</v>
      </c>
      <c r="D10" s="146"/>
      <c r="E10" s="145">
        <v>0</v>
      </c>
      <c r="F10" s="147">
        <v>0</v>
      </c>
      <c r="G10" s="147">
        <v>0</v>
      </c>
      <c r="H10" s="146">
        <v>0</v>
      </c>
      <c r="I10" s="145">
        <v>0</v>
      </c>
      <c r="J10" s="147">
        <v>0</v>
      </c>
      <c r="K10" s="145">
        <v>0</v>
      </c>
      <c r="L10" s="147">
        <v>0</v>
      </c>
      <c r="M10" s="145">
        <v>9669356.558149999</v>
      </c>
      <c r="N10" s="147">
        <v>9669356.558149999</v>
      </c>
    </row>
    <row r="11" spans="2:14">
      <c r="B11" s="137"/>
      <c r="C11" s="145" t="s">
        <v>45</v>
      </c>
      <c r="D11" s="146"/>
      <c r="E11" s="145">
        <v>2610020.0023512519</v>
      </c>
      <c r="F11" s="147">
        <v>11252746.189571828</v>
      </c>
      <c r="G11" s="147">
        <v>9490947.0440309513</v>
      </c>
      <c r="H11" s="146">
        <v>0</v>
      </c>
      <c r="I11" s="145">
        <v>19369677.325051472</v>
      </c>
      <c r="J11" s="147">
        <v>11223611.250926128</v>
      </c>
      <c r="K11" s="145">
        <v>769189.65427419229</v>
      </c>
      <c r="L11" s="147">
        <v>1095812.7483973186</v>
      </c>
      <c r="M11" s="145">
        <v>33141242.303632859</v>
      </c>
      <c r="N11" s="147">
        <v>88953246.518236011</v>
      </c>
    </row>
    <row r="12" spans="2:14">
      <c r="B12" s="137"/>
      <c r="C12" s="145" t="s">
        <v>46</v>
      </c>
      <c r="D12" s="146"/>
      <c r="E12" s="145">
        <v>0</v>
      </c>
      <c r="F12" s="147">
        <v>0</v>
      </c>
      <c r="G12" s="147">
        <v>5535529.9854000006</v>
      </c>
      <c r="H12" s="146">
        <v>0</v>
      </c>
      <c r="I12" s="145">
        <v>0</v>
      </c>
      <c r="J12" s="147">
        <v>0</v>
      </c>
      <c r="K12" s="145">
        <v>0</v>
      </c>
      <c r="L12" s="147">
        <v>0</v>
      </c>
      <c r="M12" s="145">
        <v>0</v>
      </c>
      <c r="N12" s="147">
        <v>5535529.9854000006</v>
      </c>
    </row>
    <row r="13" spans="2:14">
      <c r="B13" s="137"/>
      <c r="C13" s="145" t="s">
        <v>47</v>
      </c>
      <c r="D13" s="146"/>
      <c r="E13" s="145">
        <v>9846195.6433401685</v>
      </c>
      <c r="F13" s="147">
        <v>0</v>
      </c>
      <c r="G13" s="147">
        <v>0</v>
      </c>
      <c r="H13" s="146">
        <v>0</v>
      </c>
      <c r="I13" s="145">
        <v>135472.0510131999</v>
      </c>
      <c r="J13" s="147">
        <v>1212049.069486683</v>
      </c>
      <c r="K13" s="145">
        <v>5750578.2537352964</v>
      </c>
      <c r="L13" s="147">
        <v>0</v>
      </c>
      <c r="M13" s="145">
        <v>202924.85838265443</v>
      </c>
      <c r="N13" s="147">
        <v>17147219.875957999</v>
      </c>
    </row>
    <row r="14" spans="2:14">
      <c r="B14" s="137"/>
      <c r="C14" s="145" t="s">
        <v>48</v>
      </c>
      <c r="D14" s="146"/>
      <c r="E14" s="145">
        <v>0</v>
      </c>
      <c r="F14" s="147">
        <v>0</v>
      </c>
      <c r="G14" s="147">
        <v>0</v>
      </c>
      <c r="H14" s="146">
        <v>0</v>
      </c>
      <c r="I14" s="145">
        <v>0</v>
      </c>
      <c r="J14" s="147">
        <v>0</v>
      </c>
      <c r="K14" s="145">
        <v>0</v>
      </c>
      <c r="L14" s="147">
        <v>0</v>
      </c>
      <c r="M14" s="145">
        <v>1042500.28888046</v>
      </c>
      <c r="N14" s="147">
        <v>1042500.28888046</v>
      </c>
    </row>
    <row r="15" spans="2:14">
      <c r="B15" s="137"/>
      <c r="C15" s="145" t="s">
        <v>49</v>
      </c>
      <c r="D15" s="146"/>
      <c r="E15" s="145">
        <v>0</v>
      </c>
      <c r="F15" s="147">
        <v>0</v>
      </c>
      <c r="G15" s="147">
        <v>0</v>
      </c>
      <c r="H15" s="146">
        <v>0</v>
      </c>
      <c r="I15" s="145">
        <v>0</v>
      </c>
      <c r="J15" s="147">
        <v>0</v>
      </c>
      <c r="K15" s="145">
        <v>0</v>
      </c>
      <c r="L15" s="147">
        <v>0</v>
      </c>
      <c r="M15" s="145">
        <v>0</v>
      </c>
      <c r="N15" s="147">
        <v>0</v>
      </c>
    </row>
    <row r="16" spans="2:14">
      <c r="B16" s="137"/>
      <c r="C16" s="145" t="s">
        <v>49</v>
      </c>
      <c r="D16" s="146"/>
      <c r="E16" s="145">
        <v>0</v>
      </c>
      <c r="F16" s="147">
        <v>0</v>
      </c>
      <c r="G16" s="147">
        <v>0</v>
      </c>
      <c r="H16" s="146">
        <v>0</v>
      </c>
      <c r="I16" s="145">
        <v>0</v>
      </c>
      <c r="J16" s="147">
        <v>0</v>
      </c>
      <c r="K16" s="145">
        <v>0</v>
      </c>
      <c r="L16" s="147">
        <v>0</v>
      </c>
      <c r="M16" s="145">
        <v>0</v>
      </c>
      <c r="N16" s="147">
        <v>0</v>
      </c>
    </row>
    <row r="17" spans="2:14">
      <c r="B17" s="137"/>
      <c r="C17" s="145" t="s">
        <v>49</v>
      </c>
      <c r="D17" s="146"/>
      <c r="E17" s="145">
        <v>0</v>
      </c>
      <c r="F17" s="147">
        <v>0</v>
      </c>
      <c r="G17" s="147">
        <v>0</v>
      </c>
      <c r="H17" s="146">
        <v>0</v>
      </c>
      <c r="I17" s="145">
        <v>0</v>
      </c>
      <c r="J17" s="147">
        <v>0</v>
      </c>
      <c r="K17" s="145">
        <v>0</v>
      </c>
      <c r="L17" s="147">
        <v>0</v>
      </c>
      <c r="M17" s="145">
        <v>0</v>
      </c>
      <c r="N17" s="147">
        <v>0</v>
      </c>
    </row>
    <row r="18" spans="2:14">
      <c r="B18" s="137"/>
      <c r="C18" s="145" t="s">
        <v>50</v>
      </c>
      <c r="D18" s="146"/>
      <c r="E18" s="145">
        <v>0</v>
      </c>
      <c r="F18" s="147">
        <v>0</v>
      </c>
      <c r="G18" s="147">
        <v>0</v>
      </c>
      <c r="H18" s="146">
        <v>0</v>
      </c>
      <c r="I18" s="145">
        <v>0</v>
      </c>
      <c r="J18" s="147">
        <v>0</v>
      </c>
      <c r="K18" s="145">
        <v>0</v>
      </c>
      <c r="L18" s="147">
        <v>0</v>
      </c>
      <c r="M18" s="145">
        <v>13118929.2336</v>
      </c>
      <c r="N18" s="147">
        <v>13118929.2336</v>
      </c>
    </row>
    <row r="19" spans="2:14">
      <c r="B19" s="137"/>
      <c r="C19" s="148" t="s">
        <v>51</v>
      </c>
      <c r="D19" s="149"/>
      <c r="E19" s="145">
        <v>0</v>
      </c>
      <c r="F19" s="147">
        <v>0</v>
      </c>
      <c r="G19" s="147">
        <v>0</v>
      </c>
      <c r="H19" s="146">
        <v>0</v>
      </c>
      <c r="I19" s="145">
        <v>0</v>
      </c>
      <c r="J19" s="147">
        <v>0</v>
      </c>
      <c r="K19" s="145">
        <v>0</v>
      </c>
      <c r="L19" s="147">
        <v>0</v>
      </c>
      <c r="M19" s="145">
        <v>3077088.1122000003</v>
      </c>
      <c r="N19" s="147">
        <v>3077088.1122000003</v>
      </c>
    </row>
    <row r="20" spans="2:14">
      <c r="B20" s="137"/>
      <c r="C20" s="150" t="s">
        <v>125</v>
      </c>
      <c r="D20" s="140"/>
      <c r="E20" s="151">
        <v>26863928.885429963</v>
      </c>
      <c r="F20" s="152">
        <v>60492974.548446029</v>
      </c>
      <c r="G20" s="152">
        <v>19466878.606300354</v>
      </c>
      <c r="H20" s="153">
        <v>0</v>
      </c>
      <c r="I20" s="151">
        <v>125360491.57236229</v>
      </c>
      <c r="J20" s="152">
        <v>74985072.27824831</v>
      </c>
      <c r="K20" s="151">
        <v>9880007.9595906287</v>
      </c>
      <c r="L20" s="152">
        <v>7011842.0145135289</v>
      </c>
      <c r="M20" s="151">
        <v>83000926.911452994</v>
      </c>
      <c r="N20" s="152">
        <v>407062122.77634418</v>
      </c>
    </row>
    <row r="21" spans="2:14">
      <c r="B21" s="137"/>
      <c r="C21" s="138"/>
      <c r="D21" s="139"/>
      <c r="E21" s="145"/>
      <c r="F21" s="147"/>
      <c r="G21" s="147"/>
      <c r="H21" s="146"/>
      <c r="I21" s="145"/>
      <c r="J21" s="147"/>
      <c r="K21" s="145"/>
      <c r="L21" s="147"/>
      <c r="M21" s="145"/>
      <c r="N21" s="147"/>
    </row>
    <row r="22" spans="2:14">
      <c r="B22" s="137"/>
      <c r="C22" s="138"/>
      <c r="D22" s="139"/>
      <c r="E22" s="145"/>
      <c r="F22" s="147"/>
      <c r="G22" s="147"/>
      <c r="H22" s="146"/>
      <c r="I22" s="145"/>
      <c r="J22" s="147"/>
      <c r="K22" s="145"/>
      <c r="L22" s="147"/>
      <c r="M22" s="145"/>
      <c r="N22" s="147"/>
    </row>
    <row r="23" spans="2:14">
      <c r="B23" s="141" t="s">
        <v>23</v>
      </c>
      <c r="C23" s="138"/>
      <c r="D23" s="139"/>
      <c r="E23" s="145"/>
      <c r="F23" s="147"/>
      <c r="G23" s="147"/>
      <c r="H23" s="146"/>
      <c r="I23" s="145"/>
      <c r="J23" s="147"/>
      <c r="K23" s="145"/>
      <c r="L23" s="147"/>
      <c r="M23" s="145"/>
      <c r="N23" s="147"/>
    </row>
    <row r="24" spans="2:14">
      <c r="B24" s="137"/>
      <c r="C24" s="145" t="s">
        <v>52</v>
      </c>
      <c r="D24" s="139"/>
      <c r="E24" s="145">
        <v>78539664.636085004</v>
      </c>
      <c r="F24" s="147">
        <v>436464697.51290101</v>
      </c>
      <c r="G24" s="147">
        <v>0</v>
      </c>
      <c r="H24" s="146">
        <v>0</v>
      </c>
      <c r="I24" s="145">
        <v>0</v>
      </c>
      <c r="J24" s="147">
        <v>0</v>
      </c>
      <c r="K24" s="145">
        <v>0</v>
      </c>
      <c r="L24" s="147">
        <v>0</v>
      </c>
      <c r="M24" s="145">
        <v>0</v>
      </c>
      <c r="N24" s="147">
        <v>515004362.14898598</v>
      </c>
    </row>
    <row r="25" spans="2:14">
      <c r="B25" s="137"/>
      <c r="C25" s="145" t="s">
        <v>53</v>
      </c>
      <c r="D25" s="139"/>
      <c r="E25" s="145">
        <v>0</v>
      </c>
      <c r="F25" s="147">
        <v>36503151.537912421</v>
      </c>
      <c r="G25" s="147">
        <v>0</v>
      </c>
      <c r="H25" s="146">
        <v>0</v>
      </c>
      <c r="I25" s="145">
        <v>0</v>
      </c>
      <c r="J25" s="147">
        <v>0</v>
      </c>
      <c r="K25" s="145">
        <v>0</v>
      </c>
      <c r="L25" s="147">
        <v>0</v>
      </c>
      <c r="M25" s="145">
        <v>0</v>
      </c>
      <c r="N25" s="147">
        <v>36503151.537912421</v>
      </c>
    </row>
    <row r="26" spans="2:14">
      <c r="B26" s="137"/>
      <c r="C26" s="145" t="s">
        <v>54</v>
      </c>
      <c r="D26" s="139"/>
      <c r="E26" s="145">
        <v>64587105.919792987</v>
      </c>
      <c r="F26" s="147">
        <v>0</v>
      </c>
      <c r="G26" s="147">
        <v>0</v>
      </c>
      <c r="H26" s="146">
        <v>0</v>
      </c>
      <c r="I26" s="145">
        <v>0</v>
      </c>
      <c r="J26" s="147">
        <v>0</v>
      </c>
      <c r="K26" s="145">
        <v>0</v>
      </c>
      <c r="L26" s="147">
        <v>0</v>
      </c>
      <c r="M26" s="145">
        <v>0</v>
      </c>
      <c r="N26" s="147">
        <v>64587105.919792987</v>
      </c>
    </row>
    <row r="27" spans="2:14">
      <c r="B27" s="137"/>
      <c r="C27" s="145" t="s">
        <v>55</v>
      </c>
      <c r="D27" s="139"/>
      <c r="E27" s="145">
        <v>0</v>
      </c>
      <c r="F27" s="147">
        <v>0</v>
      </c>
      <c r="G27" s="147">
        <v>0</v>
      </c>
      <c r="H27" s="146">
        <v>0</v>
      </c>
      <c r="I27" s="145">
        <v>0</v>
      </c>
      <c r="J27" s="147">
        <v>0</v>
      </c>
      <c r="K27" s="145">
        <v>61654767.594064496</v>
      </c>
      <c r="L27" s="147">
        <v>0</v>
      </c>
      <c r="M27" s="145">
        <v>0</v>
      </c>
      <c r="N27" s="147">
        <v>61654767.594064496</v>
      </c>
    </row>
    <row r="28" spans="2:14">
      <c r="B28" s="137"/>
      <c r="C28" s="145" t="s">
        <v>56</v>
      </c>
      <c r="D28" s="139"/>
      <c r="E28" s="145">
        <v>1828348.0475096072</v>
      </c>
      <c r="F28" s="147">
        <v>110736537.21590912</v>
      </c>
      <c r="G28" s="147">
        <v>130029722.52772076</v>
      </c>
      <c r="H28" s="146">
        <v>0</v>
      </c>
      <c r="I28" s="145">
        <v>176427192.78285256</v>
      </c>
      <c r="J28" s="147">
        <v>98372294.138746917</v>
      </c>
      <c r="K28" s="145">
        <v>0</v>
      </c>
      <c r="L28" s="147">
        <v>8044731.4090422718</v>
      </c>
      <c r="M28" s="145">
        <v>20268544.069535073</v>
      </c>
      <c r="N28" s="147">
        <v>545707370.19131625</v>
      </c>
    </row>
    <row r="29" spans="2:14">
      <c r="B29" s="137"/>
      <c r="C29" s="145" t="s">
        <v>57</v>
      </c>
      <c r="D29" s="139"/>
      <c r="E29" s="145">
        <v>0</v>
      </c>
      <c r="F29" s="147">
        <v>0</v>
      </c>
      <c r="G29" s="147">
        <v>0</v>
      </c>
      <c r="H29" s="146">
        <v>0</v>
      </c>
      <c r="I29" s="145">
        <v>0</v>
      </c>
      <c r="J29" s="147">
        <v>0</v>
      </c>
      <c r="K29" s="145">
        <v>0</v>
      </c>
      <c r="L29" s="147">
        <v>0</v>
      </c>
      <c r="M29" s="145">
        <v>0</v>
      </c>
      <c r="N29" s="147">
        <v>0</v>
      </c>
    </row>
    <row r="30" spans="2:14">
      <c r="B30" s="137"/>
      <c r="C30" s="145" t="s">
        <v>127</v>
      </c>
      <c r="D30" s="139"/>
      <c r="E30" s="145">
        <v>128242.55901716818</v>
      </c>
      <c r="F30" s="147">
        <v>261268.96021965705</v>
      </c>
      <c r="G30" s="147">
        <v>84706.491963635723</v>
      </c>
      <c r="H30" s="146">
        <v>0</v>
      </c>
      <c r="I30" s="145">
        <v>471310.43219508138</v>
      </c>
      <c r="J30" s="147">
        <v>320329.2172437862</v>
      </c>
      <c r="K30" s="145">
        <v>1589460.5391370894</v>
      </c>
      <c r="L30" s="147">
        <v>31333.749372711187</v>
      </c>
      <c r="M30" s="145">
        <v>17248127.730850872</v>
      </c>
      <c r="N30" s="147">
        <v>20134779.68</v>
      </c>
    </row>
    <row r="31" spans="2:14">
      <c r="B31" s="137"/>
      <c r="C31" s="145" t="s">
        <v>59</v>
      </c>
      <c r="D31" s="139"/>
      <c r="E31" s="145">
        <v>0</v>
      </c>
      <c r="F31" s="147">
        <v>0</v>
      </c>
      <c r="G31" s="147">
        <v>0</v>
      </c>
      <c r="H31" s="146">
        <v>0</v>
      </c>
      <c r="I31" s="145">
        <v>0</v>
      </c>
      <c r="J31" s="147">
        <v>0</v>
      </c>
      <c r="K31" s="145">
        <v>0</v>
      </c>
      <c r="L31" s="147">
        <v>0</v>
      </c>
      <c r="M31" s="145">
        <v>18200000</v>
      </c>
      <c r="N31" s="147">
        <v>18200000</v>
      </c>
    </row>
    <row r="32" spans="2:14">
      <c r="B32" s="137"/>
      <c r="C32" s="154" t="s">
        <v>126</v>
      </c>
      <c r="D32" s="155"/>
      <c r="E32" s="151">
        <v>145083361.16240478</v>
      </c>
      <c r="F32" s="152">
        <v>583965655.22694218</v>
      </c>
      <c r="G32" s="152">
        <v>130114429.0196844</v>
      </c>
      <c r="H32" s="153">
        <v>0</v>
      </c>
      <c r="I32" s="151">
        <v>176898503.21504763</v>
      </c>
      <c r="J32" s="152">
        <v>98692623.355990708</v>
      </c>
      <c r="K32" s="151">
        <v>63244228.133201584</v>
      </c>
      <c r="L32" s="152">
        <v>8076065.1584149832</v>
      </c>
      <c r="M32" s="151">
        <v>55716671.800385945</v>
      </c>
      <c r="N32" s="152">
        <v>1261791537.0720723</v>
      </c>
    </row>
    <row r="33" spans="2:14">
      <c r="B33" s="137"/>
      <c r="C33" s="138"/>
      <c r="D33" s="139"/>
      <c r="E33" s="145"/>
      <c r="F33" s="147"/>
      <c r="G33" s="147"/>
      <c r="H33" s="146"/>
      <c r="I33" s="145"/>
      <c r="J33" s="147"/>
      <c r="K33" s="145"/>
      <c r="L33" s="147"/>
      <c r="M33" s="145"/>
      <c r="N33" s="147"/>
    </row>
    <row r="34" spans="2:14">
      <c r="B34" s="137"/>
      <c r="C34" s="138"/>
      <c r="D34" s="139"/>
      <c r="E34" s="145"/>
      <c r="F34" s="147"/>
      <c r="G34" s="147"/>
      <c r="H34" s="146"/>
      <c r="I34" s="145"/>
      <c r="J34" s="147"/>
      <c r="K34" s="145"/>
      <c r="L34" s="147"/>
      <c r="M34" s="145"/>
      <c r="N34" s="147"/>
    </row>
    <row r="35" spans="2:14">
      <c r="B35" s="141" t="s">
        <v>24</v>
      </c>
      <c r="C35" s="138"/>
      <c r="D35" s="139"/>
      <c r="E35" s="145">
        <v>-14853533.749921069</v>
      </c>
      <c r="F35" s="147">
        <v>-73421650.992101312</v>
      </c>
      <c r="G35" s="147">
        <v>-3957111.6886276552</v>
      </c>
      <c r="H35" s="146">
        <v>0</v>
      </c>
      <c r="I35" s="145">
        <v>-12464174.366585027</v>
      </c>
      <c r="J35" s="147">
        <v>-18611526.180408176</v>
      </c>
      <c r="K35" s="145">
        <v>-1191267.2625683462</v>
      </c>
      <c r="L35" s="147">
        <v>-17590633.799014065</v>
      </c>
      <c r="M35" s="145">
        <v>-7461849.0311448909</v>
      </c>
      <c r="N35" s="147">
        <v>-149551747.07037055</v>
      </c>
    </row>
    <row r="36" spans="2:14">
      <c r="B36" s="137"/>
      <c r="C36" s="138"/>
      <c r="D36" s="139"/>
      <c r="E36" s="156"/>
      <c r="F36" s="147"/>
      <c r="G36" s="147"/>
      <c r="H36" s="146"/>
      <c r="I36" s="145"/>
      <c r="J36" s="147"/>
      <c r="K36" s="145"/>
      <c r="L36" s="147"/>
      <c r="M36" s="145"/>
      <c r="N36" s="147"/>
    </row>
    <row r="37" spans="2:14">
      <c r="B37" s="157" t="s">
        <v>25</v>
      </c>
      <c r="C37" s="158"/>
      <c r="D37" s="159"/>
      <c r="E37" s="160">
        <v>157093756.29791367</v>
      </c>
      <c r="F37" s="160">
        <v>571036978.78328693</v>
      </c>
      <c r="G37" s="160">
        <v>145624195.9373571</v>
      </c>
      <c r="H37" s="161">
        <v>0</v>
      </c>
      <c r="I37" s="162">
        <v>289794820.42082489</v>
      </c>
      <c r="J37" s="160">
        <v>155066169.45383084</v>
      </c>
      <c r="K37" s="162">
        <v>71932968.830223873</v>
      </c>
      <c r="L37" s="160">
        <v>-2502726.6260855533</v>
      </c>
      <c r="M37" s="162">
        <v>131255749.68069404</v>
      </c>
      <c r="N37" s="160">
        <v>1519301912.7780457</v>
      </c>
    </row>
    <row r="38" spans="2:14">
      <c r="B38" s="163" t="s">
        <v>27</v>
      </c>
    </row>
  </sheetData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1:K19"/>
  <sheetViews>
    <sheetView workbookViewId="0">
      <selection sqref="A1:XFD1048576"/>
    </sheetView>
  </sheetViews>
  <sheetFormatPr defaultColWidth="9.140625" defaultRowHeight="12.75"/>
  <cols>
    <col min="1" max="1" width="5.7109375" style="164" customWidth="1"/>
    <col min="2" max="4" width="2.28515625" style="164" customWidth="1"/>
    <col min="5" max="5" width="29.28515625" style="164" customWidth="1"/>
    <col min="6" max="6" width="16.140625" style="164" customWidth="1"/>
    <col min="7" max="7" width="12.85546875" style="164" customWidth="1"/>
    <col min="8" max="8" width="12.7109375" style="164" customWidth="1"/>
    <col min="9" max="9" width="13.28515625" style="164" customWidth="1"/>
    <col min="10" max="10" width="1" style="164" customWidth="1"/>
    <col min="11" max="11" width="59.28515625" style="164" customWidth="1"/>
    <col min="12" max="16384" width="9.140625" style="164"/>
  </cols>
  <sheetData>
    <row r="1" spans="2:11" ht="15">
      <c r="B1" s="14" t="s">
        <v>128</v>
      </c>
    </row>
    <row r="3" spans="2:11">
      <c r="B3" s="165"/>
      <c r="C3" s="166"/>
      <c r="D3" s="167"/>
      <c r="E3" s="167"/>
      <c r="F3" s="168" t="s">
        <v>129</v>
      </c>
      <c r="G3" s="169"/>
      <c r="H3" s="169"/>
      <c r="I3" s="170"/>
      <c r="J3" s="171"/>
      <c r="K3" s="172"/>
    </row>
    <row r="4" spans="2:11">
      <c r="B4" s="173"/>
      <c r="C4" s="174"/>
      <c r="D4" s="175"/>
      <c r="E4" s="175"/>
      <c r="F4" s="176" t="s">
        <v>130</v>
      </c>
      <c r="G4" s="176" t="s">
        <v>130</v>
      </c>
      <c r="H4" s="176" t="s">
        <v>130</v>
      </c>
      <c r="I4" s="177" t="s">
        <v>131</v>
      </c>
      <c r="J4" s="178"/>
      <c r="K4" s="179"/>
    </row>
    <row r="5" spans="2:11">
      <c r="B5" s="180" t="s">
        <v>132</v>
      </c>
      <c r="C5" s="181"/>
      <c r="D5" s="182"/>
      <c r="E5" s="182"/>
      <c r="F5" s="177" t="s">
        <v>133</v>
      </c>
      <c r="G5" s="177" t="s">
        <v>114</v>
      </c>
      <c r="H5" s="183" t="s">
        <v>134</v>
      </c>
      <c r="I5" s="177" t="s">
        <v>135</v>
      </c>
      <c r="J5" s="180"/>
      <c r="K5" s="184" t="s">
        <v>136</v>
      </c>
    </row>
    <row r="6" spans="2:11">
      <c r="B6" s="165"/>
      <c r="C6" s="166" t="s">
        <v>80</v>
      </c>
      <c r="D6" s="167"/>
      <c r="E6" s="167"/>
      <c r="F6" s="185"/>
      <c r="G6" s="186"/>
      <c r="H6" s="187"/>
      <c r="I6" s="188"/>
      <c r="J6" s="174"/>
      <c r="K6" s="179"/>
    </row>
    <row r="7" spans="2:11">
      <c r="B7" s="173"/>
      <c r="C7" s="174"/>
      <c r="D7" s="175" t="s">
        <v>137</v>
      </c>
      <c r="E7" s="175"/>
      <c r="F7" s="189">
        <v>1</v>
      </c>
      <c r="G7" s="190">
        <v>0</v>
      </c>
      <c r="H7" s="191">
        <v>0</v>
      </c>
      <c r="I7" s="191">
        <v>1</v>
      </c>
      <c r="J7" s="174"/>
      <c r="K7" s="192" t="s">
        <v>138</v>
      </c>
    </row>
    <row r="8" spans="2:11">
      <c r="B8" s="193"/>
      <c r="C8" s="181"/>
      <c r="D8" s="182" t="s">
        <v>139</v>
      </c>
      <c r="E8" s="182"/>
      <c r="F8" s="194">
        <v>1</v>
      </c>
      <c r="G8" s="195">
        <v>0</v>
      </c>
      <c r="H8" s="196">
        <v>0</v>
      </c>
      <c r="I8" s="196">
        <v>1</v>
      </c>
      <c r="J8" s="181"/>
      <c r="K8" s="197" t="s">
        <v>138</v>
      </c>
    </row>
    <row r="9" spans="2:11">
      <c r="B9" s="165"/>
      <c r="C9" s="166" t="s">
        <v>81</v>
      </c>
      <c r="D9" s="167"/>
      <c r="E9" s="167"/>
      <c r="F9" s="185"/>
      <c r="G9" s="186"/>
      <c r="H9" s="187"/>
      <c r="I9" s="187"/>
      <c r="J9" s="166"/>
      <c r="K9" s="198"/>
    </row>
    <row r="10" spans="2:11" ht="76.5">
      <c r="B10" s="173"/>
      <c r="C10" s="174"/>
      <c r="D10" s="175" t="s">
        <v>140</v>
      </c>
      <c r="E10" s="175"/>
      <c r="F10" s="189">
        <v>0.53941688726248693</v>
      </c>
      <c r="G10" s="190">
        <v>0.23734343039549416</v>
      </c>
      <c r="H10" s="191">
        <v>0.22323968234201891</v>
      </c>
      <c r="I10" s="191">
        <v>1</v>
      </c>
      <c r="J10" s="174"/>
      <c r="K10" s="192" t="s">
        <v>141</v>
      </c>
    </row>
    <row r="11" spans="2:11">
      <c r="B11" s="173"/>
      <c r="C11" s="174"/>
      <c r="D11" s="175" t="s">
        <v>52</v>
      </c>
      <c r="E11" s="175"/>
      <c r="F11" s="189">
        <v>0.53941688726248693</v>
      </c>
      <c r="G11" s="190">
        <v>0.23734343039549416</v>
      </c>
      <c r="H11" s="191">
        <v>0.22323968234201891</v>
      </c>
      <c r="I11" s="191">
        <v>1</v>
      </c>
      <c r="J11" s="174"/>
      <c r="K11" s="192"/>
    </row>
    <row r="12" spans="2:11">
      <c r="B12" s="193"/>
      <c r="C12" s="181"/>
      <c r="D12" s="199" t="s">
        <v>70</v>
      </c>
      <c r="E12" s="182"/>
      <c r="F12" s="194">
        <v>0.53941688726248693</v>
      </c>
      <c r="G12" s="195">
        <v>0.23734343039549416</v>
      </c>
      <c r="H12" s="196">
        <v>0.22323968234201891</v>
      </c>
      <c r="I12" s="196">
        <v>1</v>
      </c>
      <c r="J12" s="181"/>
      <c r="K12" s="197"/>
    </row>
    <row r="13" spans="2:11">
      <c r="B13" s="165"/>
      <c r="C13" s="166" t="s">
        <v>82</v>
      </c>
      <c r="D13" s="167"/>
      <c r="E13" s="167"/>
      <c r="F13" s="185"/>
      <c r="G13" s="186"/>
      <c r="H13" s="187"/>
      <c r="I13" s="187"/>
      <c r="J13" s="166"/>
      <c r="K13" s="198"/>
    </row>
    <row r="14" spans="2:11">
      <c r="B14" s="173"/>
      <c r="C14" s="174"/>
      <c r="D14" s="175" t="s">
        <v>100</v>
      </c>
      <c r="E14" s="175"/>
      <c r="F14" s="189">
        <v>0</v>
      </c>
      <c r="G14" s="190">
        <v>0</v>
      </c>
      <c r="H14" s="191">
        <v>1</v>
      </c>
      <c r="I14" s="191">
        <v>1</v>
      </c>
      <c r="J14" s="174"/>
      <c r="K14" s="192" t="s">
        <v>142</v>
      </c>
    </row>
    <row r="15" spans="2:11">
      <c r="B15" s="173"/>
      <c r="C15" s="174"/>
      <c r="D15" s="175" t="s">
        <v>101</v>
      </c>
      <c r="E15" s="175"/>
      <c r="F15" s="189">
        <v>1</v>
      </c>
      <c r="G15" s="190">
        <v>0</v>
      </c>
      <c r="H15" s="191">
        <v>0</v>
      </c>
      <c r="I15" s="191">
        <v>1</v>
      </c>
      <c r="J15" s="174"/>
      <c r="K15" s="192" t="s">
        <v>143</v>
      </c>
    </row>
    <row r="16" spans="2:11">
      <c r="B16" s="193"/>
      <c r="C16" s="181"/>
      <c r="D16" s="182" t="s">
        <v>102</v>
      </c>
      <c r="E16" s="182"/>
      <c r="F16" s="194">
        <v>0.43868004933270488</v>
      </c>
      <c r="G16" s="195">
        <v>0.39161187020752497</v>
      </c>
      <c r="H16" s="196">
        <v>0.16970808045977015</v>
      </c>
      <c r="I16" s="196">
        <v>1</v>
      </c>
      <c r="J16" s="181"/>
      <c r="K16" s="197" t="s">
        <v>144</v>
      </c>
    </row>
    <row r="17" spans="2:11" ht="89.25">
      <c r="B17" s="200"/>
      <c r="C17" s="201" t="s">
        <v>84</v>
      </c>
      <c r="D17" s="202"/>
      <c r="E17" s="202"/>
      <c r="F17" s="203">
        <v>0.29491220525015172</v>
      </c>
      <c r="G17" s="204">
        <v>0.29196308319765019</v>
      </c>
      <c r="H17" s="205">
        <v>0.4131247115521981</v>
      </c>
      <c r="I17" s="205">
        <v>1</v>
      </c>
      <c r="J17" s="201"/>
      <c r="K17" s="206" t="s">
        <v>145</v>
      </c>
    </row>
    <row r="18" spans="2:11" ht="89.25">
      <c r="B18" s="193"/>
      <c r="C18" s="181" t="s">
        <v>85</v>
      </c>
      <c r="D18" s="182"/>
      <c r="E18" s="182"/>
      <c r="F18" s="194">
        <v>0.43868004933270488</v>
      </c>
      <c r="G18" s="195">
        <v>0.39161187020752497</v>
      </c>
      <c r="H18" s="196">
        <v>0.16970808045977015</v>
      </c>
      <c r="I18" s="196">
        <v>1</v>
      </c>
      <c r="J18" s="181"/>
      <c r="K18" s="197" t="s">
        <v>146</v>
      </c>
    </row>
    <row r="19" spans="2:11">
      <c r="C19" s="164" t="s">
        <v>27</v>
      </c>
    </row>
  </sheetData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1:N50"/>
  <sheetViews>
    <sheetView workbookViewId="0"/>
  </sheetViews>
  <sheetFormatPr defaultColWidth="9.140625" defaultRowHeight="12.75"/>
  <cols>
    <col min="1" max="1" width="9.140625" style="164" customWidth="1"/>
    <col min="2" max="5" width="2.7109375" style="164" customWidth="1"/>
    <col min="6" max="6" width="35.28515625" style="164" customWidth="1"/>
    <col min="7" max="7" width="15" style="164" bestFit="1" customWidth="1"/>
    <col min="8" max="8" width="16" style="164" bestFit="1" customWidth="1"/>
    <col min="9" max="10" width="17" style="164" bestFit="1" customWidth="1"/>
    <col min="11" max="11" width="17.28515625" style="164" bestFit="1" customWidth="1"/>
    <col min="12" max="12" width="6.140625" style="164" bestFit="1" customWidth="1"/>
    <col min="13" max="13" width="15.42578125" style="164" bestFit="1" customWidth="1"/>
    <col min="14" max="14" width="20.28515625" style="164" customWidth="1"/>
    <col min="15" max="16384" width="9.140625" style="164"/>
  </cols>
  <sheetData>
    <row r="1" spans="2:14" ht="15">
      <c r="B1" s="14" t="s">
        <v>147</v>
      </c>
    </row>
    <row r="3" spans="2:14">
      <c r="B3" s="171" t="s">
        <v>348</v>
      </c>
      <c r="C3" s="165"/>
      <c r="D3" s="167"/>
      <c r="E3" s="167"/>
      <c r="F3" s="172"/>
      <c r="G3" s="207" t="s">
        <v>148</v>
      </c>
      <c r="H3" s="208" t="s">
        <v>130</v>
      </c>
      <c r="I3" s="209" t="s">
        <v>130</v>
      </c>
      <c r="J3" s="209" t="s">
        <v>130</v>
      </c>
      <c r="K3" s="209" t="s">
        <v>149</v>
      </c>
      <c r="L3" s="460" t="s">
        <v>70</v>
      </c>
      <c r="M3" s="462" t="s">
        <v>87</v>
      </c>
      <c r="N3" s="210" t="s">
        <v>22</v>
      </c>
    </row>
    <row r="4" spans="2:14">
      <c r="B4" s="211" t="s">
        <v>150</v>
      </c>
      <c r="C4" s="193"/>
      <c r="D4" s="182"/>
      <c r="E4" s="182"/>
      <c r="F4" s="212"/>
      <c r="G4" s="213" t="s">
        <v>74</v>
      </c>
      <c r="H4" s="214" t="s">
        <v>114</v>
      </c>
      <c r="I4" s="213" t="s">
        <v>133</v>
      </c>
      <c r="J4" s="213" t="s">
        <v>134</v>
      </c>
      <c r="K4" s="213" t="s">
        <v>133</v>
      </c>
      <c r="L4" s="461"/>
      <c r="M4" s="463"/>
      <c r="N4" s="184" t="s">
        <v>151</v>
      </c>
    </row>
    <row r="5" spans="2:14">
      <c r="B5" s="178" t="s">
        <v>80</v>
      </c>
      <c r="C5" s="175"/>
      <c r="D5" s="175"/>
      <c r="E5" s="175"/>
      <c r="F5" s="179"/>
      <c r="G5" s="215"/>
      <c r="H5" s="173"/>
      <c r="I5" s="175"/>
      <c r="J5" s="175"/>
      <c r="K5" s="175"/>
      <c r="L5" s="175"/>
      <c r="M5" s="175"/>
      <c r="N5" s="216"/>
    </row>
    <row r="6" spans="2:14">
      <c r="B6" s="178"/>
      <c r="C6" s="175" t="s">
        <v>91</v>
      </c>
      <c r="D6" s="175"/>
      <c r="E6" s="175"/>
      <c r="F6" s="179"/>
      <c r="G6" s="215">
        <v>56046226.655299999</v>
      </c>
      <c r="H6" s="217">
        <v>0</v>
      </c>
      <c r="I6" s="218">
        <v>56046226.655299999</v>
      </c>
      <c r="J6" s="218">
        <v>0</v>
      </c>
      <c r="K6" s="218">
        <v>0</v>
      </c>
      <c r="L6" s="218">
        <v>0</v>
      </c>
      <c r="M6" s="215">
        <v>0</v>
      </c>
      <c r="N6" s="219">
        <v>56046226.655299999</v>
      </c>
    </row>
    <row r="7" spans="2:14">
      <c r="B7" s="178"/>
      <c r="C7" s="175" t="s">
        <v>92</v>
      </c>
      <c r="D7" s="175"/>
      <c r="E7" s="175"/>
      <c r="F7" s="179"/>
      <c r="G7" s="220">
        <v>107424349.127776</v>
      </c>
      <c r="H7" s="221">
        <v>0</v>
      </c>
      <c r="I7" s="222">
        <v>107424349.127776</v>
      </c>
      <c r="J7" s="222">
        <v>0</v>
      </c>
      <c r="K7" s="222">
        <v>0</v>
      </c>
      <c r="L7" s="222">
        <v>0</v>
      </c>
      <c r="M7" s="223">
        <v>0</v>
      </c>
      <c r="N7" s="224">
        <v>107424349.127776</v>
      </c>
    </row>
    <row r="8" spans="2:14">
      <c r="B8" s="178"/>
      <c r="C8" s="182" t="s">
        <v>93</v>
      </c>
      <c r="D8" s="182"/>
      <c r="E8" s="182"/>
      <c r="F8" s="212"/>
      <c r="G8" s="225">
        <v>13362722.258616401</v>
      </c>
      <c r="H8" s="226">
        <v>0</v>
      </c>
      <c r="I8" s="226">
        <v>13362722.258616401</v>
      </c>
      <c r="J8" s="226">
        <v>0</v>
      </c>
      <c r="K8" s="226">
        <v>0</v>
      </c>
      <c r="L8" s="226">
        <v>0</v>
      </c>
      <c r="M8" s="227">
        <v>0</v>
      </c>
      <c r="N8" s="228">
        <v>13362722.258616401</v>
      </c>
    </row>
    <row r="9" spans="2:14">
      <c r="B9" s="178"/>
      <c r="C9" s="175"/>
      <c r="D9" s="174" t="s">
        <v>152</v>
      </c>
      <c r="E9" s="175"/>
      <c r="F9" s="179"/>
      <c r="G9" s="229">
        <v>176833298.041702</v>
      </c>
      <c r="H9" s="221">
        <v>0</v>
      </c>
      <c r="I9" s="222">
        <v>176833298.041702</v>
      </c>
      <c r="J9" s="230">
        <v>0</v>
      </c>
      <c r="K9" s="230">
        <v>0</v>
      </c>
      <c r="L9" s="230">
        <v>0</v>
      </c>
      <c r="M9" s="231">
        <v>0</v>
      </c>
      <c r="N9" s="232">
        <v>176833298.041702</v>
      </c>
    </row>
    <row r="10" spans="2:14">
      <c r="B10" s="178"/>
      <c r="C10" s="175"/>
      <c r="D10" s="174"/>
      <c r="E10" s="175"/>
      <c r="F10" s="179"/>
      <c r="G10" s="229"/>
      <c r="H10" s="221"/>
      <c r="I10" s="222"/>
      <c r="J10" s="222"/>
      <c r="K10" s="222"/>
      <c r="L10" s="222"/>
      <c r="M10" s="223"/>
      <c r="N10" s="223"/>
    </row>
    <row r="11" spans="2:14">
      <c r="B11" s="178" t="s">
        <v>81</v>
      </c>
      <c r="C11" s="175"/>
      <c r="D11" s="175"/>
      <c r="E11" s="175"/>
      <c r="F11" s="179"/>
      <c r="G11" s="220"/>
      <c r="H11" s="221"/>
      <c r="I11" s="222"/>
      <c r="J11" s="222"/>
      <c r="K11" s="222"/>
      <c r="L11" s="222"/>
      <c r="M11" s="223"/>
      <c r="N11" s="223"/>
    </row>
    <row r="12" spans="2:14">
      <c r="B12" s="178"/>
      <c r="C12" s="175" t="s">
        <v>91</v>
      </c>
      <c r="D12" s="175"/>
      <c r="E12" s="175"/>
      <c r="F12" s="179"/>
      <c r="G12" s="220"/>
      <c r="H12" s="221"/>
      <c r="I12" s="222"/>
      <c r="J12" s="222"/>
      <c r="K12" s="222"/>
      <c r="L12" s="222"/>
      <c r="M12" s="223"/>
      <c r="N12" s="223"/>
    </row>
    <row r="13" spans="2:14">
      <c r="B13" s="178"/>
      <c r="C13" s="175"/>
      <c r="D13" s="233" t="s">
        <v>153</v>
      </c>
      <c r="E13" s="175"/>
      <c r="F13" s="179"/>
      <c r="G13" s="220">
        <v>52767344.178775698</v>
      </c>
      <c r="H13" s="221">
        <v>0</v>
      </c>
      <c r="I13" s="222">
        <v>15767412.289080899</v>
      </c>
      <c r="J13" s="222">
        <v>0</v>
      </c>
      <c r="K13" s="222">
        <v>36999931.889694802</v>
      </c>
      <c r="L13" s="222">
        <v>0</v>
      </c>
      <c r="M13" s="223">
        <v>0</v>
      </c>
      <c r="N13" s="223">
        <v>52767344.178775698</v>
      </c>
    </row>
    <row r="14" spans="2:14">
      <c r="B14" s="178"/>
      <c r="C14" s="175"/>
      <c r="D14" s="233" t="s">
        <v>95</v>
      </c>
      <c r="E14" s="175"/>
      <c r="F14" s="179"/>
      <c r="G14" s="220">
        <v>60399943.2286295</v>
      </c>
      <c r="H14" s="221">
        <v>3653666.7643612102</v>
      </c>
      <c r="I14" s="222">
        <v>53315310.101248696</v>
      </c>
      <c r="J14" s="222">
        <v>3430966.3630195898</v>
      </c>
      <c r="K14" s="222">
        <v>0</v>
      </c>
      <c r="L14" s="222">
        <v>0</v>
      </c>
      <c r="M14" s="223">
        <v>0</v>
      </c>
      <c r="N14" s="223">
        <v>60399943.2286295</v>
      </c>
    </row>
    <row r="15" spans="2:14">
      <c r="B15" s="178"/>
      <c r="C15" s="175" t="s">
        <v>92</v>
      </c>
      <c r="D15" s="233"/>
      <c r="E15" s="175"/>
      <c r="F15" s="179"/>
      <c r="G15" s="220"/>
      <c r="H15" s="221"/>
      <c r="I15" s="222"/>
      <c r="J15" s="222"/>
      <c r="K15" s="222"/>
      <c r="L15" s="222"/>
      <c r="M15" s="223"/>
      <c r="N15" s="223"/>
    </row>
    <row r="16" spans="2:14">
      <c r="B16" s="178"/>
      <c r="C16" s="175"/>
      <c r="D16" s="233" t="s">
        <v>96</v>
      </c>
      <c r="E16" s="175"/>
      <c r="F16" s="179"/>
      <c r="G16" s="220">
        <v>200311874.98380801</v>
      </c>
      <c r="H16" s="221">
        <v>0</v>
      </c>
      <c r="I16" s="222">
        <v>0</v>
      </c>
      <c r="J16" s="222">
        <v>0</v>
      </c>
      <c r="K16" s="222">
        <v>200311874.98380801</v>
      </c>
      <c r="L16" s="222">
        <v>0</v>
      </c>
      <c r="M16" s="223">
        <v>0</v>
      </c>
      <c r="N16" s="223">
        <v>200311874.98380801</v>
      </c>
    </row>
    <row r="17" spans="2:14">
      <c r="B17" s="178"/>
      <c r="C17" s="175"/>
      <c r="D17" s="233" t="s">
        <v>97</v>
      </c>
      <c r="E17" s="175"/>
      <c r="F17" s="179"/>
      <c r="G17" s="220">
        <v>203739328.374127</v>
      </c>
      <c r="H17" s="221">
        <v>11657228.014827</v>
      </c>
      <c r="I17" s="222">
        <v>181135410.42166099</v>
      </c>
      <c r="J17" s="222">
        <v>10946689.9376396</v>
      </c>
      <c r="K17" s="222">
        <v>0</v>
      </c>
      <c r="L17" s="222">
        <v>0</v>
      </c>
      <c r="M17" s="223">
        <v>0</v>
      </c>
      <c r="N17" s="223">
        <v>203739328.374127</v>
      </c>
    </row>
    <row r="18" spans="2:14">
      <c r="B18" s="178"/>
      <c r="C18" s="182" t="s">
        <v>98</v>
      </c>
      <c r="D18" s="234"/>
      <c r="E18" s="182"/>
      <c r="F18" s="212"/>
      <c r="G18" s="225">
        <v>100163202.959996</v>
      </c>
      <c r="H18" s="226">
        <v>19755082.852080502</v>
      </c>
      <c r="I18" s="226">
        <v>60362655.138799503</v>
      </c>
      <c r="J18" s="222">
        <v>20045464.9691163</v>
      </c>
      <c r="K18" s="222">
        <v>0</v>
      </c>
      <c r="L18" s="222">
        <v>0</v>
      </c>
      <c r="M18" s="223">
        <v>0</v>
      </c>
      <c r="N18" s="223">
        <v>100163202.959996</v>
      </c>
    </row>
    <row r="19" spans="2:14">
      <c r="B19" s="178"/>
      <c r="C19" s="175"/>
      <c r="D19" s="174" t="s">
        <v>154</v>
      </c>
      <c r="E19" s="175"/>
      <c r="F19" s="179"/>
      <c r="G19" s="229">
        <v>617381693.72533703</v>
      </c>
      <c r="H19" s="221">
        <v>35065977.631268702</v>
      </c>
      <c r="I19" s="222">
        <v>310580787.95078999</v>
      </c>
      <c r="J19" s="230">
        <v>34423121.269775398</v>
      </c>
      <c r="K19" s="230">
        <v>237311806.873503</v>
      </c>
      <c r="L19" s="230">
        <v>0</v>
      </c>
      <c r="M19" s="231">
        <v>0</v>
      </c>
      <c r="N19" s="232">
        <v>617381693.72533703</v>
      </c>
    </row>
    <row r="20" spans="2:14">
      <c r="B20" s="178"/>
      <c r="C20" s="175"/>
      <c r="D20" s="174"/>
      <c r="E20" s="175"/>
      <c r="F20" s="179"/>
      <c r="G20" s="229"/>
      <c r="H20" s="221"/>
      <c r="I20" s="222"/>
      <c r="J20" s="222"/>
      <c r="K20" s="222"/>
      <c r="L20" s="222"/>
      <c r="M20" s="223"/>
      <c r="N20" s="223"/>
    </row>
    <row r="21" spans="2:14">
      <c r="B21" s="178" t="s">
        <v>82</v>
      </c>
      <c r="C21" s="175"/>
      <c r="D21" s="233"/>
      <c r="E21" s="175"/>
      <c r="F21" s="179"/>
      <c r="G21" s="220"/>
      <c r="H21" s="221"/>
      <c r="I21" s="222"/>
      <c r="J21" s="222"/>
      <c r="K21" s="222"/>
      <c r="L21" s="222"/>
      <c r="M21" s="223"/>
      <c r="N21" s="223"/>
    </row>
    <row r="22" spans="2:14">
      <c r="B22" s="178"/>
      <c r="C22" s="175" t="s">
        <v>99</v>
      </c>
      <c r="D22" s="233"/>
      <c r="E22" s="175"/>
      <c r="F22" s="179"/>
      <c r="G22" s="220"/>
      <c r="H22" s="221"/>
      <c r="I22" s="222"/>
      <c r="J22" s="222"/>
      <c r="K22" s="222"/>
      <c r="L22" s="222"/>
      <c r="M22" s="223"/>
      <c r="N22" s="223"/>
    </row>
    <row r="23" spans="2:14">
      <c r="B23" s="178"/>
      <c r="C23" s="175"/>
      <c r="D23" s="233" t="s">
        <v>100</v>
      </c>
      <c r="E23" s="175"/>
      <c r="F23" s="179"/>
      <c r="G23" s="220">
        <v>74425382.982719094</v>
      </c>
      <c r="H23" s="221">
        <v>0</v>
      </c>
      <c r="I23" s="222">
        <v>10371289.9886567</v>
      </c>
      <c r="J23" s="222">
        <v>64054092.994062401</v>
      </c>
      <c r="K23" s="222">
        <v>0</v>
      </c>
      <c r="L23" s="222">
        <v>0</v>
      </c>
      <c r="M23" s="223">
        <v>0</v>
      </c>
      <c r="N23" s="223">
        <v>74425382.982719094</v>
      </c>
    </row>
    <row r="24" spans="2:14">
      <c r="B24" s="178"/>
      <c r="C24" s="175"/>
      <c r="D24" s="233" t="s">
        <v>101</v>
      </c>
      <c r="E24" s="175"/>
      <c r="F24" s="179"/>
      <c r="G24" s="220">
        <v>66603658.225447901</v>
      </c>
      <c r="H24" s="221">
        <v>0</v>
      </c>
      <c r="I24" s="222">
        <v>66603658.225447901</v>
      </c>
      <c r="J24" s="222">
        <v>0</v>
      </c>
      <c r="K24" s="222">
        <v>0</v>
      </c>
      <c r="L24" s="222">
        <v>0</v>
      </c>
      <c r="M24" s="223">
        <v>0</v>
      </c>
      <c r="N24" s="223">
        <v>66603658.225447901</v>
      </c>
    </row>
    <row r="25" spans="2:14">
      <c r="B25" s="178"/>
      <c r="C25" s="175"/>
      <c r="D25" s="233" t="s">
        <v>102</v>
      </c>
      <c r="E25" s="175"/>
      <c r="F25" s="179"/>
      <c r="G25" s="220">
        <v>19156001.818849999</v>
      </c>
      <c r="H25" s="221">
        <v>6433940.9192507798</v>
      </c>
      <c r="I25" s="222">
        <v>9938395.1403621491</v>
      </c>
      <c r="J25" s="222">
        <v>2783665.7592370599</v>
      </c>
      <c r="K25" s="222">
        <v>0</v>
      </c>
      <c r="L25" s="222">
        <v>0</v>
      </c>
      <c r="M25" s="223">
        <v>0</v>
      </c>
      <c r="N25" s="223">
        <v>19156001.818849999</v>
      </c>
    </row>
    <row r="26" spans="2:14">
      <c r="B26" s="178"/>
      <c r="C26" s="182" t="s">
        <v>155</v>
      </c>
      <c r="D26" s="234"/>
      <c r="E26" s="182"/>
      <c r="F26" s="212"/>
      <c r="G26" s="225">
        <v>-1576510.0433682301</v>
      </c>
      <c r="H26" s="226">
        <v>0</v>
      </c>
      <c r="I26" s="226">
        <v>0</v>
      </c>
      <c r="J26" s="222">
        <v>0</v>
      </c>
      <c r="K26" s="222">
        <v>-1576510.0433682301</v>
      </c>
      <c r="L26" s="222">
        <v>0</v>
      </c>
      <c r="M26" s="223">
        <v>0</v>
      </c>
      <c r="N26" s="223">
        <v>-1576510.0433682301</v>
      </c>
    </row>
    <row r="27" spans="2:14">
      <c r="B27" s="178"/>
      <c r="C27" s="175"/>
      <c r="D27" s="174" t="s">
        <v>156</v>
      </c>
      <c r="E27" s="175"/>
      <c r="F27" s="179"/>
      <c r="G27" s="229">
        <v>158608532.98364899</v>
      </c>
      <c r="H27" s="221">
        <v>6433940.9192507798</v>
      </c>
      <c r="I27" s="222">
        <v>86913343.354466796</v>
      </c>
      <c r="J27" s="230">
        <v>66837758.753299497</v>
      </c>
      <c r="K27" s="230">
        <v>-1576510.0433682301</v>
      </c>
      <c r="L27" s="230">
        <v>0</v>
      </c>
      <c r="M27" s="231">
        <v>0</v>
      </c>
      <c r="N27" s="235">
        <v>158608532.98364899</v>
      </c>
    </row>
    <row r="28" spans="2:14">
      <c r="B28" s="178"/>
      <c r="C28" s="175"/>
      <c r="D28" s="174"/>
      <c r="E28" s="175"/>
      <c r="F28" s="179"/>
      <c r="G28" s="229"/>
      <c r="H28" s="221"/>
      <c r="I28" s="222"/>
      <c r="J28" s="222"/>
      <c r="K28" s="222"/>
      <c r="L28" s="222"/>
      <c r="M28" s="223"/>
      <c r="N28" s="224"/>
    </row>
    <row r="29" spans="2:14">
      <c r="B29" s="178" t="s">
        <v>83</v>
      </c>
      <c r="C29" s="175"/>
      <c r="D29" s="233"/>
      <c r="E29" s="175"/>
      <c r="F29" s="179"/>
      <c r="G29" s="236"/>
      <c r="H29" s="221"/>
      <c r="I29" s="222"/>
      <c r="J29" s="222"/>
      <c r="K29" s="222"/>
      <c r="L29" s="222"/>
      <c r="M29" s="223"/>
      <c r="N29" s="224"/>
    </row>
    <row r="30" spans="2:14">
      <c r="B30" s="178"/>
      <c r="C30" s="175" t="s">
        <v>91</v>
      </c>
      <c r="D30" s="233"/>
      <c r="E30" s="175"/>
      <c r="F30" s="179"/>
      <c r="G30" s="237">
        <v>0</v>
      </c>
      <c r="H30" s="238">
        <v>0</v>
      </c>
      <c r="I30" s="239">
        <v>0</v>
      </c>
      <c r="J30" s="239">
        <v>0</v>
      </c>
      <c r="K30" s="239">
        <v>0</v>
      </c>
      <c r="L30" s="239">
        <v>0</v>
      </c>
      <c r="M30" s="240">
        <v>0</v>
      </c>
      <c r="N30" s="241">
        <v>0</v>
      </c>
    </row>
    <row r="31" spans="2:14">
      <c r="B31" s="178"/>
      <c r="C31" s="175" t="s">
        <v>92</v>
      </c>
      <c r="D31" s="233"/>
      <c r="E31" s="175"/>
      <c r="F31" s="179"/>
      <c r="G31" s="242">
        <v>0</v>
      </c>
      <c r="H31" s="238">
        <v>0</v>
      </c>
      <c r="I31" s="239">
        <v>0</v>
      </c>
      <c r="J31" s="239">
        <v>0</v>
      </c>
      <c r="K31" s="239">
        <v>0</v>
      </c>
      <c r="L31" s="239">
        <v>0</v>
      </c>
      <c r="M31" s="240">
        <v>0</v>
      </c>
      <c r="N31" s="241">
        <v>0</v>
      </c>
    </row>
    <row r="32" spans="2:14">
      <c r="B32" s="178"/>
      <c r="C32" s="182" t="s">
        <v>70</v>
      </c>
      <c r="D32" s="234"/>
      <c r="E32" s="182"/>
      <c r="F32" s="212"/>
      <c r="G32" s="243">
        <v>0</v>
      </c>
      <c r="H32" s="244">
        <v>0</v>
      </c>
      <c r="I32" s="244">
        <v>0</v>
      </c>
      <c r="J32" s="239">
        <v>0</v>
      </c>
      <c r="K32" s="239">
        <v>0</v>
      </c>
      <c r="L32" s="239">
        <v>0</v>
      </c>
      <c r="M32" s="240">
        <v>0</v>
      </c>
      <c r="N32" s="241">
        <v>0</v>
      </c>
    </row>
    <row r="33" spans="2:14">
      <c r="B33" s="178"/>
      <c r="C33" s="175"/>
      <c r="D33" s="174" t="s">
        <v>157</v>
      </c>
      <c r="E33" s="175"/>
      <c r="F33" s="179"/>
      <c r="G33" s="245">
        <v>0</v>
      </c>
      <c r="H33" s="238">
        <v>0</v>
      </c>
      <c r="I33" s="239">
        <v>0</v>
      </c>
      <c r="J33" s="246">
        <v>0</v>
      </c>
      <c r="K33" s="246">
        <v>0</v>
      </c>
      <c r="L33" s="246">
        <v>0</v>
      </c>
      <c r="M33" s="247">
        <v>0</v>
      </c>
      <c r="N33" s="248">
        <v>0</v>
      </c>
    </row>
    <row r="34" spans="2:14" ht="13.7" customHeight="1">
      <c r="B34" s="178"/>
      <c r="C34" s="175"/>
      <c r="D34" s="174"/>
      <c r="E34" s="175"/>
      <c r="F34" s="179"/>
      <c r="G34" s="249"/>
      <c r="H34" s="221"/>
      <c r="I34" s="222"/>
      <c r="J34" s="222"/>
      <c r="K34" s="222"/>
      <c r="L34" s="222"/>
      <c r="M34" s="223"/>
      <c r="N34" s="224"/>
    </row>
    <row r="35" spans="2:14">
      <c r="B35" s="178" t="s">
        <v>84</v>
      </c>
      <c r="C35" s="175"/>
      <c r="D35" s="233"/>
      <c r="E35" s="175"/>
      <c r="F35" s="179"/>
      <c r="G35" s="249"/>
      <c r="H35" s="221"/>
      <c r="I35" s="222"/>
      <c r="J35" s="222"/>
      <c r="K35" s="222"/>
      <c r="L35" s="222"/>
      <c r="M35" s="223"/>
      <c r="N35" s="250"/>
    </row>
    <row r="36" spans="2:14">
      <c r="B36" s="178"/>
      <c r="C36" s="175" t="s">
        <v>104</v>
      </c>
      <c r="D36" s="233"/>
      <c r="E36" s="175"/>
      <c r="F36" s="179"/>
      <c r="G36" s="251">
        <v>66522128.526274599</v>
      </c>
      <c r="H36" s="221">
        <v>10480968.868688099</v>
      </c>
      <c r="I36" s="222">
        <v>33602832.215204999</v>
      </c>
      <c r="J36" s="222">
        <v>13228034.456065999</v>
      </c>
      <c r="K36" s="222">
        <v>9210292.9863155298</v>
      </c>
      <c r="L36" s="222">
        <v>0</v>
      </c>
      <c r="M36" s="223">
        <v>0</v>
      </c>
      <c r="N36" s="224">
        <v>66522128.526274599</v>
      </c>
    </row>
    <row r="37" spans="2:14">
      <c r="B37" s="178"/>
      <c r="C37" s="175" t="s">
        <v>105</v>
      </c>
      <c r="D37" s="233"/>
      <c r="E37" s="175"/>
      <c r="F37" s="179"/>
      <c r="G37" s="251">
        <v>66672240.607616901</v>
      </c>
      <c r="H37" s="221">
        <v>11767347.498882299</v>
      </c>
      <c r="I37" s="222">
        <v>35104837.7623576</v>
      </c>
      <c r="J37" s="222">
        <v>14857160.0717951</v>
      </c>
      <c r="K37" s="222">
        <v>4942895.2745818598</v>
      </c>
      <c r="L37" s="222">
        <v>0</v>
      </c>
      <c r="M37" s="223">
        <v>0</v>
      </c>
      <c r="N37" s="224">
        <v>66672240.607616901</v>
      </c>
    </row>
    <row r="38" spans="2:14">
      <c r="B38" s="178"/>
      <c r="C38" s="175" t="s">
        <v>106</v>
      </c>
      <c r="D38" s="233"/>
      <c r="E38" s="175"/>
      <c r="F38" s="179"/>
      <c r="G38" s="251">
        <v>72819142.286389604</v>
      </c>
      <c r="H38" s="221">
        <v>12873978.210821001</v>
      </c>
      <c r="I38" s="222">
        <v>36527725.335550897</v>
      </c>
      <c r="J38" s="222">
        <v>16254346.687439701</v>
      </c>
      <c r="K38" s="222">
        <v>7163092.05257791</v>
      </c>
      <c r="L38" s="222">
        <v>0</v>
      </c>
      <c r="M38" s="223">
        <v>0</v>
      </c>
      <c r="N38" s="224">
        <v>72819142.286389604</v>
      </c>
    </row>
    <row r="39" spans="2:14">
      <c r="B39" s="178"/>
      <c r="C39" s="175" t="s">
        <v>107</v>
      </c>
      <c r="D39" s="233"/>
      <c r="E39" s="175"/>
      <c r="F39" s="179"/>
      <c r="G39" s="251">
        <v>35149564.908132799</v>
      </c>
      <c r="H39" s="221">
        <v>4264431.8892802903</v>
      </c>
      <c r="I39" s="222">
        <v>22680211.329322498</v>
      </c>
      <c r="J39" s="222">
        <v>5376864.8306232002</v>
      </c>
      <c r="K39" s="222">
        <v>2828056.8589068698</v>
      </c>
      <c r="L39" s="222">
        <v>0</v>
      </c>
      <c r="M39" s="223">
        <v>0</v>
      </c>
      <c r="N39" s="224">
        <v>35149564.908132799</v>
      </c>
    </row>
    <row r="40" spans="2:14">
      <c r="B40" s="178"/>
      <c r="C40" s="175" t="s">
        <v>108</v>
      </c>
      <c r="D40" s="233"/>
      <c r="E40" s="175"/>
      <c r="F40" s="179"/>
      <c r="G40" s="251">
        <v>73607526.500435904</v>
      </c>
      <c r="H40" s="252">
        <v>13154240.5198116</v>
      </c>
      <c r="I40" s="226">
        <v>36735233.714112103</v>
      </c>
      <c r="J40" s="226">
        <v>16608735.5640822</v>
      </c>
      <c r="K40" s="226">
        <v>7109316.7024299698</v>
      </c>
      <c r="L40" s="226">
        <v>0</v>
      </c>
      <c r="M40" s="227">
        <v>0</v>
      </c>
      <c r="N40" s="228">
        <v>73607526.500435904</v>
      </c>
    </row>
    <row r="41" spans="2:14">
      <c r="B41" s="178" t="s">
        <v>84</v>
      </c>
      <c r="C41" s="175"/>
      <c r="D41" s="174"/>
      <c r="E41" s="175"/>
      <c r="F41" s="179"/>
      <c r="G41" s="249">
        <v>314770602.82884997</v>
      </c>
      <c r="H41" s="221">
        <v>52540966.9874833</v>
      </c>
      <c r="I41" s="222">
        <v>164650840.35654801</v>
      </c>
      <c r="J41" s="222">
        <v>66325141.610006303</v>
      </c>
      <c r="K41" s="222">
        <v>31253653.8748121</v>
      </c>
      <c r="L41" s="222">
        <v>0</v>
      </c>
      <c r="M41" s="223">
        <v>0</v>
      </c>
      <c r="N41" s="250">
        <v>314770602.82884997</v>
      </c>
    </row>
    <row r="42" spans="2:14">
      <c r="B42" s="178"/>
      <c r="C42" s="175"/>
      <c r="D42" s="174"/>
      <c r="E42" s="175"/>
      <c r="F42" s="179"/>
      <c r="G42" s="249"/>
      <c r="H42" s="221"/>
      <c r="I42" s="222"/>
      <c r="J42" s="222"/>
      <c r="K42" s="222"/>
      <c r="L42" s="222"/>
      <c r="M42" s="223"/>
      <c r="N42" s="224"/>
    </row>
    <row r="43" spans="2:14">
      <c r="B43" s="178" t="s">
        <v>85</v>
      </c>
      <c r="C43" s="175"/>
      <c r="D43" s="233"/>
      <c r="E43" s="175"/>
      <c r="F43" s="179"/>
      <c r="G43" s="251">
        <v>170987098.678543</v>
      </c>
      <c r="H43" s="221">
        <v>33937690.430971503</v>
      </c>
      <c r="I43" s="222">
        <v>122366154.54879799</v>
      </c>
      <c r="J43" s="222">
        <v>14683253.698774001</v>
      </c>
      <c r="K43" s="222">
        <v>0</v>
      </c>
      <c r="L43" s="222">
        <v>0</v>
      </c>
      <c r="M43" s="223">
        <v>0</v>
      </c>
      <c r="N43" s="250">
        <v>170987098.678543</v>
      </c>
    </row>
    <row r="44" spans="2:14">
      <c r="B44" s="178" t="s">
        <v>55</v>
      </c>
      <c r="C44" s="175"/>
      <c r="D44" s="233"/>
      <c r="E44" s="175"/>
      <c r="F44" s="179"/>
      <c r="G44" s="251">
        <v>80971672.050777793</v>
      </c>
      <c r="H44" s="221">
        <v>0</v>
      </c>
      <c r="I44" s="222">
        <v>80971672.050777793</v>
      </c>
      <c r="J44" s="222">
        <v>0</v>
      </c>
      <c r="K44" s="222">
        <v>0</v>
      </c>
      <c r="L44" s="222">
        <v>0</v>
      </c>
      <c r="M44" s="223">
        <v>0</v>
      </c>
      <c r="N44" s="250">
        <v>80971672.050777793</v>
      </c>
    </row>
    <row r="45" spans="2:14">
      <c r="B45" s="178"/>
      <c r="C45" s="175"/>
      <c r="D45" s="233"/>
      <c r="E45" s="175"/>
      <c r="F45" s="179"/>
      <c r="G45" s="251">
        <v>-2146826265</v>
      </c>
      <c r="H45" s="221">
        <v>-2146826265</v>
      </c>
      <c r="I45" s="222">
        <v>-2146826265</v>
      </c>
      <c r="J45" s="222">
        <v>-2146826265</v>
      </c>
      <c r="K45" s="222">
        <v>-2146826265</v>
      </c>
      <c r="L45" s="222">
        <v>-2146826265</v>
      </c>
      <c r="M45" s="223">
        <v>-2146826265</v>
      </c>
      <c r="N45" s="250">
        <v>-2146826265</v>
      </c>
    </row>
    <row r="46" spans="2:14">
      <c r="B46" s="178" t="s">
        <v>87</v>
      </c>
      <c r="C46" s="175"/>
      <c r="D46" s="175"/>
      <c r="E46" s="175"/>
      <c r="F46" s="179"/>
      <c r="G46" s="226">
        <v>-250985.530813138</v>
      </c>
      <c r="H46" s="252">
        <v>0</v>
      </c>
      <c r="I46" s="226">
        <v>0</v>
      </c>
      <c r="J46" s="226">
        <v>0</v>
      </c>
      <c r="K46" s="226">
        <v>0</v>
      </c>
      <c r="L46" s="226">
        <v>0</v>
      </c>
      <c r="M46" s="227">
        <v>-250985.530813138</v>
      </c>
      <c r="N46" s="253">
        <v>-250985.530813138</v>
      </c>
    </row>
    <row r="47" spans="2:14">
      <c r="B47" s="254" t="s">
        <v>158</v>
      </c>
      <c r="C47" s="202"/>
      <c r="D47" s="202"/>
      <c r="E47" s="202"/>
      <c r="F47" s="255"/>
      <c r="G47" s="256">
        <v>1519301912.7780001</v>
      </c>
      <c r="H47" s="257">
        <v>127978575.969</v>
      </c>
      <c r="I47" s="256">
        <v>942316096.30309999</v>
      </c>
      <c r="J47" s="256">
        <v>182269275.3319</v>
      </c>
      <c r="K47" s="256">
        <v>266988950.7049</v>
      </c>
      <c r="L47" s="256">
        <v>0</v>
      </c>
      <c r="M47" s="258">
        <v>-250985.53080000001</v>
      </c>
      <c r="N47" s="259">
        <v>1519301912.7780001</v>
      </c>
    </row>
    <row r="48" spans="2:14">
      <c r="B48" s="164" t="s">
        <v>27</v>
      </c>
    </row>
    <row r="50" spans="8:14">
      <c r="H50" s="260">
        <f>H47/$N47</f>
        <v>8.4235118045099297E-2</v>
      </c>
      <c r="I50" s="260">
        <f t="shared" ref="I50:N50" si="0">I47/$N47</f>
        <v>0.62022965177480882</v>
      </c>
      <c r="J50" s="260">
        <f t="shared" si="0"/>
        <v>0.11996909488425894</v>
      </c>
      <c r="K50" s="260">
        <f t="shared" si="0"/>
        <v>0.17573133322574336</v>
      </c>
      <c r="L50" s="260">
        <f t="shared" si="0"/>
        <v>0</v>
      </c>
      <c r="M50" s="260">
        <f t="shared" si="0"/>
        <v>-1.6519792984468778E-4</v>
      </c>
      <c r="N50" s="260">
        <f t="shared" si="0"/>
        <v>1</v>
      </c>
    </row>
  </sheetData>
  <mergeCells count="2">
    <mergeCell ref="L3:L4"/>
    <mergeCell ref="M3:M4"/>
  </mergeCells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1:N71"/>
  <sheetViews>
    <sheetView workbookViewId="0">
      <selection sqref="A1:XFD1048576"/>
    </sheetView>
  </sheetViews>
  <sheetFormatPr defaultColWidth="9.140625" defaultRowHeight="11.25" outlineLevelRow="1"/>
  <cols>
    <col min="1" max="1" width="9.140625" style="163" customWidth="1"/>
    <col min="2" max="2" width="2.7109375" style="163" customWidth="1"/>
    <col min="3" max="3" width="39" style="163" customWidth="1"/>
    <col min="4" max="4" width="21.5703125" style="261" bestFit="1" customWidth="1"/>
    <col min="5" max="5" width="16.7109375" style="261" customWidth="1"/>
    <col min="6" max="6" width="11.85546875" style="261" bestFit="1" customWidth="1"/>
    <col min="7" max="7" width="15.85546875" style="261" customWidth="1"/>
    <col min="8" max="8" width="13.28515625" style="261" customWidth="1"/>
    <col min="9" max="9" width="12.42578125" style="261" bestFit="1" customWidth="1"/>
    <col min="10" max="10" width="17.5703125" style="261" customWidth="1"/>
    <col min="11" max="11" width="17.28515625" style="261" customWidth="1"/>
    <col min="12" max="12" width="13.7109375" style="261" customWidth="1"/>
    <col min="13" max="13" width="18.85546875" style="261" customWidth="1"/>
    <col min="14" max="14" width="20.42578125" style="261" customWidth="1"/>
    <col min="15" max="16384" width="9.140625" style="163"/>
  </cols>
  <sheetData>
    <row r="1" spans="2:14" ht="15">
      <c r="B1" s="14" t="s">
        <v>159</v>
      </c>
    </row>
    <row r="3" spans="2:14" ht="12">
      <c r="B3" s="262"/>
      <c r="C3" s="121" t="s">
        <v>348</v>
      </c>
      <c r="D3" s="263" t="s">
        <v>160</v>
      </c>
      <c r="E3" s="464" t="s">
        <v>161</v>
      </c>
      <c r="F3" s="465"/>
      <c r="G3" s="465"/>
      <c r="H3" s="465"/>
      <c r="I3" s="465"/>
      <c r="J3" s="465"/>
      <c r="K3" s="465"/>
      <c r="L3" s="465"/>
      <c r="M3" s="466"/>
      <c r="N3" s="264"/>
    </row>
    <row r="4" spans="2:14" ht="39.4" customHeight="1">
      <c r="B4" s="265" t="s">
        <v>162</v>
      </c>
      <c r="C4" s="266"/>
      <c r="D4" s="267" t="s">
        <v>163</v>
      </c>
      <c r="E4" s="268" t="s">
        <v>164</v>
      </c>
      <c r="F4" s="268" t="s">
        <v>165</v>
      </c>
      <c r="G4" s="268" t="s">
        <v>166</v>
      </c>
      <c r="H4" s="268" t="s">
        <v>167</v>
      </c>
      <c r="I4" s="268" t="s">
        <v>168</v>
      </c>
      <c r="J4" s="268" t="s">
        <v>169</v>
      </c>
      <c r="K4" s="268" t="s">
        <v>170</v>
      </c>
      <c r="L4" s="268" t="s">
        <v>171</v>
      </c>
      <c r="M4" s="268" t="s">
        <v>172</v>
      </c>
      <c r="N4" s="267" t="s">
        <v>173</v>
      </c>
    </row>
    <row r="5" spans="2:14" ht="12">
      <c r="B5" s="269" t="s">
        <v>118</v>
      </c>
      <c r="C5" s="270"/>
      <c r="D5" s="271"/>
      <c r="E5" s="272"/>
      <c r="F5" s="272"/>
      <c r="G5" s="272"/>
      <c r="H5" s="272"/>
      <c r="I5" s="272"/>
      <c r="J5" s="272"/>
      <c r="K5" s="272"/>
      <c r="L5" s="272"/>
      <c r="M5" s="272"/>
      <c r="N5" s="272"/>
    </row>
    <row r="6" spans="2:14" ht="12">
      <c r="B6" s="269"/>
      <c r="C6" s="270" t="s">
        <v>174</v>
      </c>
      <c r="D6" s="273">
        <v>0</v>
      </c>
      <c r="E6" s="274">
        <v>-2146826265</v>
      </c>
      <c r="F6" s="274">
        <v>-2146826265</v>
      </c>
      <c r="G6" s="274">
        <v>-2146826265</v>
      </c>
      <c r="H6" s="274">
        <v>-2146826265</v>
      </c>
      <c r="I6" s="274">
        <v>-2146826265</v>
      </c>
      <c r="J6" s="274">
        <v>-2146826265</v>
      </c>
      <c r="K6" s="274">
        <v>-2146826265</v>
      </c>
      <c r="L6" s="274">
        <v>-2146826265</v>
      </c>
      <c r="M6" s="274">
        <v>-2146826265</v>
      </c>
      <c r="N6" s="274">
        <v>0</v>
      </c>
    </row>
    <row r="7" spans="2:14" ht="12">
      <c r="B7" s="269"/>
      <c r="C7" s="270" t="s">
        <v>175</v>
      </c>
      <c r="D7" s="271">
        <v>176833298.041702</v>
      </c>
      <c r="E7" s="272">
        <v>176833298.041702</v>
      </c>
      <c r="F7" s="272">
        <v>-2146826265</v>
      </c>
      <c r="G7" s="272">
        <v>-2146826265</v>
      </c>
      <c r="H7" s="272">
        <v>-2146826265</v>
      </c>
      <c r="I7" s="272">
        <v>-2146826265</v>
      </c>
      <c r="J7" s="272">
        <v>-2146826265</v>
      </c>
      <c r="K7" s="272">
        <v>-2146826265</v>
      </c>
      <c r="L7" s="272">
        <v>-2146826265</v>
      </c>
      <c r="M7" s="272">
        <v>-2146826265</v>
      </c>
      <c r="N7" s="272">
        <v>176833298.041702</v>
      </c>
    </row>
    <row r="8" spans="2:14" ht="12">
      <c r="B8" s="269"/>
      <c r="C8" s="270" t="s">
        <v>176</v>
      </c>
      <c r="D8" s="271">
        <v>0</v>
      </c>
      <c r="E8" s="272">
        <v>-2146826265</v>
      </c>
      <c r="F8" s="272">
        <v>-2146826265</v>
      </c>
      <c r="G8" s="272">
        <v>-2146826265</v>
      </c>
      <c r="H8" s="272">
        <v>-2146826265</v>
      </c>
      <c r="I8" s="272">
        <v>-2146826265</v>
      </c>
      <c r="J8" s="272">
        <v>-2146826265</v>
      </c>
      <c r="K8" s="272">
        <v>-2146826265</v>
      </c>
      <c r="L8" s="272">
        <v>-2146826265</v>
      </c>
      <c r="M8" s="272">
        <v>-2146826265</v>
      </c>
      <c r="N8" s="272">
        <v>0</v>
      </c>
    </row>
    <row r="9" spans="2:14" ht="12">
      <c r="B9" s="269"/>
      <c r="C9" s="270" t="s">
        <v>177</v>
      </c>
      <c r="D9" s="271">
        <v>0</v>
      </c>
      <c r="E9" s="272">
        <v>-2146826265</v>
      </c>
      <c r="F9" s="272">
        <v>-2146826265</v>
      </c>
      <c r="G9" s="272">
        <v>-2146826265</v>
      </c>
      <c r="H9" s="272">
        <v>-2146826265</v>
      </c>
      <c r="I9" s="272">
        <v>-2146826265</v>
      </c>
      <c r="J9" s="272">
        <v>-2146826265</v>
      </c>
      <c r="K9" s="272">
        <v>-2146826265</v>
      </c>
      <c r="L9" s="272">
        <v>-2146826265</v>
      </c>
      <c r="M9" s="272">
        <v>-2146826265</v>
      </c>
      <c r="N9" s="272">
        <v>0</v>
      </c>
    </row>
    <row r="10" spans="2:14" ht="12">
      <c r="B10" s="269"/>
      <c r="C10" s="270" t="s">
        <v>87</v>
      </c>
      <c r="D10" s="275">
        <v>0</v>
      </c>
      <c r="E10" s="275">
        <v>-2146826265</v>
      </c>
      <c r="F10" s="275">
        <v>-2146826265</v>
      </c>
      <c r="G10" s="275">
        <v>-2146826265</v>
      </c>
      <c r="H10" s="275">
        <v>-2146826265</v>
      </c>
      <c r="I10" s="275">
        <v>-2146826265</v>
      </c>
      <c r="J10" s="275">
        <v>-2146826265</v>
      </c>
      <c r="K10" s="275">
        <v>-2146826265</v>
      </c>
      <c r="L10" s="275">
        <v>-2146826265</v>
      </c>
      <c r="M10" s="275">
        <v>-2146826265</v>
      </c>
      <c r="N10" s="275">
        <v>0</v>
      </c>
    </row>
    <row r="11" spans="2:14" ht="12">
      <c r="B11" s="269"/>
      <c r="C11" s="276" t="s">
        <v>178</v>
      </c>
      <c r="D11" s="271">
        <v>176833298.041702</v>
      </c>
      <c r="E11" s="272">
        <v>176833298.041702</v>
      </c>
      <c r="F11" s="272">
        <v>0</v>
      </c>
      <c r="G11" s="272">
        <v>0</v>
      </c>
      <c r="H11" s="272">
        <v>0</v>
      </c>
      <c r="I11" s="272">
        <v>-2146826265</v>
      </c>
      <c r="J11" s="272">
        <v>0</v>
      </c>
      <c r="K11" s="272">
        <v>0</v>
      </c>
      <c r="L11" s="272">
        <v>0</v>
      </c>
      <c r="M11" s="272">
        <v>0</v>
      </c>
      <c r="N11" s="272">
        <v>176833298.041702</v>
      </c>
    </row>
    <row r="12" spans="2:14" ht="12">
      <c r="B12" s="269"/>
      <c r="C12" s="270"/>
      <c r="D12" s="271"/>
      <c r="E12" s="272"/>
      <c r="F12" s="272"/>
      <c r="G12" s="272"/>
      <c r="H12" s="272"/>
      <c r="I12" s="272"/>
      <c r="J12" s="272"/>
      <c r="K12" s="272"/>
      <c r="L12" s="272"/>
      <c r="M12" s="272"/>
      <c r="N12" s="272"/>
    </row>
    <row r="13" spans="2:14" ht="12">
      <c r="B13" s="269" t="s">
        <v>179</v>
      </c>
      <c r="C13" s="270"/>
      <c r="D13" s="271"/>
      <c r="E13" s="272"/>
      <c r="F13" s="272"/>
      <c r="G13" s="272"/>
      <c r="H13" s="272"/>
      <c r="I13" s="272"/>
      <c r="J13" s="272"/>
      <c r="K13" s="272"/>
      <c r="L13" s="272"/>
      <c r="M13" s="272"/>
      <c r="N13" s="272"/>
    </row>
    <row r="14" spans="2:14" ht="12">
      <c r="B14" s="269"/>
      <c r="C14" s="270" t="s">
        <v>174</v>
      </c>
      <c r="D14" s="271">
        <v>35065977.631268702</v>
      </c>
      <c r="E14" s="272">
        <v>-2146826265</v>
      </c>
      <c r="F14" s="272">
        <v>-2146826265</v>
      </c>
      <c r="G14" s="272">
        <v>-2146826265</v>
      </c>
      <c r="H14" s="272">
        <v>-2146826265</v>
      </c>
      <c r="I14" s="272">
        <v>-2146826265</v>
      </c>
      <c r="J14" s="272">
        <v>-2146826265</v>
      </c>
      <c r="K14" s="272">
        <v>-2146826265</v>
      </c>
      <c r="L14" s="272">
        <v>35065977.631268702</v>
      </c>
      <c r="M14" s="272">
        <v>-2146826265</v>
      </c>
      <c r="N14" s="272">
        <v>35065977.631268702</v>
      </c>
    </row>
    <row r="15" spans="2:14" ht="12">
      <c r="B15" s="269"/>
      <c r="C15" s="270" t="s">
        <v>175</v>
      </c>
      <c r="D15" s="271">
        <v>310580787.95078999</v>
      </c>
      <c r="E15" s="272">
        <v>-2146826265</v>
      </c>
      <c r="F15" s="272">
        <v>-2146826265</v>
      </c>
      <c r="G15" s="272">
        <v>310580787.95078999</v>
      </c>
      <c r="H15" s="272">
        <v>-2146826265</v>
      </c>
      <c r="I15" s="272">
        <v>-2146826265</v>
      </c>
      <c r="J15" s="272">
        <v>-2146826265</v>
      </c>
      <c r="K15" s="272">
        <v>-2146826265</v>
      </c>
      <c r="L15" s="272">
        <v>-2146826265</v>
      </c>
      <c r="M15" s="272">
        <v>-2146826265</v>
      </c>
      <c r="N15" s="272">
        <v>310580787.95078999</v>
      </c>
    </row>
    <row r="16" spans="2:14" ht="12">
      <c r="B16" s="269"/>
      <c r="C16" s="270" t="s">
        <v>176</v>
      </c>
      <c r="D16" s="271">
        <v>34423121.269775398</v>
      </c>
      <c r="E16" s="272">
        <v>-2146826265</v>
      </c>
      <c r="F16" s="272">
        <v>-2146826265</v>
      </c>
      <c r="G16" s="272">
        <v>-2146826265</v>
      </c>
      <c r="H16" s="272">
        <v>-2146826265</v>
      </c>
      <c r="I16" s="272">
        <v>-2146826265</v>
      </c>
      <c r="J16" s="272">
        <v>-2146826265</v>
      </c>
      <c r="K16" s="272">
        <v>-2146826265</v>
      </c>
      <c r="L16" s="272">
        <v>34423121.269775398</v>
      </c>
      <c r="M16" s="272">
        <v>-2146826265</v>
      </c>
      <c r="N16" s="272">
        <v>34423121.269775398</v>
      </c>
    </row>
    <row r="17" spans="2:14" ht="12">
      <c r="B17" s="269"/>
      <c r="C17" s="270" t="s">
        <v>177</v>
      </c>
      <c r="D17" s="271">
        <v>237311806.873503</v>
      </c>
      <c r="E17" s="272">
        <v>-2146826265</v>
      </c>
      <c r="F17" s="272">
        <v>-2146826265</v>
      </c>
      <c r="G17" s="272">
        <v>-2146826265</v>
      </c>
      <c r="H17" s="272">
        <v>-2146826265</v>
      </c>
      <c r="I17" s="272">
        <v>-2146826265</v>
      </c>
      <c r="J17" s="272">
        <v>237311806.873503</v>
      </c>
      <c r="K17" s="272">
        <v>-2146826265</v>
      </c>
      <c r="L17" s="272">
        <v>-2146826265</v>
      </c>
      <c r="M17" s="272">
        <v>-2146826265</v>
      </c>
      <c r="N17" s="272">
        <v>237311806.873503</v>
      </c>
    </row>
    <row r="18" spans="2:14" ht="12">
      <c r="B18" s="269"/>
      <c r="C18" s="270" t="s">
        <v>87</v>
      </c>
      <c r="D18" s="275">
        <v>0</v>
      </c>
      <c r="E18" s="275">
        <v>-2146826265</v>
      </c>
      <c r="F18" s="275">
        <v>-2146826265</v>
      </c>
      <c r="G18" s="275">
        <v>-2146826265</v>
      </c>
      <c r="H18" s="275">
        <v>-2146826265</v>
      </c>
      <c r="I18" s="275">
        <v>-2146826265</v>
      </c>
      <c r="J18" s="275">
        <v>-2146826265</v>
      </c>
      <c r="K18" s="275">
        <v>-2146826265</v>
      </c>
      <c r="L18" s="275">
        <v>-2146826265</v>
      </c>
      <c r="M18" s="275">
        <v>-2146826265</v>
      </c>
      <c r="N18" s="275">
        <v>0</v>
      </c>
    </row>
    <row r="19" spans="2:14" ht="12">
      <c r="B19" s="269"/>
      <c r="C19" s="276" t="s">
        <v>180</v>
      </c>
      <c r="D19" s="271">
        <v>617381693.72533703</v>
      </c>
      <c r="E19" s="272">
        <v>0</v>
      </c>
      <c r="F19" s="272">
        <v>0</v>
      </c>
      <c r="G19" s="272">
        <v>310580787.95078999</v>
      </c>
      <c r="H19" s="272">
        <v>0</v>
      </c>
      <c r="I19" s="272">
        <v>-2146826265</v>
      </c>
      <c r="J19" s="272">
        <v>237311806.873503</v>
      </c>
      <c r="K19" s="272">
        <v>0</v>
      </c>
      <c r="L19" s="272">
        <v>69489098.901044101</v>
      </c>
      <c r="M19" s="272">
        <v>0</v>
      </c>
      <c r="N19" s="272">
        <v>617381693.72533703</v>
      </c>
    </row>
    <row r="20" spans="2:14" ht="12">
      <c r="B20" s="269"/>
      <c r="C20" s="270"/>
      <c r="D20" s="271"/>
      <c r="E20" s="272"/>
      <c r="F20" s="272"/>
      <c r="G20" s="272"/>
      <c r="H20" s="272"/>
      <c r="I20" s="272"/>
      <c r="J20" s="272"/>
      <c r="K20" s="272"/>
      <c r="L20" s="272"/>
      <c r="M20" s="272"/>
      <c r="N20" s="272"/>
    </row>
    <row r="21" spans="2:14" ht="12">
      <c r="B21" s="269" t="s">
        <v>82</v>
      </c>
      <c r="C21" s="270"/>
      <c r="D21" s="271"/>
      <c r="E21" s="272"/>
      <c r="F21" s="272"/>
      <c r="G21" s="272"/>
      <c r="H21" s="272"/>
      <c r="I21" s="272"/>
      <c r="J21" s="272"/>
      <c r="K21" s="272"/>
      <c r="L21" s="272"/>
      <c r="M21" s="272"/>
      <c r="N21" s="272"/>
    </row>
    <row r="22" spans="2:14" ht="12">
      <c r="B22" s="269"/>
      <c r="C22" s="270" t="s">
        <v>174</v>
      </c>
      <c r="D22" s="271">
        <v>6433940.9192507798</v>
      </c>
      <c r="E22" s="272">
        <v>-2146826265</v>
      </c>
      <c r="F22" s="272">
        <v>-2146826265</v>
      </c>
      <c r="G22" s="272">
        <v>-2146826265</v>
      </c>
      <c r="H22" s="272">
        <v>-2146826265</v>
      </c>
      <c r="I22" s="272">
        <v>-2146826265</v>
      </c>
      <c r="J22" s="272">
        <v>-2146826265</v>
      </c>
      <c r="K22" s="272">
        <v>6433940.9192507798</v>
      </c>
      <c r="L22" s="272">
        <v>-2146826265</v>
      </c>
      <c r="M22" s="272">
        <v>-2146826265</v>
      </c>
      <c r="N22" s="272">
        <v>6433940.9192507798</v>
      </c>
    </row>
    <row r="23" spans="2:14" ht="12">
      <c r="B23" s="269"/>
      <c r="C23" s="270" t="s">
        <v>175</v>
      </c>
      <c r="D23" s="271">
        <v>86913343.354466796</v>
      </c>
      <c r="E23" s="272">
        <v>66603658.225447901</v>
      </c>
      <c r="F23" s="272">
        <v>-2146826265</v>
      </c>
      <c r="G23" s="272">
        <v>20309685.129018899</v>
      </c>
      <c r="H23" s="272">
        <v>-2146826265</v>
      </c>
      <c r="I23" s="272">
        <v>-2146826265</v>
      </c>
      <c r="J23" s="272">
        <v>-2146826265</v>
      </c>
      <c r="K23" s="272">
        <v>-2146826265</v>
      </c>
      <c r="L23" s="272">
        <v>-2146826265</v>
      </c>
      <c r="M23" s="272">
        <v>-2146826265</v>
      </c>
      <c r="N23" s="272">
        <v>86913343.354466796</v>
      </c>
    </row>
    <row r="24" spans="2:14" ht="12">
      <c r="B24" s="269"/>
      <c r="C24" s="270" t="s">
        <v>176</v>
      </c>
      <c r="D24" s="271">
        <v>66837758.753299497</v>
      </c>
      <c r="E24" s="272">
        <v>-2146826265</v>
      </c>
      <c r="F24" s="272">
        <v>-2146826265</v>
      </c>
      <c r="G24" s="272">
        <v>-2146826265</v>
      </c>
      <c r="H24" s="272">
        <v>-2146826265</v>
      </c>
      <c r="I24" s="272">
        <v>-2146826265</v>
      </c>
      <c r="J24" s="272">
        <v>-2146826265</v>
      </c>
      <c r="K24" s="272">
        <v>-2146826265</v>
      </c>
      <c r="L24" s="272">
        <v>66837758.753299497</v>
      </c>
      <c r="M24" s="272">
        <v>-2146826265</v>
      </c>
      <c r="N24" s="272">
        <v>66837758.753299497</v>
      </c>
    </row>
    <row r="25" spans="2:14" ht="12">
      <c r="B25" s="269"/>
      <c r="C25" s="270" t="s">
        <v>177</v>
      </c>
      <c r="D25" s="271">
        <v>-1576510.0433682301</v>
      </c>
      <c r="E25" s="272">
        <v>-1576510.0433682301</v>
      </c>
      <c r="F25" s="272">
        <v>-2146826265</v>
      </c>
      <c r="G25" s="272">
        <v>-2146826265</v>
      </c>
      <c r="H25" s="272">
        <v>-2146826265</v>
      </c>
      <c r="I25" s="272">
        <v>-2146826265</v>
      </c>
      <c r="J25" s="272">
        <v>-2146826265</v>
      </c>
      <c r="K25" s="272">
        <v>-2146826265</v>
      </c>
      <c r="L25" s="272">
        <v>-2146826265</v>
      </c>
      <c r="M25" s="272">
        <v>-2146826265</v>
      </c>
      <c r="N25" s="272">
        <v>-1576510.0433682301</v>
      </c>
    </row>
    <row r="26" spans="2:14" ht="12">
      <c r="B26" s="269"/>
      <c r="C26" s="270" t="s">
        <v>87</v>
      </c>
      <c r="D26" s="275">
        <v>0</v>
      </c>
      <c r="E26" s="275">
        <v>-2146826265</v>
      </c>
      <c r="F26" s="275">
        <v>-2146826265</v>
      </c>
      <c r="G26" s="275">
        <v>-2146826265</v>
      </c>
      <c r="H26" s="275">
        <v>-2146826265</v>
      </c>
      <c r="I26" s="275">
        <v>-2146826265</v>
      </c>
      <c r="J26" s="275">
        <v>-2146826265</v>
      </c>
      <c r="K26" s="275">
        <v>-2146826265</v>
      </c>
      <c r="L26" s="275">
        <v>-2146826265</v>
      </c>
      <c r="M26" s="275">
        <v>-2146826265</v>
      </c>
      <c r="N26" s="275">
        <v>0</v>
      </c>
    </row>
    <row r="27" spans="2:14" ht="12">
      <c r="B27" s="269"/>
      <c r="C27" s="276" t="s">
        <v>181</v>
      </c>
      <c r="D27" s="271">
        <v>158608532.98364899</v>
      </c>
      <c r="E27" s="272">
        <v>65027148.182079703</v>
      </c>
      <c r="F27" s="272">
        <v>0</v>
      </c>
      <c r="G27" s="272">
        <v>20309685.129018899</v>
      </c>
      <c r="H27" s="272">
        <v>0</v>
      </c>
      <c r="I27" s="272">
        <v>-2146826265</v>
      </c>
      <c r="J27" s="272">
        <v>0</v>
      </c>
      <c r="K27" s="272">
        <v>6433940.9192507798</v>
      </c>
      <c r="L27" s="272">
        <v>66837758.753299497</v>
      </c>
      <c r="M27" s="272">
        <v>0</v>
      </c>
      <c r="N27" s="272">
        <v>158608532.98364899</v>
      </c>
    </row>
    <row r="28" spans="2:14" ht="12">
      <c r="B28" s="269"/>
      <c r="C28" s="270"/>
      <c r="D28" s="271"/>
      <c r="E28" s="272"/>
      <c r="F28" s="272"/>
      <c r="G28" s="272"/>
      <c r="H28" s="272"/>
      <c r="I28" s="272"/>
      <c r="J28" s="272"/>
      <c r="K28" s="272"/>
      <c r="L28" s="272"/>
      <c r="M28" s="272"/>
      <c r="N28" s="272"/>
    </row>
    <row r="29" spans="2:14" ht="12" outlineLevel="1">
      <c r="B29" s="269" t="s">
        <v>83</v>
      </c>
      <c r="C29" s="270"/>
      <c r="D29" s="271"/>
      <c r="E29" s="272"/>
      <c r="F29" s="272"/>
      <c r="G29" s="272"/>
      <c r="H29" s="272"/>
      <c r="I29" s="272"/>
      <c r="J29" s="272"/>
      <c r="K29" s="272"/>
      <c r="L29" s="272"/>
      <c r="M29" s="272"/>
      <c r="N29" s="272"/>
    </row>
    <row r="30" spans="2:14" ht="12" outlineLevel="1">
      <c r="B30" s="269"/>
      <c r="C30" s="270" t="s">
        <v>174</v>
      </c>
      <c r="D30" s="271">
        <v>0</v>
      </c>
      <c r="E30" s="272">
        <v>-2146826265</v>
      </c>
      <c r="F30" s="272">
        <v>-2146826265</v>
      </c>
      <c r="G30" s="272">
        <v>-2146826265</v>
      </c>
      <c r="H30" s="272">
        <v>-2146826265</v>
      </c>
      <c r="I30" s="272">
        <v>0</v>
      </c>
      <c r="J30" s="272">
        <v>-2146826265</v>
      </c>
      <c r="K30" s="272">
        <v>-2146826265</v>
      </c>
      <c r="L30" s="272">
        <v>-2146826265</v>
      </c>
      <c r="M30" s="272">
        <v>-2146826265</v>
      </c>
      <c r="N30" s="272">
        <v>0</v>
      </c>
    </row>
    <row r="31" spans="2:14" ht="12" outlineLevel="1">
      <c r="B31" s="269"/>
      <c r="C31" s="270" t="s">
        <v>175</v>
      </c>
      <c r="D31" s="271">
        <v>0</v>
      </c>
      <c r="E31" s="272">
        <v>-2146826265</v>
      </c>
      <c r="F31" s="272">
        <v>-2146826265</v>
      </c>
      <c r="G31" s="272">
        <v>-2146826265</v>
      </c>
      <c r="H31" s="272">
        <v>-2146826265</v>
      </c>
      <c r="I31" s="272">
        <v>0</v>
      </c>
      <c r="J31" s="272">
        <v>-2146826265</v>
      </c>
      <c r="K31" s="272">
        <v>-2146826265</v>
      </c>
      <c r="L31" s="272">
        <v>-2146826265</v>
      </c>
      <c r="M31" s="272">
        <v>-2146826265</v>
      </c>
      <c r="N31" s="272">
        <v>0</v>
      </c>
    </row>
    <row r="32" spans="2:14" ht="12" outlineLevel="1">
      <c r="B32" s="269"/>
      <c r="C32" s="270" t="s">
        <v>176</v>
      </c>
      <c r="D32" s="271">
        <v>0</v>
      </c>
      <c r="E32" s="272">
        <v>-2146826265</v>
      </c>
      <c r="F32" s="272">
        <v>-2146826265</v>
      </c>
      <c r="G32" s="272">
        <v>-2146826265</v>
      </c>
      <c r="H32" s="272">
        <v>-2146826265</v>
      </c>
      <c r="I32" s="272">
        <v>0</v>
      </c>
      <c r="J32" s="272">
        <v>-2146826265</v>
      </c>
      <c r="K32" s="272">
        <v>-2146826265</v>
      </c>
      <c r="L32" s="272">
        <v>-2146826265</v>
      </c>
      <c r="M32" s="272">
        <v>-2146826265</v>
      </c>
      <c r="N32" s="272">
        <v>0</v>
      </c>
    </row>
    <row r="33" spans="2:14" ht="12" outlineLevel="1">
      <c r="B33" s="269"/>
      <c r="C33" s="270" t="s">
        <v>177</v>
      </c>
      <c r="D33" s="271">
        <v>0</v>
      </c>
      <c r="E33" s="272">
        <v>-2146826265</v>
      </c>
      <c r="F33" s="272">
        <v>-2146826265</v>
      </c>
      <c r="G33" s="272">
        <v>-2146826265</v>
      </c>
      <c r="H33" s="272">
        <v>-2146826265</v>
      </c>
      <c r="I33" s="272">
        <v>0</v>
      </c>
      <c r="J33" s="272">
        <v>-2146826265</v>
      </c>
      <c r="K33" s="272">
        <v>-2146826265</v>
      </c>
      <c r="L33" s="272">
        <v>-2146826265</v>
      </c>
      <c r="M33" s="272">
        <v>-2146826265</v>
      </c>
      <c r="N33" s="272">
        <v>0</v>
      </c>
    </row>
    <row r="34" spans="2:14" ht="12" outlineLevel="1">
      <c r="B34" s="269"/>
      <c r="C34" s="270" t="s">
        <v>87</v>
      </c>
      <c r="D34" s="275">
        <v>0</v>
      </c>
      <c r="E34" s="275">
        <v>-2146826265</v>
      </c>
      <c r="F34" s="275">
        <v>-2146826265</v>
      </c>
      <c r="G34" s="275">
        <v>-2146826265</v>
      </c>
      <c r="H34" s="275">
        <v>-2146826265</v>
      </c>
      <c r="I34" s="275">
        <v>0</v>
      </c>
      <c r="J34" s="275">
        <v>-2146826265</v>
      </c>
      <c r="K34" s="275">
        <v>-2146826265</v>
      </c>
      <c r="L34" s="275">
        <v>-2146826265</v>
      </c>
      <c r="M34" s="275">
        <v>-2146826265</v>
      </c>
      <c r="N34" s="275">
        <v>0</v>
      </c>
    </row>
    <row r="35" spans="2:14" ht="12" outlineLevel="1">
      <c r="B35" s="269"/>
      <c r="C35" s="276" t="s">
        <v>182</v>
      </c>
      <c r="D35" s="271">
        <v>0</v>
      </c>
      <c r="E35" s="272">
        <v>0</v>
      </c>
      <c r="F35" s="272">
        <v>0</v>
      </c>
      <c r="G35" s="272">
        <v>0</v>
      </c>
      <c r="H35" s="272">
        <v>0</v>
      </c>
      <c r="I35" s="272">
        <v>0</v>
      </c>
      <c r="J35" s="272">
        <v>0</v>
      </c>
      <c r="K35" s="272">
        <v>0</v>
      </c>
      <c r="L35" s="272">
        <v>0</v>
      </c>
      <c r="M35" s="272">
        <v>0</v>
      </c>
      <c r="N35" s="272">
        <v>0</v>
      </c>
    </row>
    <row r="36" spans="2:14" ht="12" hidden="1" outlineLevel="1">
      <c r="B36" s="269"/>
      <c r="C36" s="270"/>
      <c r="D36" s="271"/>
      <c r="E36" s="272"/>
      <c r="F36" s="272"/>
      <c r="G36" s="272"/>
      <c r="H36" s="272"/>
      <c r="I36" s="272"/>
      <c r="J36" s="272"/>
      <c r="K36" s="272"/>
      <c r="L36" s="272"/>
      <c r="M36" s="272"/>
      <c r="N36" s="272"/>
    </row>
    <row r="37" spans="2:14" ht="12" collapsed="1">
      <c r="B37" s="269" t="s">
        <v>84</v>
      </c>
      <c r="C37" s="270"/>
      <c r="D37" s="271"/>
      <c r="E37" s="272"/>
      <c r="F37" s="272"/>
      <c r="G37" s="272"/>
      <c r="H37" s="272"/>
      <c r="I37" s="272"/>
      <c r="J37" s="272"/>
      <c r="K37" s="272"/>
      <c r="L37" s="272"/>
      <c r="M37" s="272"/>
      <c r="N37" s="272"/>
    </row>
    <row r="38" spans="2:14" ht="12">
      <c r="B38" s="269"/>
      <c r="C38" s="270" t="s">
        <v>174</v>
      </c>
      <c r="D38" s="271">
        <v>52540966.9874833</v>
      </c>
      <c r="E38" s="272">
        <v>-2146826265</v>
      </c>
      <c r="F38" s="272">
        <v>-2146826265</v>
      </c>
      <c r="G38" s="272">
        <v>-2146826265</v>
      </c>
      <c r="H38" s="272">
        <v>-2146826265</v>
      </c>
      <c r="I38" s="272">
        <v>-2146826265</v>
      </c>
      <c r="J38" s="272">
        <v>-2146826265</v>
      </c>
      <c r="K38" s="272">
        <v>-2146826265</v>
      </c>
      <c r="L38" s="272">
        <v>-2146826265</v>
      </c>
      <c r="M38" s="272">
        <v>52540966.9874833</v>
      </c>
      <c r="N38" s="272">
        <v>52540966.9874833</v>
      </c>
    </row>
    <row r="39" spans="2:14" ht="12">
      <c r="B39" s="269"/>
      <c r="C39" s="270" t="s">
        <v>175</v>
      </c>
      <c r="D39" s="271">
        <v>164650840.35654801</v>
      </c>
      <c r="E39" s="272">
        <v>-2146826265</v>
      </c>
      <c r="F39" s="272">
        <v>-2146826265</v>
      </c>
      <c r="G39" s="272">
        <v>-2146826265</v>
      </c>
      <c r="H39" s="272">
        <v>-2146826265</v>
      </c>
      <c r="I39" s="272">
        <v>-2146826265</v>
      </c>
      <c r="J39" s="272">
        <v>-2146826265</v>
      </c>
      <c r="K39" s="272">
        <v>-2146826265</v>
      </c>
      <c r="L39" s="272">
        <v>-2146826265</v>
      </c>
      <c r="M39" s="272">
        <v>164650840.35654801</v>
      </c>
      <c r="N39" s="272">
        <v>164650840.35654801</v>
      </c>
    </row>
    <row r="40" spans="2:14" ht="12">
      <c r="B40" s="269"/>
      <c r="C40" s="270" t="s">
        <v>176</v>
      </c>
      <c r="D40" s="271">
        <v>66325141.610006303</v>
      </c>
      <c r="E40" s="272">
        <v>-2146826265</v>
      </c>
      <c r="F40" s="272">
        <v>-2146826265</v>
      </c>
      <c r="G40" s="272">
        <v>-2146826265</v>
      </c>
      <c r="H40" s="272">
        <v>-2146826265</v>
      </c>
      <c r="I40" s="272">
        <v>-2146826265</v>
      </c>
      <c r="J40" s="272">
        <v>-2146826265</v>
      </c>
      <c r="K40" s="272">
        <v>-2146826265</v>
      </c>
      <c r="L40" s="272">
        <v>-2146826265</v>
      </c>
      <c r="M40" s="272">
        <v>66325141.610006303</v>
      </c>
      <c r="N40" s="272">
        <v>66325141.610006303</v>
      </c>
    </row>
    <row r="41" spans="2:14" ht="12">
      <c r="B41" s="269"/>
      <c r="C41" s="270" t="s">
        <v>177</v>
      </c>
      <c r="D41" s="271">
        <v>31253653.8748121</v>
      </c>
      <c r="E41" s="272">
        <v>-2146826265</v>
      </c>
      <c r="F41" s="272">
        <v>-2146826265</v>
      </c>
      <c r="G41" s="272">
        <v>-2146826265</v>
      </c>
      <c r="H41" s="272">
        <v>-2146826265</v>
      </c>
      <c r="I41" s="272">
        <v>-2146826265</v>
      </c>
      <c r="J41" s="272">
        <v>-2146826265</v>
      </c>
      <c r="K41" s="272">
        <v>-2146826265</v>
      </c>
      <c r="L41" s="272">
        <v>-2146826265</v>
      </c>
      <c r="M41" s="272">
        <v>31253653.8748121</v>
      </c>
      <c r="N41" s="272">
        <v>31253653.8748121</v>
      </c>
    </row>
    <row r="42" spans="2:14" ht="12">
      <c r="B42" s="269"/>
      <c r="C42" s="270" t="s">
        <v>87</v>
      </c>
      <c r="D42" s="275">
        <v>0</v>
      </c>
      <c r="E42" s="275">
        <v>-2146826265</v>
      </c>
      <c r="F42" s="275">
        <v>-2146826265</v>
      </c>
      <c r="G42" s="275">
        <v>-2146826265</v>
      </c>
      <c r="H42" s="275">
        <v>-2146826265</v>
      </c>
      <c r="I42" s="275">
        <v>-2146826265</v>
      </c>
      <c r="J42" s="275">
        <v>-2146826265</v>
      </c>
      <c r="K42" s="275">
        <v>-2146826265</v>
      </c>
      <c r="L42" s="275">
        <v>-2146826265</v>
      </c>
      <c r="M42" s="275">
        <v>0</v>
      </c>
      <c r="N42" s="275">
        <v>0</v>
      </c>
    </row>
    <row r="43" spans="2:14" ht="12">
      <c r="B43" s="269"/>
      <c r="C43" s="276" t="s">
        <v>183</v>
      </c>
      <c r="D43" s="271">
        <v>314770602.82884997</v>
      </c>
      <c r="E43" s="272">
        <v>0</v>
      </c>
      <c r="F43" s="272">
        <v>0</v>
      </c>
      <c r="G43" s="272">
        <v>0</v>
      </c>
      <c r="H43" s="272">
        <v>0</v>
      </c>
      <c r="I43" s="272">
        <v>-2146826265</v>
      </c>
      <c r="J43" s="272">
        <v>0</v>
      </c>
      <c r="K43" s="272">
        <v>0</v>
      </c>
      <c r="L43" s="272">
        <v>0</v>
      </c>
      <c r="M43" s="272">
        <v>314770602.82884997</v>
      </c>
      <c r="N43" s="272">
        <v>314770602.82884997</v>
      </c>
    </row>
    <row r="44" spans="2:14" ht="12">
      <c r="B44" s="269"/>
      <c r="C44" s="270"/>
      <c r="D44" s="271"/>
      <c r="E44" s="272"/>
      <c r="F44" s="272"/>
      <c r="G44" s="272"/>
      <c r="H44" s="272"/>
      <c r="I44" s="272"/>
      <c r="J44" s="272"/>
      <c r="K44" s="272"/>
      <c r="L44" s="272"/>
      <c r="M44" s="272"/>
      <c r="N44" s="272"/>
    </row>
    <row r="45" spans="2:14" ht="12">
      <c r="B45" s="269" t="s">
        <v>85</v>
      </c>
      <c r="C45" s="270"/>
      <c r="D45" s="271"/>
      <c r="E45" s="272"/>
      <c r="F45" s="272"/>
      <c r="G45" s="272"/>
      <c r="H45" s="272"/>
      <c r="I45" s="272"/>
      <c r="J45" s="272"/>
      <c r="K45" s="272"/>
      <c r="L45" s="272"/>
      <c r="M45" s="272"/>
      <c r="N45" s="272"/>
    </row>
    <row r="46" spans="2:14" ht="12">
      <c r="B46" s="269"/>
      <c r="C46" s="270" t="s">
        <v>174</v>
      </c>
      <c r="D46" s="271">
        <v>33937690.430971503</v>
      </c>
      <c r="E46" s="272">
        <v>-2146826265</v>
      </c>
      <c r="F46" s="272">
        <v>-2146826265</v>
      </c>
      <c r="G46" s="272">
        <v>-2146826265</v>
      </c>
      <c r="H46" s="272">
        <v>-2146826265</v>
      </c>
      <c r="I46" s="272">
        <v>-2146826265</v>
      </c>
      <c r="J46" s="272">
        <v>-2146826265</v>
      </c>
      <c r="K46" s="272">
        <v>33937690.430971503</v>
      </c>
      <c r="L46" s="272">
        <v>-2146826265</v>
      </c>
      <c r="M46" s="272">
        <v>-2146826265</v>
      </c>
      <c r="N46" s="272">
        <v>33937690.430971503</v>
      </c>
    </row>
    <row r="47" spans="2:14" ht="12">
      <c r="B47" s="269"/>
      <c r="C47" s="270" t="s">
        <v>175</v>
      </c>
      <c r="D47" s="271">
        <v>122366154.54879799</v>
      </c>
      <c r="E47" s="272">
        <v>-2146826265</v>
      </c>
      <c r="F47" s="272">
        <v>-2146826265</v>
      </c>
      <c r="G47" s="272">
        <v>122366154.54879799</v>
      </c>
      <c r="H47" s="272">
        <v>-2146826265</v>
      </c>
      <c r="I47" s="272">
        <v>-2146826265</v>
      </c>
      <c r="J47" s="272">
        <v>-2146826265</v>
      </c>
      <c r="K47" s="272">
        <v>-2146826265</v>
      </c>
      <c r="L47" s="272">
        <v>-2146826265</v>
      </c>
      <c r="M47" s="272">
        <v>-2146826265</v>
      </c>
      <c r="N47" s="272">
        <v>122366154.54879799</v>
      </c>
    </row>
    <row r="48" spans="2:14" ht="12">
      <c r="B48" s="269"/>
      <c r="C48" s="270" t="s">
        <v>176</v>
      </c>
      <c r="D48" s="271">
        <v>14683253.698774001</v>
      </c>
      <c r="E48" s="272">
        <v>-2146826265</v>
      </c>
      <c r="F48" s="272">
        <v>-2146826265</v>
      </c>
      <c r="G48" s="272">
        <v>-2146826265</v>
      </c>
      <c r="H48" s="272">
        <v>-2146826265</v>
      </c>
      <c r="I48" s="272">
        <v>-2146826265</v>
      </c>
      <c r="J48" s="272">
        <v>-2146826265</v>
      </c>
      <c r="K48" s="272">
        <v>-2146826265</v>
      </c>
      <c r="L48" s="272">
        <v>14683253.698774001</v>
      </c>
      <c r="M48" s="272">
        <v>-2146826265</v>
      </c>
      <c r="N48" s="272">
        <v>14683253.698774001</v>
      </c>
    </row>
    <row r="49" spans="2:14" ht="12">
      <c r="B49" s="269"/>
      <c r="C49" s="270" t="s">
        <v>177</v>
      </c>
      <c r="D49" s="271">
        <v>0</v>
      </c>
      <c r="E49" s="272">
        <v>-2146826265</v>
      </c>
      <c r="F49" s="272">
        <v>-2146826265</v>
      </c>
      <c r="G49" s="272">
        <v>-2146826265</v>
      </c>
      <c r="H49" s="272">
        <v>-2146826265</v>
      </c>
      <c r="I49" s="272">
        <v>-2146826265</v>
      </c>
      <c r="J49" s="272">
        <v>-2146826265</v>
      </c>
      <c r="K49" s="272">
        <v>-2146826265</v>
      </c>
      <c r="L49" s="272">
        <v>-2146826265</v>
      </c>
      <c r="M49" s="272">
        <v>-2146826265</v>
      </c>
      <c r="N49" s="272">
        <v>0</v>
      </c>
    </row>
    <row r="50" spans="2:14" ht="12">
      <c r="B50" s="269"/>
      <c r="C50" s="270" t="s">
        <v>87</v>
      </c>
      <c r="D50" s="275">
        <v>-250985.530813138</v>
      </c>
      <c r="E50" s="275">
        <v>-2146826265</v>
      </c>
      <c r="F50" s="275">
        <v>-2146826265</v>
      </c>
      <c r="G50" s="275">
        <v>-250985.530813138</v>
      </c>
      <c r="H50" s="275">
        <v>-2146826265</v>
      </c>
      <c r="I50" s="275">
        <v>-2146826265</v>
      </c>
      <c r="J50" s="275">
        <v>-2146826265</v>
      </c>
      <c r="K50" s="275">
        <v>-2146826265</v>
      </c>
      <c r="L50" s="275">
        <v>-2146826265</v>
      </c>
      <c r="M50" s="275">
        <v>-2146826265</v>
      </c>
      <c r="N50" s="275">
        <v>-250985.530813138</v>
      </c>
    </row>
    <row r="51" spans="2:14" ht="12">
      <c r="B51" s="269"/>
      <c r="C51" s="276" t="s">
        <v>184</v>
      </c>
      <c r="D51" s="271">
        <v>170736113.14772999</v>
      </c>
      <c r="E51" s="272">
        <v>0</v>
      </c>
      <c r="F51" s="272">
        <v>0</v>
      </c>
      <c r="G51" s="272">
        <v>122115169.017985</v>
      </c>
      <c r="H51" s="272">
        <v>0</v>
      </c>
      <c r="I51" s="272">
        <v>-2146826265</v>
      </c>
      <c r="J51" s="272">
        <v>0</v>
      </c>
      <c r="K51" s="272">
        <v>33937690.430971503</v>
      </c>
      <c r="L51" s="272">
        <v>14683253.698774001</v>
      </c>
      <c r="M51" s="272">
        <v>0</v>
      </c>
      <c r="N51" s="272">
        <v>170736113.14772999</v>
      </c>
    </row>
    <row r="52" spans="2:14" ht="12">
      <c r="B52" s="269"/>
      <c r="C52" s="276"/>
      <c r="D52" s="271"/>
      <c r="E52" s="272"/>
      <c r="F52" s="272"/>
      <c r="G52" s="272"/>
      <c r="H52" s="272"/>
      <c r="I52" s="272"/>
      <c r="J52" s="272"/>
      <c r="K52" s="272"/>
      <c r="L52" s="272"/>
      <c r="M52" s="272"/>
      <c r="N52" s="272"/>
    </row>
    <row r="53" spans="2:14" ht="12">
      <c r="B53" s="269" t="s">
        <v>55</v>
      </c>
      <c r="C53" s="270"/>
      <c r="D53" s="271"/>
      <c r="E53" s="272"/>
      <c r="F53" s="272"/>
      <c r="G53" s="272"/>
      <c r="H53" s="272"/>
      <c r="I53" s="272"/>
      <c r="J53" s="272"/>
      <c r="K53" s="272"/>
      <c r="L53" s="272"/>
      <c r="M53" s="272"/>
      <c r="N53" s="272"/>
    </row>
    <row r="54" spans="2:14" ht="12">
      <c r="B54" s="269"/>
      <c r="C54" s="270" t="s">
        <v>174</v>
      </c>
      <c r="D54" s="271">
        <v>0</v>
      </c>
      <c r="E54" s="272">
        <v>-2146826265</v>
      </c>
      <c r="F54" s="272">
        <v>-2146826265</v>
      </c>
      <c r="G54" s="272">
        <v>-2146826265</v>
      </c>
      <c r="H54" s="272">
        <v>-2146826265</v>
      </c>
      <c r="I54" s="272">
        <v>-2146826265</v>
      </c>
      <c r="J54" s="272">
        <v>-2146826265</v>
      </c>
      <c r="K54" s="272">
        <v>-2146826265</v>
      </c>
      <c r="L54" s="272">
        <v>-2146826265</v>
      </c>
      <c r="M54" s="272">
        <v>-2146826265</v>
      </c>
      <c r="N54" s="272">
        <v>0</v>
      </c>
    </row>
    <row r="55" spans="2:14" ht="12">
      <c r="B55" s="269"/>
      <c r="C55" s="270" t="s">
        <v>175</v>
      </c>
      <c r="D55" s="271">
        <v>80971672.050777793</v>
      </c>
      <c r="E55" s="272">
        <v>-2146826265</v>
      </c>
      <c r="F55" s="272">
        <v>-2146826265</v>
      </c>
      <c r="G55" s="272">
        <v>-2146826265</v>
      </c>
      <c r="H55" s="272">
        <v>80971672.050777793</v>
      </c>
      <c r="I55" s="272">
        <v>-2146826265</v>
      </c>
      <c r="J55" s="272">
        <v>-2146826265</v>
      </c>
      <c r="K55" s="272">
        <v>-2146826265</v>
      </c>
      <c r="L55" s="272">
        <v>-2146826265</v>
      </c>
      <c r="M55" s="272">
        <v>-2146826265</v>
      </c>
      <c r="N55" s="272">
        <v>80971672.050777793</v>
      </c>
    </row>
    <row r="56" spans="2:14" ht="12">
      <c r="B56" s="269"/>
      <c r="C56" s="270" t="s">
        <v>176</v>
      </c>
      <c r="D56" s="271">
        <v>0</v>
      </c>
      <c r="E56" s="272">
        <v>-2146826265</v>
      </c>
      <c r="F56" s="272">
        <v>-2146826265</v>
      </c>
      <c r="G56" s="272">
        <v>-2146826265</v>
      </c>
      <c r="H56" s="272">
        <v>-2146826265</v>
      </c>
      <c r="I56" s="272">
        <v>-2146826265</v>
      </c>
      <c r="J56" s="272">
        <v>-2146826265</v>
      </c>
      <c r="K56" s="272">
        <v>-2146826265</v>
      </c>
      <c r="L56" s="272">
        <v>-2146826265</v>
      </c>
      <c r="M56" s="272">
        <v>-2146826265</v>
      </c>
      <c r="N56" s="272">
        <v>0</v>
      </c>
    </row>
    <row r="57" spans="2:14" ht="12">
      <c r="B57" s="269"/>
      <c r="C57" s="270" t="s">
        <v>177</v>
      </c>
      <c r="D57" s="271">
        <v>0</v>
      </c>
      <c r="E57" s="272">
        <v>-2146826265</v>
      </c>
      <c r="F57" s="272">
        <v>-2146826265</v>
      </c>
      <c r="G57" s="272">
        <v>-2146826265</v>
      </c>
      <c r="H57" s="272">
        <v>-2146826265</v>
      </c>
      <c r="I57" s="272">
        <v>-2146826265</v>
      </c>
      <c r="J57" s="272">
        <v>-2146826265</v>
      </c>
      <c r="K57" s="272">
        <v>-2146826265</v>
      </c>
      <c r="L57" s="272">
        <v>-2146826265</v>
      </c>
      <c r="M57" s="272">
        <v>-2146826265</v>
      </c>
      <c r="N57" s="272">
        <v>0</v>
      </c>
    </row>
    <row r="58" spans="2:14" ht="12">
      <c r="B58" s="269"/>
      <c r="C58" s="270" t="s">
        <v>87</v>
      </c>
      <c r="D58" s="275">
        <v>0</v>
      </c>
      <c r="E58" s="275">
        <v>-2146826265</v>
      </c>
      <c r="F58" s="275">
        <v>-2146826265</v>
      </c>
      <c r="G58" s="275">
        <v>-2146826265</v>
      </c>
      <c r="H58" s="275">
        <v>-2146826265</v>
      </c>
      <c r="I58" s="275">
        <v>-2146826265</v>
      </c>
      <c r="J58" s="275">
        <v>-2146826265</v>
      </c>
      <c r="K58" s="275">
        <v>-2146826265</v>
      </c>
      <c r="L58" s="275">
        <v>-2146826265</v>
      </c>
      <c r="M58" s="275">
        <v>-2146826265</v>
      </c>
      <c r="N58" s="275">
        <v>0</v>
      </c>
    </row>
    <row r="59" spans="2:14" ht="12">
      <c r="B59" s="269"/>
      <c r="C59" s="276" t="s">
        <v>185</v>
      </c>
      <c r="D59" s="271">
        <v>80971672.050777793</v>
      </c>
      <c r="E59" s="272">
        <v>0</v>
      </c>
      <c r="F59" s="272">
        <v>0</v>
      </c>
      <c r="G59" s="272">
        <v>0</v>
      </c>
      <c r="H59" s="272">
        <v>80971672.050777793</v>
      </c>
      <c r="I59" s="272">
        <v>0</v>
      </c>
      <c r="J59" s="272">
        <v>0</v>
      </c>
      <c r="K59" s="272">
        <v>0</v>
      </c>
      <c r="L59" s="272">
        <v>0</v>
      </c>
      <c r="M59" s="272">
        <v>0</v>
      </c>
      <c r="N59" s="272">
        <v>80971672.050777793</v>
      </c>
    </row>
    <row r="60" spans="2:14" ht="12">
      <c r="B60" s="269"/>
      <c r="C60" s="270"/>
      <c r="D60" s="271"/>
      <c r="E60" s="272"/>
      <c r="F60" s="272"/>
      <c r="G60" s="272"/>
      <c r="H60" s="272"/>
      <c r="I60" s="272"/>
      <c r="J60" s="272"/>
      <c r="K60" s="272"/>
      <c r="L60" s="272"/>
      <c r="M60" s="272"/>
      <c r="N60" s="272"/>
    </row>
    <row r="61" spans="2:14" ht="12">
      <c r="B61" s="269" t="s">
        <v>22</v>
      </c>
      <c r="C61" s="270"/>
      <c r="D61" s="271"/>
      <c r="E61" s="272"/>
      <c r="F61" s="272"/>
      <c r="G61" s="272"/>
      <c r="H61" s="272"/>
      <c r="I61" s="272"/>
      <c r="J61" s="272"/>
      <c r="K61" s="272"/>
      <c r="L61" s="272"/>
      <c r="M61" s="272"/>
      <c r="N61" s="272"/>
    </row>
    <row r="62" spans="2:14" ht="12">
      <c r="B62" s="269"/>
      <c r="C62" s="270" t="s">
        <v>174</v>
      </c>
      <c r="D62" s="271">
        <v>127978575.96897399</v>
      </c>
      <c r="E62" s="272">
        <v>0</v>
      </c>
      <c r="F62" s="272">
        <v>0</v>
      </c>
      <c r="G62" s="272">
        <v>0</v>
      </c>
      <c r="H62" s="272">
        <v>0</v>
      </c>
      <c r="I62" s="272">
        <v>0</v>
      </c>
      <c r="J62" s="272">
        <v>0</v>
      </c>
      <c r="K62" s="272">
        <v>40371631.350222297</v>
      </c>
      <c r="L62" s="272">
        <v>35065977.631268702</v>
      </c>
      <c r="M62" s="272">
        <v>52540966.9874833</v>
      </c>
      <c r="N62" s="272">
        <v>127978575.96897399</v>
      </c>
    </row>
    <row r="63" spans="2:14" ht="12">
      <c r="B63" s="269"/>
      <c r="C63" s="270" t="s">
        <v>175</v>
      </c>
      <c r="D63" s="271">
        <v>942316096.30308294</v>
      </c>
      <c r="E63" s="272">
        <v>243436956.26715001</v>
      </c>
      <c r="F63" s="272">
        <v>0</v>
      </c>
      <c r="G63" s="272">
        <v>453256627.62860698</v>
      </c>
      <c r="H63" s="272">
        <v>80971672.050777793</v>
      </c>
      <c r="I63" s="272">
        <v>0</v>
      </c>
      <c r="J63" s="272">
        <v>0</v>
      </c>
      <c r="K63" s="272">
        <v>0</v>
      </c>
      <c r="L63" s="272">
        <v>0</v>
      </c>
      <c r="M63" s="272">
        <v>164650840.35654801</v>
      </c>
      <c r="N63" s="272">
        <v>942316096.30308294</v>
      </c>
    </row>
    <row r="64" spans="2:14" ht="12">
      <c r="B64" s="269"/>
      <c r="C64" s="270" t="s">
        <v>176</v>
      </c>
      <c r="D64" s="271">
        <v>182269275.331855</v>
      </c>
      <c r="E64" s="272">
        <v>0</v>
      </c>
      <c r="F64" s="272">
        <v>0</v>
      </c>
      <c r="G64" s="272">
        <v>0</v>
      </c>
      <c r="H64" s="272">
        <v>0</v>
      </c>
      <c r="I64" s="272">
        <v>0</v>
      </c>
      <c r="J64" s="272">
        <v>0</v>
      </c>
      <c r="K64" s="272">
        <v>0</v>
      </c>
      <c r="L64" s="272">
        <v>115944133.72184899</v>
      </c>
      <c r="M64" s="272">
        <v>66325141.610006303</v>
      </c>
      <c r="N64" s="272">
        <v>182269275.331855</v>
      </c>
    </row>
    <row r="65" spans="2:14" ht="12">
      <c r="B65" s="269"/>
      <c r="C65" s="270" t="s">
        <v>177</v>
      </c>
      <c r="D65" s="271">
        <v>266988950.70494699</v>
      </c>
      <c r="E65" s="272">
        <v>-1576510.0433682301</v>
      </c>
      <c r="F65" s="272">
        <v>0</v>
      </c>
      <c r="G65" s="272">
        <v>0</v>
      </c>
      <c r="H65" s="272">
        <v>0</v>
      </c>
      <c r="I65" s="272">
        <v>0</v>
      </c>
      <c r="J65" s="272">
        <v>237311806.873503</v>
      </c>
      <c r="K65" s="272">
        <v>0</v>
      </c>
      <c r="L65" s="272">
        <v>0</v>
      </c>
      <c r="M65" s="272">
        <v>31253653.8748121</v>
      </c>
      <c r="N65" s="272">
        <v>266988950.70494699</v>
      </c>
    </row>
    <row r="66" spans="2:14" ht="12">
      <c r="B66" s="269"/>
      <c r="C66" s="270" t="s">
        <v>87</v>
      </c>
      <c r="D66" s="272">
        <v>-250985.530813138</v>
      </c>
      <c r="E66" s="272">
        <v>0</v>
      </c>
      <c r="F66" s="272">
        <v>0</v>
      </c>
      <c r="G66" s="272">
        <v>-250985.530813138</v>
      </c>
      <c r="H66" s="272">
        <v>0</v>
      </c>
      <c r="I66" s="272">
        <v>0</v>
      </c>
      <c r="J66" s="272">
        <v>0</v>
      </c>
      <c r="K66" s="272">
        <v>0</v>
      </c>
      <c r="L66" s="272">
        <v>0</v>
      </c>
      <c r="M66" s="272">
        <v>0</v>
      </c>
      <c r="N66" s="272">
        <v>-250985.530813138</v>
      </c>
    </row>
    <row r="67" spans="2:14" ht="12">
      <c r="B67" s="277" t="s">
        <v>22</v>
      </c>
      <c r="C67" s="278"/>
      <c r="D67" s="279">
        <v>1519301912.7780001</v>
      </c>
      <c r="E67" s="280">
        <v>241860446.2238</v>
      </c>
      <c r="F67" s="280">
        <v>0</v>
      </c>
      <c r="G67" s="280">
        <v>453005642.09780002</v>
      </c>
      <c r="H67" s="280">
        <v>80971672.050799996</v>
      </c>
      <c r="I67" s="280">
        <v>0</v>
      </c>
      <c r="J67" s="280">
        <v>237311806.87349999</v>
      </c>
      <c r="K67" s="280">
        <v>40371631.350199997</v>
      </c>
      <c r="L67" s="280">
        <v>151010111.3531</v>
      </c>
      <c r="M67" s="280">
        <v>314770602.82880002</v>
      </c>
      <c r="N67" s="280">
        <v>1519301912.7780001</v>
      </c>
    </row>
    <row r="68" spans="2:14" ht="12">
      <c r="B68" s="281" t="s">
        <v>27</v>
      </c>
    </row>
    <row r="71" spans="2:14" s="164" customFormat="1" ht="12.75">
      <c r="D71" s="282"/>
      <c r="E71" s="260">
        <f>E67/$N67</f>
        <v>0.15919182631815759</v>
      </c>
      <c r="F71" s="260">
        <f t="shared" ref="F71:N71" si="0">F67/$N67</f>
        <v>0</v>
      </c>
      <c r="G71" s="260">
        <f t="shared" si="0"/>
        <v>0.29816696621509031</v>
      </c>
      <c r="H71" s="260">
        <f t="shared" si="0"/>
        <v>5.3295313702821326E-2</v>
      </c>
      <c r="I71" s="260">
        <f t="shared" si="0"/>
        <v>0</v>
      </c>
      <c r="J71" s="260">
        <f t="shared" si="0"/>
        <v>0.15619792542719974</v>
      </c>
      <c r="K71" s="260">
        <f t="shared" si="0"/>
        <v>2.657248767388282E-2</v>
      </c>
      <c r="L71" s="260">
        <f t="shared" si="0"/>
        <v>9.9394406130235383E-2</v>
      </c>
      <c r="M71" s="260">
        <f t="shared" si="0"/>
        <v>0.20718107453261278</v>
      </c>
      <c r="N71" s="260">
        <f t="shared" si="0"/>
        <v>1</v>
      </c>
    </row>
  </sheetData>
  <mergeCells count="1">
    <mergeCell ref="E3:M3"/>
  </mergeCells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1:F60"/>
  <sheetViews>
    <sheetView workbookViewId="0"/>
  </sheetViews>
  <sheetFormatPr defaultColWidth="9.140625" defaultRowHeight="15" outlineLevelRow="1"/>
  <cols>
    <col min="1" max="1" width="4.42578125" style="18" customWidth="1"/>
    <col min="2" max="2" width="2.7109375" style="18" customWidth="1"/>
    <col min="3" max="3" width="55.28515625" style="18" customWidth="1"/>
    <col min="4" max="4" width="12.7109375" style="283" customWidth="1"/>
    <col min="5" max="6" width="12.7109375" style="18" customWidth="1"/>
    <col min="7" max="16384" width="9.140625" style="18"/>
  </cols>
  <sheetData>
    <row r="1" spans="2:6">
      <c r="B1" s="14" t="s">
        <v>186</v>
      </c>
    </row>
    <row r="2" spans="2:6" ht="15.75">
      <c r="D2" s="284">
        <v>0.05</v>
      </c>
      <c r="E2" s="284">
        <v>1.5371337978992669E-2</v>
      </c>
      <c r="F2" s="284">
        <v>1.4926175746734821E-2</v>
      </c>
    </row>
    <row r="3" spans="2:6">
      <c r="D3" s="285"/>
      <c r="E3" s="285"/>
      <c r="F3" s="285"/>
    </row>
    <row r="4" spans="2:6" ht="15.75" hidden="1">
      <c r="B4" s="286"/>
      <c r="C4" s="287"/>
      <c r="D4" s="288"/>
      <c r="E4" s="288"/>
      <c r="F4" s="288"/>
    </row>
    <row r="5" spans="2:6" ht="15.75">
      <c r="B5" s="289"/>
      <c r="C5" s="290"/>
      <c r="D5" s="291"/>
      <c r="E5" s="291"/>
      <c r="F5" s="291"/>
    </row>
    <row r="6" spans="2:6" ht="15.75">
      <c r="B6" s="292"/>
      <c r="C6" s="293" t="s">
        <v>187</v>
      </c>
      <c r="D6" s="294">
        <v>2014</v>
      </c>
      <c r="E6" s="295">
        <v>2015</v>
      </c>
      <c r="F6" s="295">
        <v>2016</v>
      </c>
    </row>
    <row r="7" spans="2:6">
      <c r="B7" s="67" t="s">
        <v>188</v>
      </c>
      <c r="C7" s="64"/>
      <c r="D7" s="296">
        <v>148</v>
      </c>
      <c r="E7" s="296">
        <v>160</v>
      </c>
      <c r="F7" s="296">
        <v>155</v>
      </c>
    </row>
    <row r="8" spans="2:6">
      <c r="B8" s="67" t="s">
        <v>189</v>
      </c>
      <c r="C8" s="64"/>
      <c r="D8" s="296">
        <v>290</v>
      </c>
      <c r="E8" s="296">
        <v>290</v>
      </c>
      <c r="F8" s="296">
        <v>290</v>
      </c>
    </row>
    <row r="9" spans="2:6">
      <c r="B9" s="67"/>
      <c r="C9" s="64"/>
      <c r="D9" s="296"/>
      <c r="E9" s="296"/>
      <c r="F9" s="296"/>
    </row>
    <row r="10" spans="2:6">
      <c r="B10" s="67" t="s">
        <v>190</v>
      </c>
      <c r="C10" s="64"/>
      <c r="D10" s="296">
        <v>243</v>
      </c>
      <c r="E10" s="296">
        <v>256</v>
      </c>
      <c r="F10" s="296">
        <v>261</v>
      </c>
    </row>
    <row r="11" spans="2:6">
      <c r="B11" s="67"/>
      <c r="C11" s="64"/>
      <c r="D11" s="296"/>
      <c r="E11" s="296"/>
      <c r="F11" s="296"/>
    </row>
    <row r="12" spans="2:6">
      <c r="B12" s="67" t="s">
        <v>191</v>
      </c>
      <c r="C12" s="64"/>
      <c r="D12" s="296">
        <v>41</v>
      </c>
      <c r="E12" s="296">
        <v>41</v>
      </c>
      <c r="F12" s="296">
        <v>41</v>
      </c>
    </row>
    <row r="13" spans="2:6">
      <c r="B13" s="67"/>
      <c r="C13" s="64"/>
      <c r="D13" s="296"/>
      <c r="E13" s="296"/>
      <c r="F13" s="296"/>
    </row>
    <row r="14" spans="2:6">
      <c r="B14" s="67" t="s">
        <v>192</v>
      </c>
      <c r="C14" s="64"/>
      <c r="D14" s="296">
        <v>161</v>
      </c>
      <c r="E14" s="296">
        <v>125</v>
      </c>
      <c r="F14" s="296">
        <v>137</v>
      </c>
    </row>
    <row r="15" spans="2:6">
      <c r="B15" s="67"/>
      <c r="C15" s="64"/>
      <c r="D15" s="296"/>
      <c r="E15" s="296"/>
      <c r="F15" s="296"/>
    </row>
    <row r="16" spans="2:6">
      <c r="B16" s="67" t="s">
        <v>193</v>
      </c>
      <c r="C16" s="64"/>
      <c r="D16" s="296"/>
      <c r="E16" s="296"/>
      <c r="F16" s="296"/>
    </row>
    <row r="17" spans="2:6">
      <c r="B17" s="67"/>
      <c r="C17" s="64" t="s">
        <v>194</v>
      </c>
      <c r="D17" s="296">
        <v>593</v>
      </c>
      <c r="E17" s="296">
        <v>582</v>
      </c>
      <c r="F17" s="296">
        <v>594</v>
      </c>
    </row>
    <row r="18" spans="2:6">
      <c r="B18" s="67"/>
      <c r="C18" s="64" t="s">
        <v>195</v>
      </c>
      <c r="D18" s="296">
        <v>735</v>
      </c>
      <c r="E18" s="296">
        <v>712</v>
      </c>
      <c r="F18" s="296">
        <v>729</v>
      </c>
    </row>
    <row r="19" spans="2:6">
      <c r="B19" s="67" t="s">
        <v>196</v>
      </c>
      <c r="C19" s="64"/>
      <c r="D19" s="296" t="s">
        <v>197</v>
      </c>
      <c r="E19" s="296" t="s">
        <v>197</v>
      </c>
      <c r="F19" s="296" t="s">
        <v>197</v>
      </c>
    </row>
    <row r="20" spans="2:6" outlineLevel="1">
      <c r="B20" s="67" t="s">
        <v>198</v>
      </c>
      <c r="C20" s="64"/>
      <c r="D20" s="296" t="s">
        <v>199</v>
      </c>
      <c r="E20" s="296" t="s">
        <v>199</v>
      </c>
      <c r="F20" s="296" t="s">
        <v>199</v>
      </c>
    </row>
    <row r="21" spans="2:6" collapsed="1">
      <c r="B21" s="67"/>
      <c r="C21" s="64"/>
      <c r="D21" s="296"/>
      <c r="E21" s="296"/>
      <c r="F21" s="296"/>
    </row>
    <row r="22" spans="2:6">
      <c r="B22" s="67" t="s">
        <v>200</v>
      </c>
      <c r="C22" s="64"/>
      <c r="D22" s="296">
        <v>297</v>
      </c>
      <c r="E22" s="296">
        <v>343</v>
      </c>
      <c r="F22" s="296">
        <v>352</v>
      </c>
    </row>
    <row r="23" spans="2:6">
      <c r="B23" s="67" t="s">
        <v>201</v>
      </c>
      <c r="C23" s="64"/>
      <c r="D23" s="296"/>
      <c r="E23" s="296"/>
      <c r="F23" s="296"/>
    </row>
    <row r="24" spans="2:6">
      <c r="B24" s="34"/>
      <c r="C24" s="64" t="s">
        <v>194</v>
      </c>
      <c r="D24" s="296">
        <v>890</v>
      </c>
      <c r="E24" s="296">
        <v>925</v>
      </c>
      <c r="F24" s="296">
        <v>946</v>
      </c>
    </row>
    <row r="25" spans="2:6">
      <c r="B25" s="34"/>
      <c r="C25" s="64" t="s">
        <v>202</v>
      </c>
      <c r="D25" s="296">
        <v>1032</v>
      </c>
      <c r="E25" s="296">
        <v>1055</v>
      </c>
      <c r="F25" s="296">
        <v>1081</v>
      </c>
    </row>
    <row r="26" spans="2:6">
      <c r="B26" s="67" t="s">
        <v>203</v>
      </c>
      <c r="C26" s="64"/>
      <c r="D26" s="296" t="s">
        <v>197</v>
      </c>
      <c r="E26" s="296" t="s">
        <v>197</v>
      </c>
      <c r="F26" s="296" t="s">
        <v>197</v>
      </c>
    </row>
    <row r="27" spans="2:6" outlineLevel="1">
      <c r="B27" s="67" t="s">
        <v>204</v>
      </c>
      <c r="C27" s="64"/>
      <c r="D27" s="296" t="s">
        <v>199</v>
      </c>
      <c r="E27" s="296" t="s">
        <v>199</v>
      </c>
      <c r="F27" s="296" t="s">
        <v>199</v>
      </c>
    </row>
    <row r="28" spans="2:6" collapsed="1">
      <c r="B28" s="67"/>
      <c r="C28" s="64"/>
      <c r="D28" s="296"/>
      <c r="E28" s="296"/>
      <c r="F28" s="296"/>
    </row>
    <row r="29" spans="2:6">
      <c r="B29" s="67" t="s">
        <v>205</v>
      </c>
      <c r="C29" s="64"/>
      <c r="D29" s="296">
        <v>166</v>
      </c>
      <c r="E29" s="296">
        <v>158</v>
      </c>
      <c r="F29" s="296">
        <v>152</v>
      </c>
    </row>
    <row r="30" spans="2:6">
      <c r="B30" s="67"/>
      <c r="C30" s="64"/>
      <c r="D30" s="296"/>
      <c r="E30" s="296"/>
      <c r="F30" s="296"/>
    </row>
    <row r="31" spans="2:6">
      <c r="B31" s="78" t="s">
        <v>206</v>
      </c>
      <c r="C31" s="79"/>
      <c r="D31" s="297">
        <v>8600</v>
      </c>
      <c r="E31" s="297">
        <v>10700</v>
      </c>
      <c r="F31" s="297">
        <v>10300</v>
      </c>
    </row>
    <row r="32" spans="2:6" hidden="1">
      <c r="B32" s="286"/>
      <c r="C32" s="298"/>
      <c r="E32" s="283"/>
      <c r="F32" s="283"/>
    </row>
    <row r="33" spans="2:6">
      <c r="E33" s="283"/>
      <c r="F33" s="283"/>
    </row>
    <row r="34" spans="2:6">
      <c r="B34" s="299" t="s">
        <v>207</v>
      </c>
    </row>
    <row r="35" spans="2:6">
      <c r="B35" s="18" t="s">
        <v>208</v>
      </c>
    </row>
    <row r="36" spans="2:6">
      <c r="C36" s="300"/>
    </row>
    <row r="37" spans="2:6">
      <c r="C37" s="301"/>
    </row>
    <row r="38" spans="2:6">
      <c r="C38" s="301"/>
    </row>
    <row r="39" spans="2:6">
      <c r="C39" s="301"/>
    </row>
    <row r="40" spans="2:6">
      <c r="C40" s="301"/>
    </row>
    <row r="41" spans="2:6">
      <c r="C41" s="301"/>
    </row>
    <row r="42" spans="2:6">
      <c r="C42" s="301"/>
      <c r="D42" s="302"/>
    </row>
    <row r="43" spans="2:6">
      <c r="C43" s="301"/>
      <c r="D43" s="302"/>
    </row>
    <row r="44" spans="2:6">
      <c r="C44" s="301"/>
      <c r="D44" s="302"/>
    </row>
    <row r="45" spans="2:6">
      <c r="C45" s="301"/>
      <c r="D45" s="302"/>
    </row>
    <row r="46" spans="2:6">
      <c r="C46" s="301"/>
    </row>
    <row r="47" spans="2:6">
      <c r="C47" s="301"/>
    </row>
    <row r="48" spans="2:6">
      <c r="C48" s="301"/>
      <c r="D48" s="303"/>
    </row>
    <row r="49" spans="3:4">
      <c r="C49" s="301"/>
      <c r="D49" s="303"/>
    </row>
    <row r="50" spans="3:4">
      <c r="C50" s="301"/>
      <c r="D50" s="303"/>
    </row>
    <row r="51" spans="3:4">
      <c r="C51" s="301"/>
      <c r="D51" s="303"/>
    </row>
    <row r="52" spans="3:4">
      <c r="C52" s="301"/>
      <c r="D52" s="303"/>
    </row>
    <row r="53" spans="3:4">
      <c r="C53" s="301"/>
      <c r="D53" s="303"/>
    </row>
    <row r="54" spans="3:4">
      <c r="C54" s="301"/>
      <c r="D54" s="303"/>
    </row>
    <row r="55" spans="3:4">
      <c r="C55" s="301"/>
      <c r="D55" s="303"/>
    </row>
    <row r="56" spans="3:4">
      <c r="C56" s="301"/>
      <c r="D56" s="303"/>
    </row>
    <row r="57" spans="3:4">
      <c r="C57" s="301"/>
      <c r="D57" s="303"/>
    </row>
    <row r="58" spans="3:4">
      <c r="C58" s="301"/>
      <c r="D58" s="303"/>
    </row>
    <row r="59" spans="3:4">
      <c r="C59" s="301"/>
    </row>
    <row r="60" spans="3:4">
      <c r="C60" s="301"/>
    </row>
  </sheetData>
  <pageMargins left="0.7" right="0.7" top="0.75" bottom="0.75" header="0.3" footer="0.3"/>
  <pageSetup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B1:G36"/>
  <sheetViews>
    <sheetView workbookViewId="0">
      <selection sqref="A1:XFD1048576"/>
    </sheetView>
  </sheetViews>
  <sheetFormatPr defaultRowHeight="12.75"/>
  <cols>
    <col min="1" max="1" width="2.7109375" style="1" customWidth="1"/>
    <col min="2" max="2" width="24.7109375" style="1" customWidth="1"/>
    <col min="3" max="5" width="11.28515625" style="1" bestFit="1" customWidth="1"/>
    <col min="6" max="6" width="14" style="1" customWidth="1"/>
    <col min="7" max="7" width="19.28515625" style="1" customWidth="1"/>
    <col min="8" max="8" width="9.140625" style="1"/>
    <col min="9" max="9" width="0" style="1" hidden="1" customWidth="1"/>
    <col min="10" max="16384" width="9.140625" style="1"/>
  </cols>
  <sheetData>
    <row r="1" spans="2:7" ht="15">
      <c r="B1" s="14" t="s">
        <v>209</v>
      </c>
    </row>
    <row r="2" spans="2:7" ht="13.5" thickBot="1"/>
    <row r="3" spans="2:7" ht="15">
      <c r="B3" s="304"/>
      <c r="C3" s="467" t="s">
        <v>210</v>
      </c>
      <c r="D3" s="468"/>
      <c r="E3" s="468"/>
      <c r="F3" s="468"/>
      <c r="G3" s="305"/>
    </row>
    <row r="4" spans="2:7" ht="15">
      <c r="B4" s="306"/>
      <c r="C4" s="469" t="s">
        <v>211</v>
      </c>
      <c r="D4" s="470"/>
      <c r="E4" s="470"/>
      <c r="F4" s="470"/>
      <c r="G4" s="307"/>
    </row>
    <row r="5" spans="2:7" ht="15.75" thickBot="1">
      <c r="B5" s="308"/>
      <c r="C5" s="471" t="s">
        <v>212</v>
      </c>
      <c r="D5" s="472"/>
      <c r="E5" s="472"/>
      <c r="F5" s="472"/>
      <c r="G5" s="309"/>
    </row>
    <row r="6" spans="2:7" ht="60">
      <c r="B6" s="310" t="s">
        <v>213</v>
      </c>
      <c r="C6" s="311">
        <v>2007</v>
      </c>
      <c r="D6" s="311">
        <v>2008</v>
      </c>
      <c r="E6" s="311">
        <v>2009</v>
      </c>
      <c r="F6" s="312" t="s">
        <v>214</v>
      </c>
      <c r="G6" s="313" t="s">
        <v>215</v>
      </c>
    </row>
    <row r="7" spans="2:7" ht="15">
      <c r="B7" s="314" t="s">
        <v>216</v>
      </c>
      <c r="C7" s="315">
        <v>37.9</v>
      </c>
      <c r="D7" s="315">
        <v>36.1</v>
      </c>
      <c r="E7" s="315">
        <v>40.700000000000003</v>
      </c>
      <c r="F7" s="315">
        <v>40.700000000000003</v>
      </c>
      <c r="G7" s="316">
        <v>293040</v>
      </c>
    </row>
    <row r="8" spans="2:7" ht="15">
      <c r="B8" s="317" t="s">
        <v>217</v>
      </c>
      <c r="C8" s="318">
        <v>33.9</v>
      </c>
      <c r="D8" s="318">
        <v>32.9</v>
      </c>
      <c r="E8" s="318">
        <v>31</v>
      </c>
      <c r="F8" s="318">
        <v>33.9</v>
      </c>
      <c r="G8" s="319">
        <v>244080</v>
      </c>
    </row>
    <row r="9" spans="2:7" ht="15">
      <c r="B9" s="317" t="s">
        <v>218</v>
      </c>
      <c r="C9" s="318">
        <v>33.700000000000003</v>
      </c>
      <c r="D9" s="318">
        <v>34.200000000000003</v>
      </c>
      <c r="E9" s="318">
        <v>21.6</v>
      </c>
      <c r="F9" s="318">
        <v>34.200000000000003</v>
      </c>
      <c r="G9" s="319">
        <v>246240</v>
      </c>
    </row>
    <row r="10" spans="2:7" ht="15">
      <c r="B10" s="317" t="s">
        <v>219</v>
      </c>
      <c r="C10" s="318">
        <v>260.8</v>
      </c>
      <c r="D10" s="318">
        <v>250</v>
      </c>
      <c r="E10" s="318">
        <v>192.8</v>
      </c>
      <c r="F10" s="318">
        <v>260.8</v>
      </c>
      <c r="G10" s="319">
        <v>1877760</v>
      </c>
    </row>
    <row r="11" spans="2:7" ht="15">
      <c r="B11" s="317" t="s">
        <v>220</v>
      </c>
      <c r="C11" s="318">
        <v>125.9</v>
      </c>
      <c r="D11" s="318">
        <v>102.7</v>
      </c>
      <c r="E11" s="318">
        <v>94.7</v>
      </c>
      <c r="F11" s="318">
        <v>125.9</v>
      </c>
      <c r="G11" s="319">
        <v>906480</v>
      </c>
    </row>
    <row r="12" spans="2:7" ht="15">
      <c r="B12" s="317" t="s">
        <v>221</v>
      </c>
      <c r="C12" s="318">
        <v>7.1</v>
      </c>
      <c r="D12" s="318">
        <v>4.9000000000000004</v>
      </c>
      <c r="E12" s="318">
        <v>5.9</v>
      </c>
      <c r="F12" s="318">
        <v>7.1</v>
      </c>
      <c r="G12" s="319">
        <v>51120</v>
      </c>
    </row>
    <row r="13" spans="2:7" ht="15">
      <c r="B13" s="317" t="s">
        <v>222</v>
      </c>
      <c r="C13" s="318">
        <v>303</v>
      </c>
      <c r="D13" s="318">
        <v>263.10000000000002</v>
      </c>
      <c r="E13" s="318">
        <v>227.8</v>
      </c>
      <c r="F13" s="318">
        <v>303</v>
      </c>
      <c r="G13" s="319">
        <v>2181600</v>
      </c>
    </row>
    <row r="14" spans="2:7" ht="15">
      <c r="B14" s="317" t="s">
        <v>223</v>
      </c>
      <c r="C14" s="318">
        <v>25.4</v>
      </c>
      <c r="D14" s="318">
        <v>21.5</v>
      </c>
      <c r="E14" s="318">
        <v>24.3</v>
      </c>
      <c r="F14" s="318">
        <v>25.4</v>
      </c>
      <c r="G14" s="319">
        <v>182880</v>
      </c>
    </row>
    <row r="15" spans="2:7" ht="15">
      <c r="B15" s="317" t="s">
        <v>224</v>
      </c>
      <c r="C15" s="318">
        <v>36.9</v>
      </c>
      <c r="D15" s="318">
        <v>27.1</v>
      </c>
      <c r="E15" s="318">
        <v>37.4</v>
      </c>
      <c r="F15" s="318">
        <v>37.4</v>
      </c>
      <c r="G15" s="319">
        <v>269280</v>
      </c>
    </row>
    <row r="16" spans="2:7" ht="15">
      <c r="B16" s="317" t="s">
        <v>225</v>
      </c>
      <c r="C16" s="318">
        <v>54.6</v>
      </c>
      <c r="D16" s="318">
        <v>55.7</v>
      </c>
      <c r="E16" s="318">
        <v>56</v>
      </c>
      <c r="F16" s="318">
        <v>56</v>
      </c>
      <c r="G16" s="319">
        <v>403200</v>
      </c>
    </row>
    <row r="17" spans="2:7" ht="15">
      <c r="B17" s="317" t="s">
        <v>226</v>
      </c>
      <c r="C17" s="318">
        <v>176.2</v>
      </c>
      <c r="D17" s="318">
        <v>125.8</v>
      </c>
      <c r="E17" s="318">
        <v>106.1</v>
      </c>
      <c r="F17" s="318">
        <v>176.2</v>
      </c>
      <c r="G17" s="319">
        <v>1268640</v>
      </c>
    </row>
    <row r="18" spans="2:7" ht="15">
      <c r="B18" s="317" t="s">
        <v>227</v>
      </c>
      <c r="C18" s="318">
        <v>45.3</v>
      </c>
      <c r="D18" s="318">
        <v>45.3</v>
      </c>
      <c r="E18" s="318">
        <v>42.7</v>
      </c>
      <c r="F18" s="318">
        <v>45.3</v>
      </c>
      <c r="G18" s="319">
        <v>326160</v>
      </c>
    </row>
    <row r="19" spans="2:7" ht="15">
      <c r="B19" s="317" t="s">
        <v>228</v>
      </c>
      <c r="C19" s="318">
        <v>61.3</v>
      </c>
      <c r="D19" s="318">
        <v>68.099999999999994</v>
      </c>
      <c r="E19" s="318">
        <v>67.2</v>
      </c>
      <c r="F19" s="318">
        <v>68.099999999999994</v>
      </c>
      <c r="G19" s="319">
        <v>490320</v>
      </c>
    </row>
    <row r="20" spans="2:7" ht="15">
      <c r="B20" s="317" t="s">
        <v>229</v>
      </c>
      <c r="C20" s="318">
        <v>768.5</v>
      </c>
      <c r="D20" s="318">
        <v>821.9</v>
      </c>
      <c r="E20" s="318">
        <v>698.2</v>
      </c>
      <c r="F20" s="318">
        <v>821.9</v>
      </c>
      <c r="G20" s="319">
        <v>5917680</v>
      </c>
    </row>
    <row r="21" spans="2:7" ht="15">
      <c r="B21" s="317" t="s">
        <v>230</v>
      </c>
      <c r="C21" s="318">
        <v>469.2</v>
      </c>
      <c r="D21" s="318">
        <v>453.7</v>
      </c>
      <c r="E21" s="318">
        <v>630.4</v>
      </c>
      <c r="F21" s="318">
        <v>630.4</v>
      </c>
      <c r="G21" s="319">
        <v>4538880</v>
      </c>
    </row>
    <row r="22" spans="2:7" ht="15">
      <c r="B22" s="317" t="s">
        <v>231</v>
      </c>
      <c r="C22" s="318">
        <v>58.5</v>
      </c>
      <c r="D22" s="318">
        <v>55.6</v>
      </c>
      <c r="E22" s="318">
        <v>50.2</v>
      </c>
      <c r="F22" s="318">
        <v>58.5</v>
      </c>
      <c r="G22" s="319">
        <v>421200</v>
      </c>
    </row>
    <row r="23" spans="2:7" ht="15">
      <c r="B23" s="317" t="s">
        <v>232</v>
      </c>
      <c r="C23" s="318">
        <v>1278.4000000000001</v>
      </c>
      <c r="D23" s="318">
        <v>1039.9000000000001</v>
      </c>
      <c r="E23" s="318">
        <v>1055.3</v>
      </c>
      <c r="F23" s="318">
        <v>1278.4000000000001</v>
      </c>
      <c r="G23" s="319">
        <v>9204480</v>
      </c>
    </row>
    <row r="24" spans="2:7" ht="15">
      <c r="B24" s="317" t="s">
        <v>233</v>
      </c>
      <c r="C24" s="318">
        <v>6.5</v>
      </c>
      <c r="D24" s="318">
        <v>0.1</v>
      </c>
      <c r="E24" s="318">
        <v>0</v>
      </c>
      <c r="F24" s="318">
        <v>6.5</v>
      </c>
      <c r="G24" s="319">
        <v>46800</v>
      </c>
    </row>
    <row r="25" spans="2:7" ht="15">
      <c r="B25" s="317" t="s">
        <v>234</v>
      </c>
      <c r="C25" s="318">
        <v>5.2</v>
      </c>
      <c r="D25" s="318">
        <v>5.2</v>
      </c>
      <c r="E25" s="318">
        <v>3.5</v>
      </c>
      <c r="F25" s="318">
        <v>5.2</v>
      </c>
      <c r="G25" s="319">
        <v>37440</v>
      </c>
    </row>
    <row r="26" spans="2:7" ht="15">
      <c r="B26" s="317" t="s">
        <v>235</v>
      </c>
      <c r="C26" s="318">
        <v>29.7</v>
      </c>
      <c r="D26" s="318">
        <v>14.5</v>
      </c>
      <c r="E26" s="318">
        <v>16.399999999999999</v>
      </c>
      <c r="F26" s="318">
        <v>29.7</v>
      </c>
      <c r="G26" s="319">
        <v>213840</v>
      </c>
    </row>
    <row r="27" spans="2:7" ht="15">
      <c r="B27" s="317" t="s">
        <v>236</v>
      </c>
      <c r="C27" s="318">
        <v>27.6</v>
      </c>
      <c r="D27" s="318">
        <v>26.2</v>
      </c>
      <c r="E27" s="318">
        <v>25</v>
      </c>
      <c r="F27" s="318">
        <v>27.6</v>
      </c>
      <c r="G27" s="319">
        <v>198720</v>
      </c>
    </row>
    <row r="28" spans="2:7" ht="15">
      <c r="B28" s="317" t="s">
        <v>237</v>
      </c>
      <c r="C28" s="318">
        <v>171.4</v>
      </c>
      <c r="D28" s="318">
        <v>168.1</v>
      </c>
      <c r="E28" s="318">
        <v>132.69999999999999</v>
      </c>
      <c r="F28" s="318">
        <v>171.4</v>
      </c>
      <c r="G28" s="319">
        <v>1234080</v>
      </c>
    </row>
    <row r="29" spans="2:7" ht="15">
      <c r="B29" s="317" t="s">
        <v>238</v>
      </c>
      <c r="C29" s="318">
        <v>41.6</v>
      </c>
      <c r="D29" s="318">
        <v>35.5</v>
      </c>
      <c r="E29" s="318">
        <v>39.299999999999997</v>
      </c>
      <c r="F29" s="318">
        <v>41.6</v>
      </c>
      <c r="G29" s="319">
        <v>299520</v>
      </c>
    </row>
    <row r="30" spans="2:7" ht="15">
      <c r="B30" s="317" t="s">
        <v>239</v>
      </c>
      <c r="C30" s="318">
        <v>63.8</v>
      </c>
      <c r="D30" s="318">
        <v>36.9</v>
      </c>
      <c r="E30" s="318">
        <v>27.6</v>
      </c>
      <c r="F30" s="318">
        <v>63.8</v>
      </c>
      <c r="G30" s="319">
        <v>459360</v>
      </c>
    </row>
    <row r="31" spans="2:7" ht="15">
      <c r="B31" s="317" t="s">
        <v>240</v>
      </c>
      <c r="C31" s="318">
        <v>262.3</v>
      </c>
      <c r="D31" s="318">
        <v>243.3</v>
      </c>
      <c r="E31" s="318">
        <v>221.3</v>
      </c>
      <c r="F31" s="318">
        <v>262.3</v>
      </c>
      <c r="G31" s="319">
        <v>1888560</v>
      </c>
    </row>
    <row r="32" spans="2:7" ht="15">
      <c r="B32" s="317" t="s">
        <v>241</v>
      </c>
      <c r="C32" s="318">
        <v>289.10000000000002</v>
      </c>
      <c r="D32" s="318">
        <v>271.39999999999998</v>
      </c>
      <c r="E32" s="318">
        <v>219.9</v>
      </c>
      <c r="F32" s="318">
        <v>289.10000000000002</v>
      </c>
      <c r="G32" s="319">
        <v>2081520</v>
      </c>
    </row>
    <row r="33" spans="2:7" ht="15">
      <c r="B33" s="306"/>
      <c r="C33" s="320"/>
      <c r="D33" s="321"/>
      <c r="E33" s="321"/>
      <c r="F33" s="322"/>
      <c r="G33" s="323"/>
    </row>
    <row r="34" spans="2:7" ht="16.5" thickBot="1">
      <c r="B34" s="324" t="s">
        <v>22</v>
      </c>
      <c r="C34" s="325">
        <f>SUM(C7:C32)</f>
        <v>4673.8</v>
      </c>
      <c r="D34" s="325">
        <f>SUM(D7:D32)</f>
        <v>4239.6999999999989</v>
      </c>
      <c r="E34" s="325">
        <f>SUM(E7:E32)</f>
        <v>4068.0000000000005</v>
      </c>
      <c r="F34" s="325">
        <f>SUM(F7:F32)</f>
        <v>4900.4000000000005</v>
      </c>
      <c r="G34" s="326">
        <f>SUM(G7:G32)</f>
        <v>35282880</v>
      </c>
    </row>
    <row r="36" spans="2:7">
      <c r="B36" s="281" t="s">
        <v>27</v>
      </c>
    </row>
  </sheetData>
  <mergeCells count="3">
    <mergeCell ref="C3:F3"/>
    <mergeCell ref="C4:F4"/>
    <mergeCell ref="C5:F5"/>
  </mergeCells>
  <pageMargins left="0.7" right="0.7" top="0.75" bottom="0.75" header="0.3" footer="0.3"/>
  <pageSetup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B1:J34"/>
  <sheetViews>
    <sheetView workbookViewId="0">
      <selection sqref="A1:XFD1048576"/>
    </sheetView>
  </sheetViews>
  <sheetFormatPr defaultRowHeight="12.75"/>
  <cols>
    <col min="1" max="1" width="2.7109375" style="1" customWidth="1"/>
    <col min="2" max="2" width="22.7109375" style="1" customWidth="1"/>
    <col min="3" max="4" width="19.7109375" style="1" customWidth="1"/>
    <col min="5" max="5" width="9.7109375" style="1" customWidth="1"/>
    <col min="6" max="6" width="17" style="1" customWidth="1"/>
    <col min="7" max="7" width="19.7109375" style="1" customWidth="1"/>
    <col min="8" max="8" width="9.140625" style="1"/>
    <col min="9" max="9" width="17.140625" style="1" customWidth="1"/>
    <col min="10" max="10" width="19.85546875" style="1" customWidth="1"/>
    <col min="11" max="16384" width="9.140625" style="1"/>
  </cols>
  <sheetData>
    <row r="1" spans="2:10" ht="15">
      <c r="B1" s="14" t="s">
        <v>242</v>
      </c>
    </row>
    <row r="2" spans="2:10" ht="13.5" thickBot="1"/>
    <row r="3" spans="2:10" ht="63.75">
      <c r="B3" s="327" t="s">
        <v>243</v>
      </c>
      <c r="C3" s="328"/>
      <c r="D3" s="329" t="s">
        <v>244</v>
      </c>
      <c r="E3" s="329" t="s">
        <v>245</v>
      </c>
      <c r="F3" s="329" t="s">
        <v>246</v>
      </c>
      <c r="G3" s="329" t="s">
        <v>247</v>
      </c>
      <c r="H3" s="329" t="s">
        <v>245</v>
      </c>
      <c r="I3" s="329" t="s">
        <v>248</v>
      </c>
      <c r="J3" s="330" t="s">
        <v>249</v>
      </c>
    </row>
    <row r="4" spans="2:10">
      <c r="B4" s="331" t="s">
        <v>216</v>
      </c>
      <c r="C4" s="332"/>
      <c r="D4" s="333">
        <v>20227.7</v>
      </c>
      <c r="E4" s="334">
        <v>1.1009583672307957E-2</v>
      </c>
      <c r="F4" s="333">
        <v>627546.26932155353</v>
      </c>
      <c r="G4" s="333">
        <v>20965.599999999999</v>
      </c>
      <c r="H4" s="334">
        <v>1.1056974301405387E-2</v>
      </c>
      <c r="I4" s="333">
        <v>735288.79104345827</v>
      </c>
      <c r="J4" s="335">
        <v>1362835.0603650119</v>
      </c>
    </row>
    <row r="5" spans="2:10">
      <c r="B5" s="336" t="s">
        <v>217</v>
      </c>
      <c r="C5" s="337"/>
      <c r="D5" s="338">
        <v>12911.9</v>
      </c>
      <c r="E5" s="339">
        <v>7.0277215609522142E-3</v>
      </c>
      <c r="F5" s="338">
        <v>400580.12897427619</v>
      </c>
      <c r="G5" s="338">
        <v>12737.4</v>
      </c>
      <c r="H5" s="339">
        <v>6.7175327425268525E-3</v>
      </c>
      <c r="I5" s="338">
        <v>446715.92737803567</v>
      </c>
      <c r="J5" s="340">
        <v>847296.05635231186</v>
      </c>
    </row>
    <row r="6" spans="2:10">
      <c r="B6" s="331" t="s">
        <v>218</v>
      </c>
      <c r="C6" s="332"/>
      <c r="D6" s="333">
        <v>12911.7</v>
      </c>
      <c r="E6" s="334">
        <v>7.0276127044468055E-3</v>
      </c>
      <c r="F6" s="333">
        <v>400573.92415346793</v>
      </c>
      <c r="G6" s="333">
        <v>12908</v>
      </c>
      <c r="H6" s="334">
        <v>6.8075048785887719E-3</v>
      </c>
      <c r="I6" s="333">
        <v>452699.07442615333</v>
      </c>
      <c r="J6" s="335">
        <v>853272.99857962132</v>
      </c>
    </row>
    <row r="7" spans="2:10">
      <c r="B7" s="336" t="s">
        <v>250</v>
      </c>
      <c r="C7" s="337"/>
      <c r="D7" s="338">
        <v>111838.6</v>
      </c>
      <c r="E7" s="339">
        <v>6.0871795829173889E-2</v>
      </c>
      <c r="F7" s="338">
        <v>3469692.3622629116</v>
      </c>
      <c r="G7" s="338">
        <v>113610.1</v>
      </c>
      <c r="H7" s="339">
        <v>5.9916432445534414E-2</v>
      </c>
      <c r="I7" s="338">
        <v>3984442.7576280385</v>
      </c>
      <c r="J7" s="340">
        <v>7454135.1198909506</v>
      </c>
    </row>
    <row r="8" spans="2:10">
      <c r="B8" s="331" t="s">
        <v>251</v>
      </c>
      <c r="C8" s="332"/>
      <c r="D8" s="333">
        <v>64106.1</v>
      </c>
      <c r="E8" s="334">
        <v>3.4891830106998874E-2</v>
      </c>
      <c r="F8" s="333">
        <v>1988834.3160989359</v>
      </c>
      <c r="G8" s="333">
        <v>63256.2</v>
      </c>
      <c r="H8" s="334">
        <v>3.3360465610550595E-2</v>
      </c>
      <c r="I8" s="333">
        <v>2218470.9631016147</v>
      </c>
      <c r="J8" s="335">
        <v>4207305.2792005502</v>
      </c>
    </row>
    <row r="9" spans="2:10">
      <c r="B9" s="336" t="s">
        <v>221</v>
      </c>
      <c r="C9" s="337"/>
      <c r="D9" s="338">
        <v>3346.3</v>
      </c>
      <c r="E9" s="339">
        <v>1.8213326202506522E-3</v>
      </c>
      <c r="F9" s="338">
        <v>103815.95935428717</v>
      </c>
      <c r="G9" s="338">
        <v>3146.2</v>
      </c>
      <c r="H9" s="339">
        <v>1.659263390844127E-3</v>
      </c>
      <c r="I9" s="338">
        <v>110341.01549113444</v>
      </c>
      <c r="J9" s="340">
        <v>214156.97484542162</v>
      </c>
    </row>
    <row r="10" spans="2:10">
      <c r="B10" s="331" t="s">
        <v>252</v>
      </c>
      <c r="C10" s="332"/>
      <c r="D10" s="333">
        <v>87844</v>
      </c>
      <c r="E10" s="334">
        <v>4.7811954305740152E-2</v>
      </c>
      <c r="F10" s="333">
        <v>2725281.3954271888</v>
      </c>
      <c r="G10" s="333">
        <v>92012.800000000003</v>
      </c>
      <c r="H10" s="334">
        <v>4.8526308095182283E-2</v>
      </c>
      <c r="I10" s="333">
        <v>3226999.488329622</v>
      </c>
      <c r="J10" s="335">
        <v>5952280.8837568108</v>
      </c>
    </row>
    <row r="11" spans="2:10">
      <c r="B11" s="336" t="s">
        <v>253</v>
      </c>
      <c r="C11" s="337"/>
      <c r="D11" s="338">
        <v>11280.4</v>
      </c>
      <c r="E11" s="339">
        <v>6.1397246180783117E-3</v>
      </c>
      <c r="F11" s="338">
        <v>349964.30323046376</v>
      </c>
      <c r="G11" s="338">
        <v>11569.6</v>
      </c>
      <c r="H11" s="339">
        <v>6.1016507935637322E-3</v>
      </c>
      <c r="I11" s="338">
        <v>405759.77777198819</v>
      </c>
      <c r="J11" s="340">
        <v>755724.08100245195</v>
      </c>
    </row>
    <row r="12" spans="2:10">
      <c r="B12" s="331" t="s">
        <v>224</v>
      </c>
      <c r="C12" s="332"/>
      <c r="D12" s="333">
        <v>9389.4</v>
      </c>
      <c r="E12" s="334">
        <v>5.1104863594362343E-3</v>
      </c>
      <c r="F12" s="333">
        <v>291297.72248786537</v>
      </c>
      <c r="G12" s="333">
        <v>9694.4</v>
      </c>
      <c r="H12" s="334">
        <v>5.1126956379757499E-3</v>
      </c>
      <c r="I12" s="333">
        <v>339994.25992538739</v>
      </c>
      <c r="J12" s="335">
        <v>631291.98241325282</v>
      </c>
    </row>
    <row r="13" spans="2:10">
      <c r="B13" s="336" t="s">
        <v>225</v>
      </c>
      <c r="C13" s="337"/>
      <c r="D13" s="338">
        <v>24720.5</v>
      </c>
      <c r="E13" s="339">
        <v>1.345493620981569E-2</v>
      </c>
      <c r="F13" s="338">
        <v>766931.36395949428</v>
      </c>
      <c r="G13" s="338">
        <v>24149.5</v>
      </c>
      <c r="H13" s="339">
        <v>1.2736120163114312E-2</v>
      </c>
      <c r="I13" s="338">
        <v>846951.99084710178</v>
      </c>
      <c r="J13" s="340">
        <v>1613883.3548065959</v>
      </c>
    </row>
    <row r="14" spans="2:10">
      <c r="B14" s="331" t="s">
        <v>254</v>
      </c>
      <c r="C14" s="332"/>
      <c r="D14" s="333">
        <v>57206.400000000001</v>
      </c>
      <c r="E14" s="334">
        <v>3.1136443955146552E-2</v>
      </c>
      <c r="F14" s="333">
        <v>1774777.3054433535</v>
      </c>
      <c r="G14" s="333">
        <v>61204.800000000003</v>
      </c>
      <c r="H14" s="334">
        <v>3.2278584954528206E-2</v>
      </c>
      <c r="I14" s="333">
        <v>2146525.8994761258</v>
      </c>
      <c r="J14" s="335">
        <v>3921303.2049194793</v>
      </c>
    </row>
    <row r="15" spans="2:10">
      <c r="B15" s="336" t="s">
        <v>255</v>
      </c>
      <c r="C15" s="337"/>
      <c r="D15" s="338">
        <v>22851.3</v>
      </c>
      <c r="E15" s="339">
        <v>1.2437563310263194E-2</v>
      </c>
      <c r="F15" s="338">
        <v>708941.10868500208</v>
      </c>
      <c r="G15" s="338">
        <v>23281.8</v>
      </c>
      <c r="H15" s="339">
        <v>1.2278506901326933E-2</v>
      </c>
      <c r="I15" s="338">
        <v>816520.708938241</v>
      </c>
      <c r="J15" s="340">
        <v>1525461.8176232432</v>
      </c>
    </row>
    <row r="16" spans="2:10">
      <c r="B16" s="331" t="s">
        <v>228</v>
      </c>
      <c r="C16" s="332"/>
      <c r="D16" s="333">
        <v>37274.699999999997</v>
      </c>
      <c r="E16" s="334">
        <v>2.0287967910843908E-2</v>
      </c>
      <c r="F16" s="333">
        <v>1156414.1709181028</v>
      </c>
      <c r="G16" s="333">
        <v>36970.400000000001</v>
      </c>
      <c r="H16" s="334">
        <v>1.9497689677980969E-2</v>
      </c>
      <c r="I16" s="333">
        <v>1296596.3635857345</v>
      </c>
      <c r="J16" s="335">
        <v>2453010.5345038371</v>
      </c>
    </row>
    <row r="17" spans="2:10">
      <c r="B17" s="336" t="s">
        <v>256</v>
      </c>
      <c r="C17" s="337"/>
      <c r="D17" s="338">
        <v>277759.40000000002</v>
      </c>
      <c r="E17" s="339">
        <v>0.15117958814250038</v>
      </c>
      <c r="F17" s="338">
        <v>8617236.5241225213</v>
      </c>
      <c r="G17" s="338">
        <v>314756.59999999998</v>
      </c>
      <c r="H17" s="339">
        <v>0.16599838007964166</v>
      </c>
      <c r="I17" s="338">
        <v>11038892.27529617</v>
      </c>
      <c r="J17" s="340">
        <v>19656128.799418692</v>
      </c>
    </row>
    <row r="18" spans="2:10">
      <c r="B18" s="331" t="s">
        <v>257</v>
      </c>
      <c r="C18" s="341"/>
      <c r="D18" s="333">
        <v>227050.6</v>
      </c>
      <c r="E18" s="334">
        <v>0.12357967433508135</v>
      </c>
      <c r="F18" s="333">
        <v>7044041.4370996375</v>
      </c>
      <c r="G18" s="333">
        <v>231691.6</v>
      </c>
      <c r="H18" s="334">
        <v>0.12219102086520284</v>
      </c>
      <c r="I18" s="333">
        <v>8125702.8875359884</v>
      </c>
      <c r="J18" s="335">
        <v>15169744.324635625</v>
      </c>
    </row>
    <row r="19" spans="2:10">
      <c r="B19" s="336" t="s">
        <v>231</v>
      </c>
      <c r="C19" s="337"/>
      <c r="D19" s="338">
        <v>22681.9</v>
      </c>
      <c r="E19" s="339">
        <v>1.2345361850181773E-2</v>
      </c>
      <c r="F19" s="338">
        <v>703685.62546036101</v>
      </c>
      <c r="G19" s="338">
        <v>23397.3</v>
      </c>
      <c r="H19" s="339">
        <v>1.2339420041509534E-2</v>
      </c>
      <c r="I19" s="338">
        <v>820571.43276038405</v>
      </c>
      <c r="J19" s="340">
        <v>1524257.0582207451</v>
      </c>
    </row>
    <row r="20" spans="2:10">
      <c r="B20" s="331" t="s">
        <v>258</v>
      </c>
      <c r="C20" s="332"/>
      <c r="D20" s="333">
        <v>486697.6</v>
      </c>
      <c r="E20" s="334">
        <v>0.26490099963473202</v>
      </c>
      <c r="F20" s="333">
        <v>15099356.979179725</v>
      </c>
      <c r="G20" s="333">
        <v>491237.6</v>
      </c>
      <c r="H20" s="334">
        <v>0.25907207611916944</v>
      </c>
      <c r="I20" s="333">
        <v>17228293.061924767</v>
      </c>
      <c r="J20" s="335">
        <v>32327650.041104492</v>
      </c>
    </row>
    <row r="21" spans="2:10">
      <c r="B21" s="336" t="s">
        <v>233</v>
      </c>
      <c r="C21" s="337"/>
      <c r="D21" s="338">
        <v>118.6</v>
      </c>
      <c r="E21" s="339">
        <v>6.4551907707535884E-5</v>
      </c>
      <c r="F21" s="338">
        <v>3679.4587393295456</v>
      </c>
      <c r="G21" s="338">
        <v>118.6</v>
      </c>
      <c r="H21" s="339">
        <v>6.254803831737126E-5</v>
      </c>
      <c r="I21" s="338">
        <v>4159.4445481051889</v>
      </c>
      <c r="J21" s="340">
        <v>7838.903287434734</v>
      </c>
    </row>
    <row r="22" spans="2:10">
      <c r="B22" s="331" t="s">
        <v>234</v>
      </c>
      <c r="C22" s="332"/>
      <c r="D22" s="333">
        <v>994.5</v>
      </c>
      <c r="E22" s="334">
        <v>5.4128897314624318E-4</v>
      </c>
      <c r="F22" s="333">
        <v>30853.471469335862</v>
      </c>
      <c r="G22" s="333">
        <v>1000.6</v>
      </c>
      <c r="H22" s="334">
        <v>5.2770292698449991E-4</v>
      </c>
      <c r="I22" s="333">
        <v>35092.244644469247</v>
      </c>
      <c r="J22" s="335">
        <v>65945.716113805101</v>
      </c>
    </row>
    <row r="23" spans="2:10">
      <c r="B23" s="336" t="s">
        <v>235</v>
      </c>
      <c r="C23" s="337"/>
      <c r="D23" s="338">
        <v>12710.9</v>
      </c>
      <c r="E23" s="339">
        <v>6.9183207730161705E-3</v>
      </c>
      <c r="F23" s="338">
        <v>394344.2840619217</v>
      </c>
      <c r="G23" s="338">
        <v>12742.5</v>
      </c>
      <c r="H23" s="339">
        <v>6.7202224136517991E-3</v>
      </c>
      <c r="I23" s="338">
        <v>446894.79050784465</v>
      </c>
      <c r="J23" s="340">
        <v>841239.07456976641</v>
      </c>
    </row>
    <row r="24" spans="2:10">
      <c r="B24" s="331" t="s">
        <v>236</v>
      </c>
      <c r="C24" s="332"/>
      <c r="D24" s="333">
        <v>12758.7</v>
      </c>
      <c r="E24" s="334">
        <v>6.9443374778089218E-3</v>
      </c>
      <c r="F24" s="333">
        <v>395827.23623510852</v>
      </c>
      <c r="G24" s="333">
        <v>12794.1</v>
      </c>
      <c r="H24" s="334">
        <v>6.7474355567983119E-3</v>
      </c>
      <c r="I24" s="333">
        <v>448704.46452708775</v>
      </c>
      <c r="J24" s="335">
        <v>844531.70076219621</v>
      </c>
    </row>
    <row r="25" spans="2:10">
      <c r="B25" s="336" t="s">
        <v>259</v>
      </c>
      <c r="C25" s="337"/>
      <c r="D25" s="338">
        <v>72197</v>
      </c>
      <c r="E25" s="339">
        <v>3.9295565605067188E-2</v>
      </c>
      <c r="F25" s="338">
        <v>2239847.2394888299</v>
      </c>
      <c r="G25" s="338">
        <v>73095.199999999997</v>
      </c>
      <c r="H25" s="339">
        <v>3.854942133571599E-2</v>
      </c>
      <c r="I25" s="338">
        <v>2563536.5188251133</v>
      </c>
      <c r="J25" s="340">
        <v>4803383.7583139427</v>
      </c>
    </row>
    <row r="26" spans="2:10">
      <c r="B26" s="331" t="s">
        <v>238</v>
      </c>
      <c r="C26" s="332"/>
      <c r="D26" s="333">
        <v>20975.4</v>
      </c>
      <c r="E26" s="334">
        <v>1.1416543717779497E-2</v>
      </c>
      <c r="F26" s="333">
        <v>650742.99191343132</v>
      </c>
      <c r="G26" s="333">
        <v>20742.3</v>
      </c>
      <c r="H26" s="334">
        <v>1.093920889705236E-2</v>
      </c>
      <c r="I26" s="333">
        <v>727457.39165398199</v>
      </c>
      <c r="J26" s="335">
        <v>1378200.3835674133</v>
      </c>
    </row>
    <row r="27" spans="2:10">
      <c r="B27" s="336" t="s">
        <v>260</v>
      </c>
      <c r="C27" s="337"/>
      <c r="D27" s="338">
        <v>15490.9</v>
      </c>
      <c r="E27" s="339">
        <v>8.4314261982012442E-3</v>
      </c>
      <c r="F27" s="338">
        <v>480591.2932974709</v>
      </c>
      <c r="G27" s="338">
        <v>15631</v>
      </c>
      <c r="H27" s="339">
        <v>8.2435783047118908E-3</v>
      </c>
      <c r="I27" s="338">
        <v>548197.95726334071</v>
      </c>
      <c r="J27" s="340">
        <v>1028789.2505608116</v>
      </c>
    </row>
    <row r="28" spans="2:10">
      <c r="B28" s="331" t="s">
        <v>261</v>
      </c>
      <c r="C28" s="332"/>
      <c r="D28" s="333">
        <v>143380.5</v>
      </c>
      <c r="E28" s="334">
        <v>7.8039500868974279E-2</v>
      </c>
      <c r="F28" s="333">
        <v>4448251.5495315343</v>
      </c>
      <c r="G28" s="333">
        <v>141522.1</v>
      </c>
      <c r="H28" s="334">
        <v>7.4636844296415247E-2</v>
      </c>
      <c r="I28" s="333">
        <v>4963350.1457116138</v>
      </c>
      <c r="J28" s="335">
        <v>9411601.6952431481</v>
      </c>
    </row>
    <row r="29" spans="2:10">
      <c r="B29" s="336" t="s">
        <v>263</v>
      </c>
      <c r="C29" s="337"/>
      <c r="D29" s="338">
        <v>68556.100000000006</v>
      </c>
      <c r="E29" s="339">
        <v>3.7313887352349084E-2</v>
      </c>
      <c r="F29" s="338">
        <v>2126891.5790838976</v>
      </c>
      <c r="G29" s="338">
        <v>71906.3</v>
      </c>
      <c r="H29" s="339">
        <v>3.7922411531706522E-2</v>
      </c>
      <c r="I29" s="338">
        <v>2521840.3668584838</v>
      </c>
      <c r="J29" s="340">
        <v>4648731.9459423814</v>
      </c>
    </row>
    <row r="30" spans="2:10" ht="13.5" thickBot="1">
      <c r="B30" s="342" t="s">
        <v>262</v>
      </c>
      <c r="C30" s="343"/>
      <c r="D30" s="344">
        <v>1837281.0999999999</v>
      </c>
      <c r="E30" s="345">
        <v>0.99999999999999989</v>
      </c>
      <c r="F30" s="346">
        <v>57000000</v>
      </c>
      <c r="G30" s="347">
        <v>1896142.6000000003</v>
      </c>
      <c r="H30" s="345">
        <v>0.99999999999999989</v>
      </c>
      <c r="I30" s="346">
        <v>66500000</v>
      </c>
      <c r="J30" s="348">
        <v>123500000</v>
      </c>
    </row>
    <row r="31" spans="2:10">
      <c r="B31" s="281" t="s">
        <v>27</v>
      </c>
    </row>
    <row r="32" spans="2:10">
      <c r="F32" s="5"/>
      <c r="G32" s="5"/>
      <c r="H32" s="5"/>
      <c r="I32" s="5"/>
      <c r="J32" s="5"/>
    </row>
    <row r="34" spans="10:10">
      <c r="J34" s="349"/>
    </row>
  </sheetData>
  <pageMargins left="0.7" right="0.7" top="0.75" bottom="0.75" header="0.3" footer="0.3"/>
  <pageSetup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B1:E32"/>
  <sheetViews>
    <sheetView workbookViewId="0"/>
  </sheetViews>
  <sheetFormatPr defaultColWidth="9.140625" defaultRowHeight="15"/>
  <cols>
    <col min="1" max="1" width="9.140625" style="111" customWidth="1"/>
    <col min="2" max="2" width="25.28515625" style="111" customWidth="1"/>
    <col min="3" max="3" width="21.28515625" style="111" customWidth="1"/>
    <col min="4" max="4" width="27" style="111" customWidth="1"/>
    <col min="5" max="5" width="23.7109375" style="111" customWidth="1"/>
    <col min="6" max="6" width="12.85546875" style="111" bestFit="1" customWidth="1"/>
    <col min="7" max="7" width="15" style="111" customWidth="1"/>
    <col min="8" max="8" width="11.140625" style="111" customWidth="1"/>
    <col min="9" max="16384" width="9.140625" style="111"/>
  </cols>
  <sheetData>
    <row r="1" spans="2:5">
      <c r="B1" s="350" t="s">
        <v>264</v>
      </c>
    </row>
    <row r="3" spans="2:5" ht="47.25">
      <c r="B3" s="351"/>
      <c r="C3" s="352" t="s">
        <v>265</v>
      </c>
      <c r="D3" s="353" t="s">
        <v>266</v>
      </c>
      <c r="E3" s="354"/>
    </row>
    <row r="4" spans="2:5">
      <c r="B4" s="46" t="s">
        <v>216</v>
      </c>
      <c r="C4" s="355">
        <v>22240.17</v>
      </c>
      <c r="D4" s="356">
        <v>148267.79999999999</v>
      </c>
      <c r="E4" s="86"/>
    </row>
    <row r="5" spans="2:5">
      <c r="B5" s="46" t="s">
        <v>217</v>
      </c>
      <c r="C5" s="357">
        <v>13380.300000000001</v>
      </c>
      <c r="D5" s="358">
        <v>89202</v>
      </c>
      <c r="E5" s="86"/>
    </row>
    <row r="6" spans="2:5">
      <c r="B6" s="46" t="s">
        <v>218</v>
      </c>
      <c r="C6" s="357">
        <v>16336.439999999999</v>
      </c>
      <c r="D6" s="358">
        <v>108909.6</v>
      </c>
      <c r="E6" s="86"/>
    </row>
    <row r="7" spans="2:5">
      <c r="B7" s="46" t="s">
        <v>219</v>
      </c>
      <c r="C7" s="357">
        <v>110248.51</v>
      </c>
      <c r="D7" s="358">
        <v>692003.4</v>
      </c>
      <c r="E7" s="86"/>
    </row>
    <row r="8" spans="2:5">
      <c r="B8" s="46" t="s">
        <v>220</v>
      </c>
      <c r="C8" s="357">
        <v>72360.81</v>
      </c>
      <c r="D8" s="358">
        <v>482405.4</v>
      </c>
      <c r="E8" s="86"/>
    </row>
    <row r="9" spans="2:5">
      <c r="B9" s="46" t="s">
        <v>221</v>
      </c>
      <c r="C9" s="357">
        <v>5058.09</v>
      </c>
      <c r="D9" s="358">
        <v>33720.6</v>
      </c>
      <c r="E9" s="86"/>
    </row>
    <row r="10" spans="2:5">
      <c r="B10" s="46" t="s">
        <v>222</v>
      </c>
      <c r="C10" s="357">
        <v>87740.379000000015</v>
      </c>
      <c r="D10" s="358">
        <v>504664.2</v>
      </c>
      <c r="E10" s="86"/>
    </row>
    <row r="11" spans="2:5">
      <c r="B11" s="46" t="s">
        <v>223</v>
      </c>
      <c r="C11" s="357">
        <v>10996.830000000002</v>
      </c>
      <c r="D11" s="358">
        <v>73312.2</v>
      </c>
      <c r="E11" s="86"/>
    </row>
    <row r="12" spans="2:5">
      <c r="B12" s="46" t="s">
        <v>224</v>
      </c>
      <c r="C12" s="357">
        <v>11298.330000000002</v>
      </c>
      <c r="D12" s="358">
        <v>75322.2</v>
      </c>
      <c r="E12" s="86"/>
    </row>
    <row r="13" spans="2:5">
      <c r="B13" s="46" t="s">
        <v>225</v>
      </c>
      <c r="C13" s="357">
        <v>26221.410000000003</v>
      </c>
      <c r="D13" s="358">
        <v>174809.4</v>
      </c>
      <c r="E13" s="86"/>
    </row>
    <row r="14" spans="2:5">
      <c r="B14" s="46" t="s">
        <v>226</v>
      </c>
      <c r="C14" s="357">
        <v>59792.170000000006</v>
      </c>
      <c r="D14" s="358">
        <v>398347.8</v>
      </c>
      <c r="E14" s="86"/>
    </row>
    <row r="15" spans="2:5">
      <c r="B15" s="46" t="s">
        <v>227</v>
      </c>
      <c r="C15" s="357">
        <v>21086.610999999997</v>
      </c>
      <c r="D15" s="358">
        <v>137103</v>
      </c>
      <c r="E15" s="86"/>
    </row>
    <row r="16" spans="2:5">
      <c r="B16" s="46" t="s">
        <v>228</v>
      </c>
      <c r="C16" s="357">
        <v>39471.479999999996</v>
      </c>
      <c r="D16" s="358">
        <v>263143.2</v>
      </c>
      <c r="E16" s="86"/>
    </row>
    <row r="17" spans="2:5">
      <c r="B17" s="46" t="s">
        <v>256</v>
      </c>
      <c r="C17" s="357">
        <v>304969.77</v>
      </c>
      <c r="D17" s="358">
        <v>2033131.8</v>
      </c>
      <c r="E17" s="86"/>
    </row>
    <row r="18" spans="2:5">
      <c r="B18" s="46" t="s">
        <v>230</v>
      </c>
      <c r="C18" s="357">
        <v>228130.15</v>
      </c>
      <c r="D18" s="358">
        <v>1486161</v>
      </c>
      <c r="E18" s="86"/>
    </row>
    <row r="19" spans="2:5">
      <c r="B19" s="46" t="s">
        <v>231</v>
      </c>
      <c r="C19" s="357">
        <v>21179.52</v>
      </c>
      <c r="D19" s="358">
        <v>141196.79999999999</v>
      </c>
      <c r="E19" s="86"/>
    </row>
    <row r="20" spans="2:5">
      <c r="B20" s="46" t="s">
        <v>267</v>
      </c>
      <c r="C20" s="357">
        <v>547239.06999999995</v>
      </c>
      <c r="D20" s="358">
        <v>3342570.6</v>
      </c>
      <c r="E20" s="86"/>
    </row>
    <row r="21" spans="2:5">
      <c r="B21" s="46" t="s">
        <v>233</v>
      </c>
      <c r="C21" s="357">
        <v>629.88</v>
      </c>
      <c r="D21" s="358">
        <v>0</v>
      </c>
      <c r="E21" s="86"/>
    </row>
    <row r="22" spans="2:5">
      <c r="B22" s="46" t="s">
        <v>234</v>
      </c>
      <c r="C22" s="357">
        <v>1198.5</v>
      </c>
      <c r="D22" s="358">
        <v>0</v>
      </c>
      <c r="E22" s="86"/>
    </row>
    <row r="23" spans="2:5">
      <c r="B23" s="46" t="s">
        <v>235</v>
      </c>
      <c r="C23" s="357">
        <v>12128.67</v>
      </c>
      <c r="D23" s="358">
        <v>80857.8</v>
      </c>
      <c r="E23" s="86"/>
    </row>
    <row r="24" spans="2:5">
      <c r="B24" s="46" t="s">
        <v>236</v>
      </c>
      <c r="C24" s="357">
        <v>11514.716999999999</v>
      </c>
      <c r="D24" s="358">
        <v>74062.2</v>
      </c>
      <c r="E24" s="86"/>
    </row>
    <row r="25" spans="2:5">
      <c r="B25" s="46" t="s">
        <v>237</v>
      </c>
      <c r="C25" s="357">
        <v>70473.62000000001</v>
      </c>
      <c r="D25" s="358">
        <v>469330.8</v>
      </c>
      <c r="E25" s="86"/>
    </row>
    <row r="26" spans="2:5">
      <c r="B26" s="46" t="s">
        <v>238</v>
      </c>
      <c r="C26" s="357">
        <v>20966.939999999999</v>
      </c>
      <c r="D26" s="358">
        <v>139779.6</v>
      </c>
      <c r="E26" s="86"/>
    </row>
    <row r="27" spans="2:5">
      <c r="B27" s="46" t="s">
        <v>239</v>
      </c>
      <c r="C27" s="357">
        <v>16511.580000000002</v>
      </c>
      <c r="D27" s="358">
        <v>110077.2</v>
      </c>
      <c r="E27" s="86"/>
    </row>
    <row r="28" spans="2:5">
      <c r="B28" s="46" t="s">
        <v>240</v>
      </c>
      <c r="C28" s="357">
        <v>156873.78000000003</v>
      </c>
      <c r="D28" s="358">
        <v>1045825.2</v>
      </c>
      <c r="E28" s="86"/>
    </row>
    <row r="29" spans="2:5">
      <c r="B29" s="46" t="s">
        <v>241</v>
      </c>
      <c r="C29" s="359">
        <v>69720.423999999999</v>
      </c>
      <c r="D29" s="360">
        <v>391791</v>
      </c>
      <c r="E29" s="86"/>
    </row>
    <row r="30" spans="2:5" ht="15.75">
      <c r="B30" s="351" t="s">
        <v>22</v>
      </c>
      <c r="C30" s="361">
        <v>1957768.1510000001</v>
      </c>
      <c r="D30" s="361">
        <v>12495994.799999999</v>
      </c>
      <c r="E30" s="86"/>
    </row>
    <row r="31" spans="2:5">
      <c r="B31" s="18" t="s">
        <v>27</v>
      </c>
      <c r="E31" s="86"/>
    </row>
    <row r="32" spans="2:5">
      <c r="E32" s="86"/>
    </row>
  </sheetData>
  <pageMargins left="0.7" right="0.7" top="0.75" bottom="0.75" header="0.3" footer="0.3"/>
  <pageSetup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B3:K36"/>
  <sheetViews>
    <sheetView workbookViewId="0"/>
  </sheetViews>
  <sheetFormatPr defaultColWidth="9.140625" defaultRowHeight="15" outlineLevelCol="1"/>
  <cols>
    <col min="1" max="1" width="9.140625" style="18" customWidth="1"/>
    <col min="2" max="2" width="21.7109375" style="18" customWidth="1"/>
    <col min="3" max="4" width="12.85546875" style="18" customWidth="1"/>
    <col min="5" max="5" width="19.140625" style="18" bestFit="1" customWidth="1" outlineLevel="1"/>
    <col min="6" max="6" width="6" style="18" bestFit="1" customWidth="1" outlineLevel="1"/>
    <col min="7" max="7" width="6.28515625" style="18" bestFit="1" customWidth="1" outlineLevel="1"/>
    <col min="8" max="8" width="12.85546875" style="18" customWidth="1" collapsed="1"/>
    <col min="9" max="9" width="12.85546875" style="18" customWidth="1"/>
    <col min="10" max="10" width="9.140625" style="18"/>
    <col min="11" max="11" width="18.140625" style="18" customWidth="1"/>
    <col min="12" max="12" width="9.5703125" style="18" bestFit="1" customWidth="1"/>
    <col min="13" max="13" width="9.140625" style="18"/>
    <col min="14" max="16" width="14" style="18" bestFit="1" customWidth="1"/>
    <col min="17" max="16384" width="9.140625" style="18"/>
  </cols>
  <sheetData>
    <row r="3" spans="2:11">
      <c r="B3" s="362" t="s">
        <v>268</v>
      </c>
      <c r="C3" s="362">
        <v>2015</v>
      </c>
    </row>
    <row r="6" spans="2:11">
      <c r="B6" s="14" t="s">
        <v>274</v>
      </c>
    </row>
    <row r="8" spans="2:11" ht="15.75">
      <c r="B8" s="363"/>
      <c r="C8" s="364" t="s">
        <v>194</v>
      </c>
      <c r="D8" s="364" t="s">
        <v>202</v>
      </c>
      <c r="E8" s="364" t="s">
        <v>269</v>
      </c>
      <c r="F8" s="364" t="s">
        <v>270</v>
      </c>
      <c r="G8" s="364" t="s">
        <v>271</v>
      </c>
      <c r="H8" s="364" t="s">
        <v>272</v>
      </c>
      <c r="I8" s="365" t="s">
        <v>22</v>
      </c>
      <c r="K8" s="18" t="s">
        <v>273</v>
      </c>
    </row>
    <row r="9" spans="2:11">
      <c r="B9" s="366" t="s">
        <v>216</v>
      </c>
      <c r="C9" s="367">
        <v>18104.83876893283</v>
      </c>
      <c r="D9" s="368">
        <v>0</v>
      </c>
      <c r="E9" s="368">
        <v>0</v>
      </c>
      <c r="F9" s="368">
        <v>0</v>
      </c>
      <c r="G9" s="368">
        <v>0</v>
      </c>
      <c r="H9" s="368">
        <v>0</v>
      </c>
      <c r="I9" s="369">
        <v>18104.83876893283</v>
      </c>
      <c r="K9" s="83">
        <v>18104.83876893283</v>
      </c>
    </row>
    <row r="10" spans="2:11">
      <c r="B10" s="366" t="s">
        <v>217</v>
      </c>
      <c r="C10" s="71">
        <v>10234.060586428541</v>
      </c>
      <c r="D10" s="86">
        <v>0</v>
      </c>
      <c r="E10" s="86">
        <v>0</v>
      </c>
      <c r="F10" s="86">
        <v>0</v>
      </c>
      <c r="G10" s="86">
        <v>0</v>
      </c>
      <c r="H10" s="86">
        <v>0</v>
      </c>
      <c r="I10" s="370">
        <v>10234.060586428541</v>
      </c>
      <c r="K10" s="83">
        <v>10234.060586428541</v>
      </c>
    </row>
    <row r="11" spans="2:11">
      <c r="B11" s="366" t="s">
        <v>218</v>
      </c>
      <c r="C11" s="71">
        <v>10449.724065284348</v>
      </c>
      <c r="D11" s="86">
        <v>0</v>
      </c>
      <c r="E11" s="86">
        <v>0</v>
      </c>
      <c r="F11" s="86">
        <v>0</v>
      </c>
      <c r="G11" s="86">
        <v>0</v>
      </c>
      <c r="H11" s="86">
        <v>0</v>
      </c>
      <c r="I11" s="370">
        <v>10449.724065284348</v>
      </c>
      <c r="K11" s="83">
        <v>10449.724065284348</v>
      </c>
    </row>
    <row r="12" spans="2:11">
      <c r="B12" s="366" t="s">
        <v>219</v>
      </c>
      <c r="C12" s="71">
        <v>106628.3345548767</v>
      </c>
      <c r="D12" s="86">
        <v>0</v>
      </c>
      <c r="E12" s="86">
        <v>0</v>
      </c>
      <c r="F12" s="86">
        <v>0</v>
      </c>
      <c r="G12" s="86">
        <v>0</v>
      </c>
      <c r="H12" s="86">
        <v>0</v>
      </c>
      <c r="I12" s="370">
        <v>106628.3345548767</v>
      </c>
      <c r="K12" s="83">
        <v>106628.3345548767</v>
      </c>
    </row>
    <row r="13" spans="2:11">
      <c r="B13" s="366" t="s">
        <v>220</v>
      </c>
      <c r="C13" s="71">
        <v>60982.191056726166</v>
      </c>
      <c r="D13" s="86">
        <v>0</v>
      </c>
      <c r="E13" s="86">
        <v>0</v>
      </c>
      <c r="F13" s="86">
        <v>0</v>
      </c>
      <c r="G13" s="86">
        <v>0</v>
      </c>
      <c r="H13" s="86">
        <v>0</v>
      </c>
      <c r="I13" s="370">
        <v>60982.191056726166</v>
      </c>
      <c r="K13" s="83">
        <v>60982.191056726166</v>
      </c>
    </row>
    <row r="14" spans="2:11">
      <c r="B14" s="366" t="s">
        <v>221</v>
      </c>
      <c r="C14" s="71">
        <v>2435.9341370345101</v>
      </c>
      <c r="D14" s="86">
        <v>0</v>
      </c>
      <c r="E14" s="86">
        <v>0</v>
      </c>
      <c r="F14" s="86">
        <v>0</v>
      </c>
      <c r="G14" s="86">
        <v>0</v>
      </c>
      <c r="H14" s="86">
        <v>0</v>
      </c>
      <c r="I14" s="370">
        <v>2435.9341370345101</v>
      </c>
      <c r="K14" s="83">
        <v>2435.9341370345101</v>
      </c>
    </row>
    <row r="15" spans="2:11">
      <c r="B15" s="366" t="s">
        <v>222</v>
      </c>
      <c r="C15" s="71">
        <v>131228.76598508866</v>
      </c>
      <c r="D15" s="86">
        <v>0</v>
      </c>
      <c r="E15" s="86">
        <v>0</v>
      </c>
      <c r="F15" s="86">
        <v>0</v>
      </c>
      <c r="G15" s="86">
        <v>0</v>
      </c>
      <c r="H15" s="86">
        <v>0</v>
      </c>
      <c r="I15" s="370">
        <v>131228.76598508866</v>
      </c>
      <c r="K15" s="83">
        <v>131228.76598508866</v>
      </c>
    </row>
    <row r="16" spans="2:11">
      <c r="B16" s="366" t="s">
        <v>223</v>
      </c>
      <c r="C16" s="71">
        <v>7342.2012327094999</v>
      </c>
      <c r="D16" s="86">
        <v>0</v>
      </c>
      <c r="E16" s="86">
        <v>0</v>
      </c>
      <c r="F16" s="86">
        <v>0</v>
      </c>
      <c r="G16" s="86">
        <v>0</v>
      </c>
      <c r="H16" s="86">
        <v>0</v>
      </c>
      <c r="I16" s="370">
        <v>7342.2012327094999</v>
      </c>
      <c r="K16" s="83">
        <v>7342.2012327094999</v>
      </c>
    </row>
    <row r="17" spans="2:11">
      <c r="B17" s="366" t="s">
        <v>224</v>
      </c>
      <c r="C17" s="71">
        <v>6741.927299485782</v>
      </c>
      <c r="D17" s="86">
        <v>0</v>
      </c>
      <c r="E17" s="86">
        <v>0</v>
      </c>
      <c r="F17" s="86">
        <v>0</v>
      </c>
      <c r="G17" s="86">
        <v>0</v>
      </c>
      <c r="H17" s="86">
        <v>0</v>
      </c>
      <c r="I17" s="370">
        <v>6741.927299485782</v>
      </c>
      <c r="K17" s="83">
        <v>6741.927299485782</v>
      </c>
    </row>
    <row r="18" spans="2:11">
      <c r="B18" s="366" t="s">
        <v>225</v>
      </c>
      <c r="C18" s="71">
        <v>14964.198959658919</v>
      </c>
      <c r="D18" s="86">
        <v>0</v>
      </c>
      <c r="E18" s="86">
        <v>0</v>
      </c>
      <c r="F18" s="86">
        <v>0</v>
      </c>
      <c r="G18" s="86">
        <v>0</v>
      </c>
      <c r="H18" s="86">
        <v>0</v>
      </c>
      <c r="I18" s="370">
        <v>14964.198959658919</v>
      </c>
      <c r="K18" s="83">
        <v>14964.198959658919</v>
      </c>
    </row>
    <row r="19" spans="2:11">
      <c r="B19" s="366" t="s">
        <v>226</v>
      </c>
      <c r="C19" s="71">
        <v>81552.658217579941</v>
      </c>
      <c r="D19" s="86">
        <v>0</v>
      </c>
      <c r="E19" s="86">
        <v>0</v>
      </c>
      <c r="F19" s="86">
        <v>0</v>
      </c>
      <c r="G19" s="86">
        <v>0</v>
      </c>
      <c r="H19" s="86">
        <v>0</v>
      </c>
      <c r="I19" s="370">
        <v>81552.658217579941</v>
      </c>
      <c r="K19" s="83">
        <v>81552.658217579941</v>
      </c>
    </row>
    <row r="20" spans="2:11">
      <c r="B20" s="366" t="s">
        <v>227</v>
      </c>
      <c r="C20" s="71">
        <v>21083.559362100063</v>
      </c>
      <c r="D20" s="86">
        <v>0</v>
      </c>
      <c r="E20" s="86">
        <v>0</v>
      </c>
      <c r="F20" s="86">
        <v>0</v>
      </c>
      <c r="G20" s="86">
        <v>0</v>
      </c>
      <c r="H20" s="86">
        <v>0</v>
      </c>
      <c r="I20" s="370">
        <v>21083.559362100063</v>
      </c>
      <c r="K20" s="83">
        <v>21083.559362100063</v>
      </c>
    </row>
    <row r="21" spans="2:11">
      <c r="B21" s="366" t="s">
        <v>228</v>
      </c>
      <c r="C21" s="71">
        <v>28443.067554665515</v>
      </c>
      <c r="D21" s="86">
        <v>0</v>
      </c>
      <c r="E21" s="86">
        <v>0</v>
      </c>
      <c r="F21" s="86">
        <v>0</v>
      </c>
      <c r="G21" s="86">
        <v>0</v>
      </c>
      <c r="H21" s="86">
        <v>0</v>
      </c>
      <c r="I21" s="370">
        <v>28443.067554665515</v>
      </c>
      <c r="K21" s="83">
        <v>28443.067554665515</v>
      </c>
    </row>
    <row r="22" spans="2:11">
      <c r="B22" s="366" t="s">
        <v>256</v>
      </c>
      <c r="C22" s="71">
        <v>253560.40716915473</v>
      </c>
      <c r="D22" s="86">
        <v>0</v>
      </c>
      <c r="E22" s="86">
        <v>0</v>
      </c>
      <c r="F22" s="86">
        <v>0</v>
      </c>
      <c r="G22" s="86">
        <v>0</v>
      </c>
      <c r="H22" s="86">
        <v>0</v>
      </c>
      <c r="I22" s="370">
        <v>253560.40716915473</v>
      </c>
      <c r="K22" s="83">
        <v>253560.40716915473</v>
      </c>
    </row>
    <row r="23" spans="2:11">
      <c r="B23" s="366" t="s">
        <v>230</v>
      </c>
      <c r="C23" s="71">
        <v>190100.07135845514</v>
      </c>
      <c r="D23" s="86">
        <v>0</v>
      </c>
      <c r="E23" s="86">
        <v>0</v>
      </c>
      <c r="F23" s="86">
        <v>0</v>
      </c>
      <c r="G23" s="86">
        <v>0</v>
      </c>
      <c r="H23" s="86">
        <v>0</v>
      </c>
      <c r="I23" s="370">
        <v>190100.07135845514</v>
      </c>
      <c r="K23" s="83">
        <v>190100.07135845514</v>
      </c>
    </row>
    <row r="24" spans="2:11">
      <c r="B24" s="366" t="s">
        <v>231</v>
      </c>
      <c r="C24" s="71">
        <v>20808.253894175235</v>
      </c>
      <c r="D24" s="86">
        <v>0</v>
      </c>
      <c r="E24" s="86">
        <v>0</v>
      </c>
      <c r="F24" s="86">
        <v>0</v>
      </c>
      <c r="G24" s="86">
        <v>0</v>
      </c>
      <c r="H24" s="86">
        <v>0</v>
      </c>
      <c r="I24" s="370">
        <v>20808.253894175235</v>
      </c>
      <c r="K24" s="83">
        <v>20808.253894175235</v>
      </c>
    </row>
    <row r="25" spans="2:11">
      <c r="B25" s="366" t="s">
        <v>267</v>
      </c>
      <c r="C25" s="71">
        <v>301619.81180361065</v>
      </c>
      <c r="D25" s="86">
        <v>0</v>
      </c>
      <c r="E25" s="86">
        <v>0</v>
      </c>
      <c r="F25" s="86">
        <v>0</v>
      </c>
      <c r="G25" s="86">
        <v>0</v>
      </c>
      <c r="H25" s="86">
        <v>181153.09</v>
      </c>
      <c r="I25" s="370">
        <v>482772.90180361061</v>
      </c>
      <c r="K25" s="83">
        <v>301619.81180361065</v>
      </c>
    </row>
    <row r="26" spans="2:11">
      <c r="B26" s="366" t="s">
        <v>233</v>
      </c>
      <c r="C26" s="71">
        <v>37.584087474190007</v>
      </c>
      <c r="D26" s="86">
        <v>0</v>
      </c>
      <c r="E26" s="86">
        <v>0</v>
      </c>
      <c r="F26" s="86">
        <v>0</v>
      </c>
      <c r="G26" s="86">
        <v>0</v>
      </c>
      <c r="H26" s="86">
        <v>0</v>
      </c>
      <c r="I26" s="370">
        <v>37.584087474190007</v>
      </c>
      <c r="K26" s="83">
        <v>37.584087474190007</v>
      </c>
    </row>
    <row r="27" spans="2:11">
      <c r="B27" s="366" t="s">
        <v>234</v>
      </c>
      <c r="C27" s="71">
        <v>1002.97546971902</v>
      </c>
      <c r="D27" s="86">
        <v>0</v>
      </c>
      <c r="E27" s="86">
        <v>0</v>
      </c>
      <c r="F27" s="86">
        <v>0</v>
      </c>
      <c r="G27" s="86">
        <v>0</v>
      </c>
      <c r="H27" s="86">
        <v>0</v>
      </c>
      <c r="I27" s="370">
        <v>1002.97546971902</v>
      </c>
      <c r="K27" s="83">
        <v>1002.97546971902</v>
      </c>
    </row>
    <row r="28" spans="2:11">
      <c r="B28" s="366" t="s">
        <v>235</v>
      </c>
      <c r="C28" s="71">
        <v>8940.8944937418019</v>
      </c>
      <c r="D28" s="86">
        <v>0</v>
      </c>
      <c r="E28" s="86">
        <v>0</v>
      </c>
      <c r="F28" s="86">
        <v>0</v>
      </c>
      <c r="G28" s="86">
        <v>0</v>
      </c>
      <c r="H28" s="86">
        <v>0</v>
      </c>
      <c r="I28" s="370">
        <v>8940.8944937418019</v>
      </c>
      <c r="K28" s="83">
        <v>8940.8944937418019</v>
      </c>
    </row>
    <row r="29" spans="2:11">
      <c r="B29" s="366" t="s">
        <v>236</v>
      </c>
      <c r="C29" s="71">
        <v>3684.1762616974702</v>
      </c>
      <c r="D29" s="86">
        <v>0</v>
      </c>
      <c r="E29" s="86">
        <v>0</v>
      </c>
      <c r="F29" s="86">
        <v>0</v>
      </c>
      <c r="G29" s="86">
        <v>0</v>
      </c>
      <c r="H29" s="86">
        <v>0</v>
      </c>
      <c r="I29" s="370">
        <v>3684.1762616974702</v>
      </c>
      <c r="K29" s="83">
        <v>3684.1762616974702</v>
      </c>
    </row>
    <row r="30" spans="2:11">
      <c r="B30" s="366" t="s">
        <v>237</v>
      </c>
      <c r="C30" s="71">
        <v>60027.491341198416</v>
      </c>
      <c r="D30" s="86">
        <v>0</v>
      </c>
      <c r="E30" s="86">
        <v>0</v>
      </c>
      <c r="F30" s="86">
        <v>0</v>
      </c>
      <c r="G30" s="86">
        <v>0</v>
      </c>
      <c r="H30" s="86">
        <v>0</v>
      </c>
      <c r="I30" s="370">
        <v>60027.491341198416</v>
      </c>
      <c r="K30" s="83">
        <v>60027.491341198416</v>
      </c>
    </row>
    <row r="31" spans="2:11">
      <c r="B31" s="366" t="s">
        <v>238</v>
      </c>
      <c r="C31" s="71">
        <v>13629.019536155829</v>
      </c>
      <c r="D31" s="86">
        <v>0</v>
      </c>
      <c r="E31" s="86">
        <v>0</v>
      </c>
      <c r="F31" s="86">
        <v>0</v>
      </c>
      <c r="G31" s="86">
        <v>0</v>
      </c>
      <c r="H31" s="86">
        <v>0</v>
      </c>
      <c r="I31" s="370">
        <v>13629.019536155829</v>
      </c>
      <c r="K31" s="83">
        <v>13629.019536155829</v>
      </c>
    </row>
    <row r="32" spans="2:11">
      <c r="B32" s="366" t="s">
        <v>239</v>
      </c>
      <c r="C32" s="71">
        <v>25762.079972446732</v>
      </c>
      <c r="D32" s="86">
        <v>0</v>
      </c>
      <c r="E32" s="86">
        <v>0</v>
      </c>
      <c r="F32" s="86">
        <v>0</v>
      </c>
      <c r="G32" s="86">
        <v>0</v>
      </c>
      <c r="H32" s="86">
        <v>0</v>
      </c>
      <c r="I32" s="370">
        <v>25762.079972446732</v>
      </c>
      <c r="K32" s="83">
        <v>25762.079972446732</v>
      </c>
    </row>
    <row r="33" spans="2:11">
      <c r="B33" s="366" t="s">
        <v>240</v>
      </c>
      <c r="C33" s="71">
        <v>116036.49589298369</v>
      </c>
      <c r="D33" s="86">
        <v>0</v>
      </c>
      <c r="E33" s="86">
        <v>0</v>
      </c>
      <c r="F33" s="86">
        <v>0</v>
      </c>
      <c r="G33" s="86">
        <v>0</v>
      </c>
      <c r="H33" s="86">
        <v>0</v>
      </c>
      <c r="I33" s="370">
        <v>116036.49589298369</v>
      </c>
      <c r="K33" s="83">
        <v>116036.49589298369</v>
      </c>
    </row>
    <row r="34" spans="2:11">
      <c r="B34" s="366" t="s">
        <v>241</v>
      </c>
      <c r="C34" s="371">
        <v>73446.186938615836</v>
      </c>
      <c r="D34" s="87">
        <v>0</v>
      </c>
      <c r="E34" s="87">
        <v>0</v>
      </c>
      <c r="F34" s="87">
        <v>0</v>
      </c>
      <c r="G34" s="87">
        <v>0</v>
      </c>
      <c r="H34" s="87">
        <v>0</v>
      </c>
      <c r="I34" s="370">
        <v>73446.186938615836</v>
      </c>
      <c r="K34" s="83">
        <v>73446.186938615836</v>
      </c>
    </row>
    <row r="35" spans="2:11" ht="15.75">
      <c r="B35" s="372" t="s">
        <v>22</v>
      </c>
      <c r="C35" s="373">
        <v>1568846.91</v>
      </c>
      <c r="D35" s="373">
        <v>0</v>
      </c>
      <c r="E35" s="373">
        <v>0</v>
      </c>
      <c r="F35" s="373">
        <v>0</v>
      </c>
      <c r="G35" s="373">
        <v>0</v>
      </c>
      <c r="H35" s="373">
        <v>181153.09</v>
      </c>
      <c r="I35" s="374">
        <v>1750000</v>
      </c>
      <c r="K35" s="373">
        <v>1568846.91</v>
      </c>
    </row>
    <row r="36" spans="2:11">
      <c r="B36" s="18" t="s">
        <v>27</v>
      </c>
    </row>
  </sheetData>
  <pageMargins left="0.7" right="0.7" top="0.75" bottom="0.75" header="0.3" footer="0.3"/>
  <pageSetup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B9:F46"/>
  <sheetViews>
    <sheetView workbookViewId="0"/>
  </sheetViews>
  <sheetFormatPr defaultColWidth="9.140625" defaultRowHeight="15"/>
  <cols>
    <col min="1" max="1" width="9.140625" style="18" customWidth="1"/>
    <col min="2" max="2" width="32.7109375" style="18" bestFit="1" customWidth="1"/>
    <col min="3" max="3" width="26" style="18" customWidth="1"/>
    <col min="4" max="5" width="19.140625" style="18" customWidth="1"/>
    <col min="6" max="6" width="19.7109375" style="18" customWidth="1"/>
    <col min="7" max="7" width="9.140625" style="18" customWidth="1"/>
    <col min="8" max="8" width="10.28515625" style="18" bestFit="1" customWidth="1"/>
    <col min="9" max="16384" width="9.140625" style="18"/>
  </cols>
  <sheetData>
    <row r="9" spans="2:6" ht="15.75">
      <c r="B9" s="103" t="s">
        <v>275</v>
      </c>
    </row>
    <row r="10" spans="2:6">
      <c r="B10" s="14" t="s">
        <v>276</v>
      </c>
    </row>
    <row r="12" spans="2:6" ht="30">
      <c r="B12" s="363"/>
      <c r="C12" s="375" t="s">
        <v>277</v>
      </c>
      <c r="D12" s="376" t="s">
        <v>278</v>
      </c>
      <c r="E12" s="377" t="s">
        <v>279</v>
      </c>
      <c r="F12" s="376" t="s">
        <v>280</v>
      </c>
    </row>
    <row r="13" spans="2:6">
      <c r="B13" s="366" t="s">
        <v>118</v>
      </c>
      <c r="C13" s="378">
        <v>243.51441389274373</v>
      </c>
      <c r="D13" s="378">
        <v>241.86044622378253</v>
      </c>
      <c r="E13" s="379">
        <v>1.6539676689612008</v>
      </c>
      <c r="F13" s="380">
        <v>6.8385207039222086E-3</v>
      </c>
    </row>
    <row r="14" spans="2:6">
      <c r="B14" s="366" t="s">
        <v>166</v>
      </c>
      <c r="C14" s="378">
        <v>456.74999999999989</v>
      </c>
      <c r="D14" s="378">
        <v>453.00564209779407</v>
      </c>
      <c r="E14" s="379">
        <v>3.7443579022058202</v>
      </c>
      <c r="F14" s="380">
        <v>8.2655877857642553E-3</v>
      </c>
    </row>
    <row r="15" spans="2:6">
      <c r="B15" s="366">
        <v>0</v>
      </c>
      <c r="C15" s="378">
        <v>313.24999999999994</v>
      </c>
      <c r="D15" s="378">
        <v>310.58078795079007</v>
      </c>
      <c r="E15" s="379">
        <v>2.6692120492098752</v>
      </c>
      <c r="F15" s="380">
        <v>8.5942600211085761E-3</v>
      </c>
    </row>
    <row r="16" spans="2:6">
      <c r="B16" s="366">
        <v>0</v>
      </c>
      <c r="C16" s="378">
        <v>143.49999999999994</v>
      </c>
      <c r="D16" s="378">
        <v>142.42485414700403</v>
      </c>
      <c r="E16" s="379">
        <v>1.0751458529959166</v>
      </c>
      <c r="F16" s="380">
        <v>7.5488639917173665E-3</v>
      </c>
    </row>
    <row r="17" spans="2:6">
      <c r="B17" s="366" t="s">
        <v>167</v>
      </c>
      <c r="C17" s="378">
        <v>71.749999999999972</v>
      </c>
      <c r="D17" s="378">
        <v>80.971672050777912</v>
      </c>
      <c r="E17" s="379">
        <v>-9.2216720507779399</v>
      </c>
      <c r="F17" s="380">
        <v>-0.11388763276365299</v>
      </c>
    </row>
    <row r="18" spans="2:6">
      <c r="B18" s="366" t="s">
        <v>169</v>
      </c>
      <c r="C18" s="378">
        <v>239.74999999999991</v>
      </c>
      <c r="D18" s="378">
        <v>237.31180687350331</v>
      </c>
      <c r="E18" s="379">
        <v>2.4381931264965999</v>
      </c>
      <c r="F18" s="380">
        <v>1.0274217531015026E-2</v>
      </c>
    </row>
    <row r="19" spans="2:6">
      <c r="B19" s="366" t="s">
        <v>172</v>
      </c>
      <c r="C19" s="378">
        <v>315.96333101381515</v>
      </c>
      <c r="D19" s="378">
        <v>314.77060282885031</v>
      </c>
      <c r="E19" s="379">
        <v>1.1927281849648352</v>
      </c>
      <c r="F19" s="380">
        <v>3.7891981469862844E-3</v>
      </c>
    </row>
    <row r="20" spans="2:6">
      <c r="B20" s="366">
        <v>0</v>
      </c>
      <c r="C20" s="378">
        <v>196.57945878416342</v>
      </c>
      <c r="D20" s="378">
        <v>195.90449423136036</v>
      </c>
      <c r="E20" s="379">
        <v>0.67496455280306122</v>
      </c>
      <c r="F20" s="380">
        <v>3.4453755410324477E-3</v>
      </c>
    </row>
    <row r="21" spans="2:6">
      <c r="B21" s="366">
        <v>0</v>
      </c>
      <c r="C21" s="378">
        <v>119.38387222965174</v>
      </c>
      <c r="D21" s="378">
        <v>118.86610859748998</v>
      </c>
      <c r="E21" s="379">
        <v>0.5177636321617598</v>
      </c>
      <c r="F21" s="380">
        <v>4.3558558303194344E-3</v>
      </c>
    </row>
    <row r="22" spans="2:6">
      <c r="B22" s="366" t="s">
        <v>284</v>
      </c>
      <c r="C22" s="378">
        <v>152</v>
      </c>
      <c r="D22" s="378">
        <v>151.01011135311813</v>
      </c>
      <c r="E22" s="379">
        <v>0.98988864688186595</v>
      </c>
      <c r="F22" s="380">
        <v>6.5551150052934933E-3</v>
      </c>
    </row>
    <row r="23" spans="2:6">
      <c r="B23" s="292" t="s">
        <v>170</v>
      </c>
      <c r="C23" s="381">
        <v>40.551099999999991</v>
      </c>
      <c r="D23" s="381">
        <v>40.371631350222252</v>
      </c>
      <c r="E23" s="382">
        <v>0.17946864977773913</v>
      </c>
      <c r="F23" s="383">
        <v>4.445414856309767E-3</v>
      </c>
    </row>
    <row r="24" spans="2:6" ht="15.75">
      <c r="B24" s="384" t="s">
        <v>22</v>
      </c>
      <c r="C24" s="385">
        <v>1520.2788449065588</v>
      </c>
      <c r="D24" s="385">
        <v>1519.3019127780487</v>
      </c>
      <c r="E24" s="385">
        <v>0.97693212851007871</v>
      </c>
      <c r="F24" s="386">
        <v>6.430138212119769E-4</v>
      </c>
    </row>
    <row r="25" spans="2:6">
      <c r="B25" s="18" t="s">
        <v>27</v>
      </c>
      <c r="C25" s="387"/>
      <c r="D25" s="387"/>
      <c r="E25" s="387"/>
      <c r="F25" s="388"/>
    </row>
    <row r="26" spans="2:6">
      <c r="C26" s="387"/>
      <c r="D26" s="387"/>
      <c r="E26" s="387"/>
      <c r="F26" s="388"/>
    </row>
    <row r="27" spans="2:6">
      <c r="C27" s="387"/>
      <c r="D27" s="387"/>
      <c r="E27" s="387"/>
      <c r="F27" s="388"/>
    </row>
    <row r="28" spans="2:6">
      <c r="C28" s="387"/>
      <c r="D28" s="387"/>
      <c r="E28" s="387"/>
      <c r="F28" s="388"/>
    </row>
    <row r="29" spans="2:6">
      <c r="C29" s="387"/>
      <c r="D29" s="387"/>
      <c r="E29" s="387"/>
      <c r="F29" s="388"/>
    </row>
    <row r="30" spans="2:6" ht="15.75">
      <c r="B30" s="103" t="s">
        <v>281</v>
      </c>
      <c r="C30" s="387"/>
      <c r="D30" s="387"/>
      <c r="E30" s="387"/>
      <c r="F30" s="388"/>
    </row>
    <row r="31" spans="2:6">
      <c r="B31" s="14" t="s">
        <v>282</v>
      </c>
      <c r="C31" s="387"/>
      <c r="D31" s="387"/>
      <c r="E31" s="387"/>
      <c r="F31" s="388"/>
    </row>
    <row r="32" spans="2:6">
      <c r="C32" s="387"/>
      <c r="D32" s="387"/>
      <c r="E32" s="387"/>
      <c r="F32" s="388"/>
    </row>
    <row r="33" spans="2:6" ht="30">
      <c r="B33" s="363"/>
      <c r="C33" s="389" t="s">
        <v>283</v>
      </c>
      <c r="D33" s="390" t="s">
        <v>278</v>
      </c>
      <c r="E33" s="391" t="s">
        <v>279</v>
      </c>
      <c r="F33" s="392" t="s">
        <v>280</v>
      </c>
    </row>
    <row r="34" spans="2:6">
      <c r="B34" s="366" t="s">
        <v>118</v>
      </c>
      <c r="C34" s="378">
        <v>247.98651873928762</v>
      </c>
      <c r="D34" s="378">
        <v>241.86044622378253</v>
      </c>
      <c r="E34" s="379">
        <v>6.1260725155050864</v>
      </c>
      <c r="F34" s="380">
        <v>2.5328955648402752E-2</v>
      </c>
    </row>
    <row r="35" spans="2:6">
      <c r="B35" s="366" t="s">
        <v>166</v>
      </c>
      <c r="C35" s="378">
        <v>451.78102741845606</v>
      </c>
      <c r="D35" s="378">
        <v>453.00564209779407</v>
      </c>
      <c r="E35" s="379">
        <v>-1.2246146793380035</v>
      </c>
      <c r="F35" s="380">
        <v>-2.7033099933745103E-3</v>
      </c>
    </row>
    <row r="36" spans="2:6">
      <c r="B36" s="366">
        <v>0</v>
      </c>
      <c r="C36" s="378">
        <v>308.28102741845606</v>
      </c>
      <c r="D36" s="378">
        <v>310.58078795079007</v>
      </c>
      <c r="E36" s="379">
        <v>-2.2997605323340053</v>
      </c>
      <c r="F36" s="380">
        <v>-7.4047095685081162E-3</v>
      </c>
    </row>
    <row r="37" spans="2:6">
      <c r="B37" s="366">
        <v>0</v>
      </c>
      <c r="C37" s="378">
        <v>143.49999999999997</v>
      </c>
      <c r="D37" s="378">
        <v>142.42485414700403</v>
      </c>
      <c r="E37" s="379">
        <v>1.075145852995945</v>
      </c>
      <c r="F37" s="380">
        <v>7.548863991717566E-3</v>
      </c>
    </row>
    <row r="38" spans="2:6">
      <c r="B38" s="366" t="s">
        <v>167</v>
      </c>
      <c r="C38" s="378">
        <v>71.749999999999986</v>
      </c>
      <c r="D38" s="378">
        <v>80.971672050777912</v>
      </c>
      <c r="E38" s="379">
        <v>-9.2216720507779257</v>
      </c>
      <c r="F38" s="380">
        <v>-0.11388763276365282</v>
      </c>
    </row>
    <row r="39" spans="2:6">
      <c r="B39" s="366" t="s">
        <v>169</v>
      </c>
      <c r="C39" s="378">
        <v>227.82446580429473</v>
      </c>
      <c r="D39" s="378">
        <v>237.31180687350331</v>
      </c>
      <c r="E39" s="379">
        <v>-9.4873410692085827</v>
      </c>
      <c r="F39" s="380">
        <v>-3.9978377789966914E-2</v>
      </c>
    </row>
    <row r="40" spans="2:6">
      <c r="B40" s="366" t="s">
        <v>172</v>
      </c>
      <c r="C40" s="378">
        <v>311.50239653385535</v>
      </c>
      <c r="D40" s="378">
        <v>314.77060282885031</v>
      </c>
      <c r="E40" s="379">
        <v>-3.2682062949949682</v>
      </c>
      <c r="F40" s="380">
        <v>-1.0382819315474592E-2</v>
      </c>
    </row>
    <row r="41" spans="2:6">
      <c r="B41" s="366">
        <v>0</v>
      </c>
      <c r="C41" s="378">
        <v>311.50239653385535</v>
      </c>
      <c r="D41" s="378">
        <v>195.90449423136036</v>
      </c>
      <c r="E41" s="379">
        <v>115.59790230249499</v>
      </c>
      <c r="F41" s="380">
        <v>0.5900727431294942</v>
      </c>
    </row>
    <row r="42" spans="2:6">
      <c r="B42" s="366">
        <v>0</v>
      </c>
      <c r="C42" s="378">
        <v>0</v>
      </c>
      <c r="D42" s="378">
        <v>118.86610859748998</v>
      </c>
      <c r="E42" s="379">
        <v>-118.86610859748998</v>
      </c>
      <c r="F42" s="380">
        <v>-1</v>
      </c>
    </row>
    <row r="43" spans="2:6">
      <c r="B43" s="366" t="s">
        <v>284</v>
      </c>
      <c r="C43" s="378">
        <v>155</v>
      </c>
      <c r="D43" s="378">
        <v>151.01011135311813</v>
      </c>
      <c r="E43" s="379">
        <v>3.989888646881866</v>
      </c>
      <c r="F43" s="380">
        <v>2.6421334380397971E-2</v>
      </c>
    </row>
    <row r="44" spans="2:6">
      <c r="B44" s="292" t="s">
        <v>170</v>
      </c>
      <c r="C44" s="381">
        <v>41.338499999999982</v>
      </c>
      <c r="D44" s="381">
        <v>40.371631350222252</v>
      </c>
      <c r="E44" s="382">
        <v>0.96686864977773013</v>
      </c>
      <c r="F44" s="383">
        <v>2.3949209319538863E-2</v>
      </c>
    </row>
    <row r="45" spans="2:6" ht="15.75">
      <c r="B45" s="384" t="s">
        <v>22</v>
      </c>
      <c r="C45" s="385">
        <v>1507.1829084958938</v>
      </c>
      <c r="D45" s="385">
        <v>1519.3019127780487</v>
      </c>
      <c r="E45" s="385">
        <v>-12.119004282154883</v>
      </c>
      <c r="F45" s="386">
        <v>-7.9766925719162961E-3</v>
      </c>
    </row>
    <row r="46" spans="2:6">
      <c r="B46" s="18" t="s">
        <v>27</v>
      </c>
    </row>
  </sheetData>
  <pageMargins left="0.7" right="0.7" top="0.75" bottom="0.75" header="0.3" footer="0.3"/>
  <pageSetup orientation="portrait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C2:AC77"/>
  <sheetViews>
    <sheetView workbookViewId="0">
      <selection sqref="A1:XFD1048576"/>
    </sheetView>
  </sheetViews>
  <sheetFormatPr defaultRowHeight="12.75"/>
  <cols>
    <col min="1" max="2" width="3.140625" style="1" customWidth="1"/>
    <col min="3" max="3" width="45.85546875" style="1" customWidth="1"/>
    <col min="4" max="5" width="13.5703125" style="1" customWidth="1"/>
    <col min="6" max="6" width="12.140625" style="1" customWidth="1"/>
    <col min="7" max="7" width="8.85546875" style="1" bestFit="1" customWidth="1"/>
    <col min="8" max="9" width="9.7109375" style="1" customWidth="1"/>
    <col min="10" max="13" width="10.28515625" style="1" customWidth="1"/>
    <col min="14" max="14" width="27.7109375" style="1" customWidth="1"/>
    <col min="15" max="18" width="11.7109375" style="1" bestFit="1" customWidth="1"/>
    <col min="19" max="19" width="9.7109375" style="1" bestFit="1" customWidth="1"/>
    <col min="20" max="21" width="9.42578125" style="1" bestFit="1" customWidth="1"/>
    <col min="22" max="22" width="11" style="1" customWidth="1"/>
    <col min="23" max="23" width="13.85546875" style="1" bestFit="1" customWidth="1"/>
    <col min="24" max="24" width="9.140625" style="1"/>
    <col min="25" max="26" width="16" style="1" bestFit="1" customWidth="1"/>
    <col min="27" max="16384" width="9.140625" style="1"/>
  </cols>
  <sheetData>
    <row r="2" spans="3:29">
      <c r="D2" s="1">
        <v>2014</v>
      </c>
      <c r="E2" s="1">
        <v>2015</v>
      </c>
      <c r="F2" s="1">
        <v>2016</v>
      </c>
    </row>
    <row r="3" spans="3:29">
      <c r="C3" s="13" t="s">
        <v>349</v>
      </c>
      <c r="D3" s="164"/>
      <c r="E3" s="164"/>
      <c r="F3" s="164"/>
      <c r="G3" s="164"/>
      <c r="H3" s="164"/>
      <c r="I3" s="164"/>
    </row>
    <row r="4" spans="3:29">
      <c r="C4" s="393"/>
      <c r="D4" s="394"/>
      <c r="E4" s="394" t="s">
        <v>285</v>
      </c>
      <c r="F4" s="395"/>
      <c r="G4" s="394"/>
      <c r="H4" s="473" t="s">
        <v>350</v>
      </c>
      <c r="I4" s="474"/>
      <c r="N4" s="396" t="s">
        <v>286</v>
      </c>
      <c r="Y4" s="396" t="s">
        <v>287</v>
      </c>
      <c r="Z4" s="396" t="s">
        <v>287</v>
      </c>
    </row>
    <row r="5" spans="3:29" s="401" customFormat="1" ht="25.5">
      <c r="C5" s="397"/>
      <c r="D5" s="398" t="s">
        <v>351</v>
      </c>
      <c r="E5" s="399" t="s">
        <v>352</v>
      </c>
      <c r="F5" s="400" t="s">
        <v>353</v>
      </c>
      <c r="G5" s="399"/>
      <c r="H5" s="398" t="s">
        <v>10</v>
      </c>
      <c r="I5" s="400" t="s">
        <v>11</v>
      </c>
      <c r="N5" s="1"/>
      <c r="O5" s="1">
        <v>2009</v>
      </c>
      <c r="P5" s="1">
        <v>2010</v>
      </c>
      <c r="Q5" s="1">
        <v>2011</v>
      </c>
      <c r="R5" s="1">
        <v>2012</v>
      </c>
      <c r="S5" s="1">
        <v>2013</v>
      </c>
      <c r="T5" s="1">
        <v>2014</v>
      </c>
      <c r="U5" s="1">
        <v>2015</v>
      </c>
      <c r="V5" s="1">
        <v>2016</v>
      </c>
      <c r="W5" s="1">
        <v>2017</v>
      </c>
      <c r="X5" s="1"/>
      <c r="Y5" s="1">
        <v>2009</v>
      </c>
      <c r="Z5" s="1">
        <v>2010</v>
      </c>
    </row>
    <row r="6" spans="3:29">
      <c r="C6" s="393" t="s">
        <v>288</v>
      </c>
      <c r="D6" s="402">
        <f t="shared" ref="D6:F15" ca="1" si="0">OFFSET($O6,0,D$2-2008)</f>
        <v>-19.284800000000001</v>
      </c>
      <c r="E6" s="403">
        <f t="shared" ca="1" si="0"/>
        <v>-18.924800000000001</v>
      </c>
      <c r="F6" s="404">
        <f t="shared" ca="1" si="0"/>
        <v>-19.453900000000001</v>
      </c>
      <c r="G6" s="394"/>
      <c r="H6" s="405">
        <f ca="1">F6-D6</f>
        <v>-0.16910000000000025</v>
      </c>
      <c r="I6" s="406">
        <f ca="1">F6-E6</f>
        <v>-0.52909999999999968</v>
      </c>
      <c r="N6" s="393" t="s">
        <v>288</v>
      </c>
      <c r="O6" s="402">
        <v>-2146826265</v>
      </c>
      <c r="P6" s="402">
        <v>-2146826265</v>
      </c>
      <c r="Q6" s="402">
        <v>-2146826265</v>
      </c>
      <c r="R6" s="402">
        <v>-2146826265</v>
      </c>
      <c r="S6" s="402">
        <v>-2146826265</v>
      </c>
      <c r="T6" s="402">
        <v>-2146826265</v>
      </c>
      <c r="U6" s="402">
        <v>-19.284800000000001</v>
      </c>
      <c r="V6" s="402">
        <v>-18.924800000000001</v>
      </c>
      <c r="W6" s="402">
        <v>-19.453900000000001</v>
      </c>
      <c r="Y6" s="402">
        <v>381.93312806999995</v>
      </c>
      <c r="Z6" s="402">
        <v>363.75014306999992</v>
      </c>
    </row>
    <row r="7" spans="3:29">
      <c r="C7" s="407" t="s">
        <v>289</v>
      </c>
      <c r="D7" s="408">
        <f ca="1">OFFSET($O7,0,D$2-2008)</f>
        <v>26.409500000000001</v>
      </c>
      <c r="E7" s="3">
        <f t="shared" ca="1" si="0"/>
        <v>26.5657</v>
      </c>
      <c r="F7" s="409">
        <f t="shared" ca="1" si="0"/>
        <v>27.644213000000001</v>
      </c>
      <c r="H7" s="408">
        <f ca="1">F7-D7</f>
        <v>1.2347129999999993</v>
      </c>
      <c r="I7" s="409">
        <f ca="1">F7-E7</f>
        <v>1.0785130000000009</v>
      </c>
      <c r="N7" s="407" t="s">
        <v>289</v>
      </c>
      <c r="O7" s="408">
        <v>-2146826265</v>
      </c>
      <c r="P7" s="408">
        <v>-2146826265</v>
      </c>
      <c r="Q7" s="408">
        <v>-2146826265</v>
      </c>
      <c r="R7" s="408">
        <v>-2146826265</v>
      </c>
      <c r="S7" s="408">
        <v>-2146826265</v>
      </c>
      <c r="T7" s="408">
        <v>-2146826265</v>
      </c>
      <c r="U7" s="408">
        <v>26.409500000000001</v>
      </c>
      <c r="V7" s="408">
        <v>26.5657</v>
      </c>
      <c r="W7" s="408">
        <v>27.644213000000001</v>
      </c>
      <c r="Y7" s="408">
        <v>15.824</v>
      </c>
      <c r="Z7" s="408">
        <v>13.217079999999999</v>
      </c>
    </row>
    <row r="8" spans="3:29">
      <c r="C8" s="407" t="s">
        <v>290</v>
      </c>
      <c r="D8" s="408">
        <f t="shared" ca="1" si="0"/>
        <v>355.556127</v>
      </c>
      <c r="E8" s="3">
        <f t="shared" ca="1" si="0"/>
        <v>328.43346954936197</v>
      </c>
      <c r="F8" s="409">
        <f t="shared" ca="1" si="0"/>
        <v>328.03537309199999</v>
      </c>
      <c r="H8" s="408">
        <f ca="1">F8-D8</f>
        <v>-27.520753908000017</v>
      </c>
      <c r="I8" s="409">
        <f ca="1">F8-E8</f>
        <v>-0.39809645736198718</v>
      </c>
      <c r="N8" s="407" t="s">
        <v>290</v>
      </c>
      <c r="O8" s="408">
        <v>-2146826265</v>
      </c>
      <c r="P8" s="408">
        <v>-2146826265</v>
      </c>
      <c r="Q8" s="408">
        <v>-2146826265</v>
      </c>
      <c r="R8" s="408">
        <v>-2146826265</v>
      </c>
      <c r="S8" s="408">
        <v>-2146826265</v>
      </c>
      <c r="T8" s="408">
        <v>-2146826265</v>
      </c>
      <c r="U8" s="408">
        <v>355.556127</v>
      </c>
      <c r="V8" s="408">
        <v>328.43346954936197</v>
      </c>
      <c r="W8" s="408">
        <v>328.03537309199999</v>
      </c>
      <c r="Y8" s="408">
        <v>193.68687804999993</v>
      </c>
      <c r="Z8" s="408">
        <v>208.97995638999987</v>
      </c>
    </row>
    <row r="9" spans="3:29">
      <c r="C9" s="407" t="s">
        <v>291</v>
      </c>
      <c r="D9" s="408">
        <f t="shared" ca="1" si="0"/>
        <v>70.450828999999999</v>
      </c>
      <c r="E9" s="3">
        <f t="shared" ca="1" si="0"/>
        <v>167.275407728788</v>
      </c>
      <c r="F9" s="409">
        <f t="shared" ca="1" si="0"/>
        <v>186.968989056986</v>
      </c>
      <c r="H9" s="408">
        <f t="shared" ref="H9:H18" ca="1" si="1">F9-D9</f>
        <v>116.51816005698601</v>
      </c>
      <c r="I9" s="409">
        <f t="shared" ref="I9:I18" ca="1" si="2">F9-E9</f>
        <v>19.693581328198007</v>
      </c>
      <c r="N9" s="407" t="s">
        <v>291</v>
      </c>
      <c r="O9" s="408">
        <v>-2146826265</v>
      </c>
      <c r="P9" s="408">
        <v>-2146826265</v>
      </c>
      <c r="Q9" s="408">
        <v>-2146826265</v>
      </c>
      <c r="R9" s="408">
        <v>-2146826265</v>
      </c>
      <c r="S9" s="408">
        <v>-2146826265</v>
      </c>
      <c r="T9" s="408">
        <v>-2146826265</v>
      </c>
      <c r="U9" s="408">
        <v>70.450828999999999</v>
      </c>
      <c r="V9" s="408">
        <v>167.275407728788</v>
      </c>
      <c r="W9" s="408">
        <v>186.968989056986</v>
      </c>
      <c r="Y9" s="408">
        <v>97.793552000000005</v>
      </c>
      <c r="Z9" s="408">
        <v>84.792414000000008</v>
      </c>
    </row>
    <row r="10" spans="3:29">
      <c r="C10" s="407" t="s">
        <v>153</v>
      </c>
      <c r="D10" s="408">
        <f t="shared" ca="1" si="0"/>
        <v>76.533695100000003</v>
      </c>
      <c r="E10" s="3">
        <f t="shared" ca="1" si="0"/>
        <v>69.269619860991298</v>
      </c>
      <c r="F10" s="409">
        <f t="shared" ca="1" si="0"/>
        <v>64.587105919793004</v>
      </c>
      <c r="H10" s="408">
        <f t="shared" ca="1" si="1"/>
        <v>-11.946589180206999</v>
      </c>
      <c r="I10" s="409">
        <f t="shared" ca="1" si="2"/>
        <v>-4.6825139411982946</v>
      </c>
      <c r="N10" s="407" t="s">
        <v>153</v>
      </c>
      <c r="O10" s="408">
        <v>-2146826265</v>
      </c>
      <c r="P10" s="408">
        <v>-2146826265</v>
      </c>
      <c r="Q10" s="408">
        <v>-2146826265</v>
      </c>
      <c r="R10" s="408">
        <v>-2146826265</v>
      </c>
      <c r="S10" s="408">
        <v>-2146826265</v>
      </c>
      <c r="T10" s="408">
        <v>-2146826265</v>
      </c>
      <c r="U10" s="408">
        <v>76.533695100000003</v>
      </c>
      <c r="V10" s="408">
        <v>69.269619860991298</v>
      </c>
      <c r="W10" s="408">
        <v>64.587105919793004</v>
      </c>
      <c r="Y10" s="408">
        <v>36.17</v>
      </c>
      <c r="Z10" s="408">
        <v>22.285900000000002</v>
      </c>
    </row>
    <row r="11" spans="3:29">
      <c r="C11" s="407" t="s">
        <v>292</v>
      </c>
      <c r="D11" s="408">
        <f t="shared" ca="1" si="0"/>
        <v>369.02729742358298</v>
      </c>
      <c r="E11" s="3">
        <f t="shared" ca="1" si="0"/>
        <v>325.84332481145202</v>
      </c>
      <c r="F11" s="409">
        <f t="shared" ca="1" si="0"/>
        <v>324.70737019131599</v>
      </c>
      <c r="H11" s="408">
        <f t="shared" ca="1" si="1"/>
        <v>-44.319927232266991</v>
      </c>
      <c r="I11" s="409">
        <f t="shared" ca="1" si="2"/>
        <v>-1.1359546201360331</v>
      </c>
      <c r="N11" s="407" t="s">
        <v>54</v>
      </c>
      <c r="O11" s="408">
        <v>-2146826265</v>
      </c>
      <c r="P11" s="408">
        <v>-2146826265</v>
      </c>
      <c r="Q11" s="408">
        <v>-2146826265</v>
      </c>
      <c r="R11" s="408">
        <v>-2146826265</v>
      </c>
      <c r="S11" s="408">
        <v>-2146826265</v>
      </c>
      <c r="T11" s="408">
        <v>-2146826265</v>
      </c>
      <c r="U11" s="408">
        <v>369.02729742358298</v>
      </c>
      <c r="V11" s="408">
        <v>325.84332481145202</v>
      </c>
      <c r="W11" s="408">
        <v>324.70737019131599</v>
      </c>
      <c r="Y11" s="408">
        <v>76.29443929</v>
      </c>
      <c r="Z11" s="408">
        <v>109.83673401999999</v>
      </c>
    </row>
    <row r="12" spans="3:29">
      <c r="C12" s="407" t="s">
        <v>55</v>
      </c>
      <c r="D12" s="408">
        <f t="shared" ca="1" si="0"/>
        <v>78.550522469000001</v>
      </c>
      <c r="E12" s="3">
        <f t="shared" ca="1" si="0"/>
        <v>91.3385134383701</v>
      </c>
      <c r="F12" s="409">
        <f t="shared" ca="1" si="0"/>
        <v>98.157919131976897</v>
      </c>
      <c r="H12" s="408">
        <f t="shared" ca="1" si="1"/>
        <v>19.607396662976896</v>
      </c>
      <c r="I12" s="409">
        <f t="shared" ca="1" si="2"/>
        <v>6.8194056936067966</v>
      </c>
      <c r="N12" s="407" t="s">
        <v>55</v>
      </c>
      <c r="O12" s="408">
        <v>-2146826265</v>
      </c>
      <c r="P12" s="408">
        <v>-2146826265</v>
      </c>
      <c r="Q12" s="408">
        <v>-2146826265</v>
      </c>
      <c r="R12" s="408">
        <v>-2146826265</v>
      </c>
      <c r="S12" s="408">
        <v>-2146826265</v>
      </c>
      <c r="T12" s="408">
        <v>-2146826265</v>
      </c>
      <c r="U12" s="408">
        <v>78.550522469000001</v>
      </c>
      <c r="V12" s="408">
        <v>91.3385134383701</v>
      </c>
      <c r="W12" s="408">
        <v>98.157919131976897</v>
      </c>
      <c r="Y12" s="408">
        <v>318.34238391999997</v>
      </c>
      <c r="Z12" s="408">
        <v>331.05495080000003</v>
      </c>
    </row>
    <row r="13" spans="3:29">
      <c r="C13" s="407" t="s">
        <v>293</v>
      </c>
      <c r="D13" s="408">
        <f t="shared" ca="1" si="0"/>
        <v>26.863700900000001</v>
      </c>
      <c r="E13" s="3">
        <f t="shared" ca="1" si="0"/>
        <v>1.2638199999999999</v>
      </c>
      <c r="F13" s="410">
        <f t="shared" ca="1" si="0"/>
        <v>1.2638199999999999</v>
      </c>
      <c r="H13" s="408">
        <f t="shared" ca="1" si="1"/>
        <v>-25.599880900000002</v>
      </c>
      <c r="I13" s="409">
        <f t="shared" ca="1" si="2"/>
        <v>0</v>
      </c>
      <c r="N13" s="407" t="s">
        <v>293</v>
      </c>
      <c r="O13" s="408">
        <v>-2146826265</v>
      </c>
      <c r="P13" s="408">
        <v>-2146826265</v>
      </c>
      <c r="Q13" s="408">
        <v>-2146826265</v>
      </c>
      <c r="R13" s="408">
        <v>-2146826265</v>
      </c>
      <c r="S13" s="408">
        <v>-2146826265</v>
      </c>
      <c r="T13" s="408">
        <v>-2146826265</v>
      </c>
      <c r="U13" s="408">
        <v>26.863700900000001</v>
      </c>
      <c r="V13" s="408">
        <v>1.2638199999999999</v>
      </c>
      <c r="W13" s="408">
        <v>1.2638199999999999</v>
      </c>
      <c r="Y13" s="408">
        <v>8.1796981400000011</v>
      </c>
      <c r="Z13" s="408">
        <v>2.7424455299999986</v>
      </c>
    </row>
    <row r="14" spans="3:29">
      <c r="C14" s="407" t="s">
        <v>294</v>
      </c>
      <c r="D14" s="408">
        <f t="shared" ca="1" si="0"/>
        <v>6.5961326400001496</v>
      </c>
      <c r="E14" s="3">
        <f t="shared" ca="1" si="0"/>
        <v>7.3</v>
      </c>
      <c r="F14" s="410">
        <f t="shared" ca="1" si="0"/>
        <v>17.8</v>
      </c>
      <c r="H14" s="408">
        <f ca="1">F14-D14</f>
        <v>11.203867359999851</v>
      </c>
      <c r="I14" s="409">
        <f ca="1">F14-E14</f>
        <v>10.5</v>
      </c>
      <c r="N14" s="407" t="s">
        <v>294</v>
      </c>
      <c r="O14" s="408">
        <v>-2146826265</v>
      </c>
      <c r="P14" s="408">
        <v>-2146826265</v>
      </c>
      <c r="Q14" s="408">
        <v>-2146826265</v>
      </c>
      <c r="R14" s="408">
        <v>-2146826265</v>
      </c>
      <c r="S14" s="408">
        <v>-2146826265</v>
      </c>
      <c r="T14" s="408">
        <v>-2146826265</v>
      </c>
      <c r="U14" s="408">
        <v>6.5961326400001496</v>
      </c>
      <c r="V14" s="408">
        <v>7.3</v>
      </c>
      <c r="W14" s="408">
        <v>17.8</v>
      </c>
      <c r="Y14" s="408">
        <v>30.092219529999994</v>
      </c>
      <c r="Z14" s="408">
        <v>36.700000000000003</v>
      </c>
    </row>
    <row r="15" spans="3:29">
      <c r="C15" s="411" t="s">
        <v>295</v>
      </c>
      <c r="D15" s="408">
        <f t="shared" ca="1" si="0"/>
        <v>-2.50264205</v>
      </c>
      <c r="E15" s="3">
        <f t="shared" ca="1" si="0"/>
        <v>-0.39999999999999902</v>
      </c>
      <c r="F15" s="409">
        <f t="shared" ca="1" si="0"/>
        <v>-0.4</v>
      </c>
      <c r="G15" s="412"/>
      <c r="H15" s="408">
        <f t="shared" ca="1" si="1"/>
        <v>2.10264205</v>
      </c>
      <c r="I15" s="409">
        <f t="shared" ca="1" si="2"/>
        <v>-9.9920072216264089E-16</v>
      </c>
      <c r="N15" s="411" t="s">
        <v>295</v>
      </c>
      <c r="O15" s="408">
        <v>-2146826265</v>
      </c>
      <c r="P15" s="408">
        <v>-2146826265</v>
      </c>
      <c r="Q15" s="408">
        <v>-2146826265</v>
      </c>
      <c r="R15" s="408">
        <v>-2146826265</v>
      </c>
      <c r="S15" s="408">
        <v>-2146826265</v>
      </c>
      <c r="T15" s="408">
        <v>-0.58956427</v>
      </c>
      <c r="U15" s="408">
        <v>-2.50264205</v>
      </c>
      <c r="V15" s="408">
        <v>-0.39999999999999902</v>
      </c>
      <c r="W15" s="408">
        <v>-0.4</v>
      </c>
      <c r="Y15" s="408">
        <v>28.802147169999834</v>
      </c>
      <c r="Z15" s="408">
        <v>27.382891100000098</v>
      </c>
      <c r="AC15" s="13"/>
    </row>
    <row r="16" spans="3:29" s="13" customFormat="1">
      <c r="C16" s="413" t="s">
        <v>296</v>
      </c>
      <c r="D16" s="414">
        <f ca="1">SUM(D6:D15)</f>
        <v>988.20036248258327</v>
      </c>
      <c r="E16" s="415">
        <f ca="1">SUM(E6:E15)</f>
        <v>997.96505538896338</v>
      </c>
      <c r="F16" s="416">
        <f ca="1">SUM(F6:F15)</f>
        <v>1029.3108903920718</v>
      </c>
      <c r="H16" s="414">
        <f t="shared" ca="1" si="1"/>
        <v>41.110527909488496</v>
      </c>
      <c r="I16" s="416">
        <f t="shared" ca="1" si="2"/>
        <v>31.345835003108391</v>
      </c>
      <c r="M16" s="1"/>
      <c r="N16" s="413" t="s">
        <v>296</v>
      </c>
      <c r="O16" s="414">
        <f t="shared" ref="O16:W16" si="3">SUM(O6:O15)</f>
        <v>-21468262650</v>
      </c>
      <c r="P16" s="414">
        <f t="shared" si="3"/>
        <v>-21468262650</v>
      </c>
      <c r="Q16" s="414">
        <f t="shared" si="3"/>
        <v>-21468262650</v>
      </c>
      <c r="R16" s="414">
        <f t="shared" si="3"/>
        <v>-21468262650</v>
      </c>
      <c r="S16" s="414">
        <f t="shared" si="3"/>
        <v>-21468262650</v>
      </c>
      <c r="T16" s="414">
        <f t="shared" si="3"/>
        <v>-19321436385.589565</v>
      </c>
      <c r="U16" s="414">
        <f t="shared" si="3"/>
        <v>988.20036248258327</v>
      </c>
      <c r="V16" s="414">
        <f t="shared" si="3"/>
        <v>997.96505538896338</v>
      </c>
      <c r="W16" s="414">
        <f t="shared" si="3"/>
        <v>1029.3108903920718</v>
      </c>
      <c r="X16" s="1"/>
      <c r="Y16" s="414">
        <f>SUM(Y6:Y15)</f>
        <v>1187.1184461699997</v>
      </c>
      <c r="Z16" s="414">
        <f>SUM(Z6:Z15)</f>
        <v>1200.74251491</v>
      </c>
      <c r="AC16" s="1"/>
    </row>
    <row r="17" spans="3:29">
      <c r="C17" s="411" t="s">
        <v>24</v>
      </c>
      <c r="D17" s="417">
        <f ca="1">OFFSET($O17,0,D$2-2008)</f>
        <v>111.74126352870201</v>
      </c>
      <c r="E17" s="418">
        <f ca="1">OFFSET($O17,0,E$2-2008)</f>
        <v>135.715424831192</v>
      </c>
      <c r="F17" s="419">
        <f ca="1">OFFSET($O17,0,F$2-2008)</f>
        <v>149.55174707037099</v>
      </c>
      <c r="H17" s="417">
        <f t="shared" ca="1" si="1"/>
        <v>37.810483541668987</v>
      </c>
      <c r="I17" s="419">
        <f t="shared" ca="1" si="2"/>
        <v>13.836322239178998</v>
      </c>
      <c r="M17" s="13"/>
      <c r="N17" s="411" t="s">
        <v>24</v>
      </c>
      <c r="O17" s="417">
        <v>-2146826265</v>
      </c>
      <c r="P17" s="417">
        <v>-2146826265</v>
      </c>
      <c r="Q17" s="417">
        <v>-2146826265</v>
      </c>
      <c r="R17" s="417">
        <v>-2146826265</v>
      </c>
      <c r="S17" s="417">
        <v>-2146826265</v>
      </c>
      <c r="T17" s="417">
        <v>-2146826265</v>
      </c>
      <c r="U17" s="417">
        <v>111.74126352870201</v>
      </c>
      <c r="V17" s="417">
        <v>135.715424831192</v>
      </c>
      <c r="W17" s="417">
        <v>149.55174707037099</v>
      </c>
      <c r="Y17" s="417">
        <v>1444.3650606400001</v>
      </c>
      <c r="Z17" s="417" t="e">
        <v>#REF!</v>
      </c>
      <c r="AC17" s="13"/>
    </row>
    <row r="18" spans="3:29" s="13" customFormat="1">
      <c r="C18" s="211" t="s">
        <v>297</v>
      </c>
      <c r="D18" s="420">
        <f ca="1">D16-D17</f>
        <v>876.45909895388127</v>
      </c>
      <c r="E18" s="421">
        <f ca="1">E16-E17</f>
        <v>862.24963055777141</v>
      </c>
      <c r="F18" s="422">
        <f ca="1">F16-F17</f>
        <v>879.75914332170078</v>
      </c>
      <c r="G18" s="423"/>
      <c r="H18" s="424">
        <f t="shared" ca="1" si="1"/>
        <v>3.3000443678195097</v>
      </c>
      <c r="I18" s="425">
        <f t="shared" ca="1" si="2"/>
        <v>17.509512763929365</v>
      </c>
      <c r="M18" s="1"/>
      <c r="N18" s="211" t="s">
        <v>297</v>
      </c>
      <c r="O18" s="420">
        <f t="shared" ref="O18:W18" si="4">O16-O17</f>
        <v>-19321436385</v>
      </c>
      <c r="P18" s="420">
        <f t="shared" si="4"/>
        <v>-19321436385</v>
      </c>
      <c r="Q18" s="420">
        <f t="shared" si="4"/>
        <v>-19321436385</v>
      </c>
      <c r="R18" s="420">
        <f t="shared" si="4"/>
        <v>-19321436385</v>
      </c>
      <c r="S18" s="420">
        <f t="shared" si="4"/>
        <v>-19321436385</v>
      </c>
      <c r="T18" s="420">
        <f t="shared" si="4"/>
        <v>-17174610120.589565</v>
      </c>
      <c r="U18" s="420">
        <f t="shared" si="4"/>
        <v>876.45909895388127</v>
      </c>
      <c r="V18" s="420">
        <f t="shared" si="4"/>
        <v>862.24963055777141</v>
      </c>
      <c r="W18" s="420">
        <f t="shared" si="4"/>
        <v>879.75914332170078</v>
      </c>
      <c r="X18" s="1"/>
      <c r="Y18" s="420">
        <f t="shared" ref="Y18:Z18" si="5">Y16-Y17</f>
        <v>-257.2466144700004</v>
      </c>
      <c r="Z18" s="420" t="e">
        <f t="shared" si="5"/>
        <v>#REF!</v>
      </c>
      <c r="AC18" s="1"/>
    </row>
    <row r="19" spans="3:29">
      <c r="C19" s="164" t="s">
        <v>27</v>
      </c>
      <c r="M19" s="13"/>
    </row>
    <row r="20" spans="3:29">
      <c r="C20" s="164"/>
      <c r="M20" s="13"/>
      <c r="N20" s="1" t="s">
        <v>298</v>
      </c>
      <c r="O20" s="3">
        <v>-2146826265</v>
      </c>
      <c r="P20" s="3">
        <v>-2146826265</v>
      </c>
      <c r="Q20" s="3">
        <v>-2146826265</v>
      </c>
      <c r="R20" s="3">
        <v>-2146826265</v>
      </c>
      <c r="S20" s="3">
        <v>-2146826265</v>
      </c>
      <c r="T20" s="3">
        <v>-2146826265</v>
      </c>
      <c r="U20" s="3">
        <v>99.854657966835802</v>
      </c>
      <c r="V20" s="3">
        <v>97.484154026691797</v>
      </c>
      <c r="W20" s="3">
        <v>103.96047710394301</v>
      </c>
    </row>
    <row r="21" spans="3:29">
      <c r="C21" s="164"/>
      <c r="M21" s="13"/>
      <c r="N21" s="1" t="s">
        <v>40</v>
      </c>
      <c r="O21" s="426">
        <f t="shared" ref="O21:W21" si="6">O18-O20</f>
        <v>-17174610120</v>
      </c>
      <c r="P21" s="426">
        <f t="shared" si="6"/>
        <v>-17174610120</v>
      </c>
      <c r="Q21" s="426">
        <f t="shared" si="6"/>
        <v>-17174610120</v>
      </c>
      <c r="R21" s="426">
        <f t="shared" si="6"/>
        <v>-17174610120</v>
      </c>
      <c r="S21" s="426">
        <f t="shared" si="6"/>
        <v>-17174610120</v>
      </c>
      <c r="T21" s="426">
        <f t="shared" si="6"/>
        <v>-15027783855.589565</v>
      </c>
      <c r="U21" s="426">
        <f t="shared" si="6"/>
        <v>776.60444098704545</v>
      </c>
      <c r="V21" s="426">
        <f t="shared" si="6"/>
        <v>764.76547653107957</v>
      </c>
      <c r="W21" s="426">
        <f t="shared" si="6"/>
        <v>775.79866621775773</v>
      </c>
    </row>
    <row r="22" spans="3:29">
      <c r="C22" s="164"/>
      <c r="M22" s="13"/>
    </row>
    <row r="23" spans="3:29">
      <c r="C23" s="164"/>
      <c r="M23" s="13"/>
    </row>
    <row r="24" spans="3:29">
      <c r="C24" s="164"/>
      <c r="M24" s="13"/>
    </row>
    <row r="25" spans="3:29">
      <c r="C25" s="164"/>
    </row>
    <row r="26" spans="3:29">
      <c r="C26" s="13"/>
      <c r="D26" s="13" t="s">
        <v>40</v>
      </c>
      <c r="E26" s="427"/>
      <c r="F26" s="428">
        <v>1519.3019127780501</v>
      </c>
      <c r="G26" s="427"/>
      <c r="I26" s="427"/>
      <c r="J26" s="427"/>
      <c r="K26" s="427"/>
      <c r="L26" s="427"/>
      <c r="Y26" s="3">
        <v>105.20512447</v>
      </c>
      <c r="Z26" s="3">
        <v>97.258982569999986</v>
      </c>
    </row>
    <row r="27" spans="3:29">
      <c r="D27" s="1" t="s">
        <v>40</v>
      </c>
      <c r="F27" s="426">
        <f ca="1">F18-F26</f>
        <v>-639.54276945634933</v>
      </c>
      <c r="M27" s="427"/>
      <c r="Y27" s="3">
        <v>32.204748430000009</v>
      </c>
      <c r="Z27" s="3">
        <v>18.525498839999997</v>
      </c>
    </row>
    <row r="28" spans="3:29">
      <c r="Y28" s="3">
        <v>1306.9551877400002</v>
      </c>
      <c r="Z28" s="3" t="e">
        <v>#REF!</v>
      </c>
    </row>
    <row r="29" spans="3:29">
      <c r="Y29" s="429">
        <f t="shared" ref="Y29:Z29" si="7">SUM(Y26:Y28)-Y17</f>
        <v>0</v>
      </c>
      <c r="Z29" s="429" t="e">
        <f t="shared" si="7"/>
        <v>#REF!</v>
      </c>
    </row>
    <row r="36" spans="13:19">
      <c r="M36" s="6"/>
    </row>
    <row r="37" spans="13:19">
      <c r="M37" s="6"/>
    </row>
    <row r="38" spans="13:19">
      <c r="M38" s="6"/>
    </row>
    <row r="39" spans="13:19">
      <c r="M39" s="6"/>
    </row>
    <row r="40" spans="13:19">
      <c r="M40" s="6"/>
    </row>
    <row r="41" spans="13:19">
      <c r="M41" s="6"/>
      <c r="O41" s="430">
        <v>2009</v>
      </c>
      <c r="P41" s="430">
        <v>2010</v>
      </c>
      <c r="Q41" s="430">
        <v>2010</v>
      </c>
      <c r="R41" s="431">
        <v>2011</v>
      </c>
    </row>
    <row r="42" spans="13:19">
      <c r="M42" s="6"/>
      <c r="O42" s="432" t="s">
        <v>299</v>
      </c>
      <c r="P42" s="432" t="s">
        <v>7</v>
      </c>
      <c r="Q42" s="432" t="s">
        <v>300</v>
      </c>
      <c r="R42" s="431" t="s">
        <v>7</v>
      </c>
      <c r="S42" s="432" t="s">
        <v>301</v>
      </c>
    </row>
    <row r="43" spans="13:19">
      <c r="M43" s="6"/>
      <c r="N43" s="6"/>
    </row>
    <row r="44" spans="13:19">
      <c r="M44" s="6"/>
      <c r="N44" s="6"/>
    </row>
    <row r="45" spans="13:19">
      <c r="M45" s="6"/>
      <c r="N45" s="433" t="s">
        <v>302</v>
      </c>
    </row>
    <row r="46" spans="13:19" ht="25.5">
      <c r="M46" s="6"/>
      <c r="N46" s="433" t="s">
        <v>303</v>
      </c>
      <c r="O46" s="430" t="str">
        <f>O41-1&amp;"/"&amp;RIGHT(O41,2)&amp;" "&amp;O42</f>
        <v>2008/09 Actual</v>
      </c>
      <c r="P46" s="430" t="str">
        <f>P41-1&amp;"/"&amp;RIGHT(P41,2)&amp;" "&amp;P42</f>
        <v>2009/10 Budget</v>
      </c>
      <c r="Q46" s="430" t="str">
        <f>Q41-1&amp;"/"&amp;RIGHT(Q41,2)&amp;" "&amp;Q42</f>
        <v>2009/10 Proejcted</v>
      </c>
      <c r="R46" s="430" t="str">
        <f>R41-1&amp;"/"&amp;RIGHT(R41,2)&amp;" "&amp;R42</f>
        <v>2010/11 Budget</v>
      </c>
      <c r="S46" s="430" t="str">
        <f>S42</f>
        <v>change</v>
      </c>
    </row>
    <row r="47" spans="13:19">
      <c r="M47" s="6"/>
      <c r="N47" s="434" t="s">
        <v>304</v>
      </c>
      <c r="O47" s="435">
        <f ca="1">OFFSET($O$9,0,O$41-2008)+OFFSET($O$8,0,O$41-2008)</f>
        <v>-4293652530</v>
      </c>
      <c r="P47" s="436">
        <f ca="1">OFFSET($Y$9,0,P$41-2010)+OFFSET($Y$8,0,P$41-2010)</f>
        <v>291.48043004999994</v>
      </c>
      <c r="Q47" s="435">
        <f ca="1">OFFSET($O$9,0,Q$41-2008)+OFFSET($O$8,0,Q$41-2008)</f>
        <v>-4293652530</v>
      </c>
      <c r="R47" s="435">
        <f ca="1">OFFSET($O$9,0,R$41-2008)+OFFSET($O$8,0,R$41-2008)</f>
        <v>-4293652530</v>
      </c>
      <c r="S47" s="435">
        <f t="shared" ref="S47:S53" ca="1" si="8">R47-P47</f>
        <v>-4293652821.4804301</v>
      </c>
    </row>
    <row r="48" spans="13:19">
      <c r="M48" s="6"/>
      <c r="N48" s="434" t="s">
        <v>305</v>
      </c>
      <c r="O48" s="437">
        <f ca="1">OFFSET($O$11,0,O$41-2008)</f>
        <v>-2146826265</v>
      </c>
      <c r="P48" s="438">
        <f ca="1">OFFSET($Y$11,0,P$41-2010)</f>
        <v>76.29443929</v>
      </c>
      <c r="Q48" s="437">
        <f ca="1">OFFSET($O$11,0,Q$41-2008)</f>
        <v>-2146826265</v>
      </c>
      <c r="R48" s="437">
        <f ca="1">OFFSET($O$11,0,R$41-2008)</f>
        <v>-2146826265</v>
      </c>
      <c r="S48" s="437">
        <f t="shared" ca="1" si="8"/>
        <v>-2146826341.2944393</v>
      </c>
    </row>
    <row r="49" spans="13:19">
      <c r="M49" s="6"/>
      <c r="N49" s="434" t="s">
        <v>306</v>
      </c>
      <c r="O49" s="437">
        <f ca="1">OFFSET($O$10,0,O$41-2008)</f>
        <v>-2146826265</v>
      </c>
      <c r="P49" s="438">
        <f ca="1">OFFSET($Y$10,0,P$41-2010)</f>
        <v>36.17</v>
      </c>
      <c r="Q49" s="437">
        <f ca="1">OFFSET($O$10,0,Q$41-2008)</f>
        <v>-2146826265</v>
      </c>
      <c r="R49" s="437">
        <f ca="1">OFFSET($O$10,0,R$41-2008)</f>
        <v>-2146826265</v>
      </c>
      <c r="S49" s="437">
        <f t="shared" ca="1" si="8"/>
        <v>-2146826301.1700001</v>
      </c>
    </row>
    <row r="50" spans="13:19">
      <c r="M50" s="6"/>
      <c r="N50" s="434" t="s">
        <v>307</v>
      </c>
      <c r="O50" s="437">
        <f ca="1">OFFSET($O$13,0,O$41-2008)</f>
        <v>-2146826265</v>
      </c>
      <c r="P50" s="438">
        <f ca="1">OFFSET($Y$13,0,P$41-2010)</f>
        <v>8.1796981400000011</v>
      </c>
      <c r="Q50" s="437">
        <f ca="1">OFFSET($O$13,0,Q$41-2008)</f>
        <v>-2146826265</v>
      </c>
      <c r="R50" s="437">
        <f ca="1">OFFSET($O$13,0,R$41-2008)</f>
        <v>-2146826265</v>
      </c>
      <c r="S50" s="437">
        <f t="shared" ca="1" si="8"/>
        <v>-2146826273.1796982</v>
      </c>
    </row>
    <row r="51" spans="13:19">
      <c r="M51" s="6"/>
      <c r="N51" s="434" t="s">
        <v>308</v>
      </c>
      <c r="O51" s="437">
        <f ca="1">OFFSET($O$12,0,O$41-2008)</f>
        <v>-2146826265</v>
      </c>
      <c r="P51" s="438">
        <f ca="1">OFFSET($Y$12,0,P$41-2010)</f>
        <v>318.34238391999997</v>
      </c>
      <c r="Q51" s="437">
        <f ca="1">OFFSET($O$12,0,Q$41-2008)</f>
        <v>-2146826265</v>
      </c>
      <c r="R51" s="437">
        <f ca="1">OFFSET($O$12,0,R$41-2008)</f>
        <v>-2146826265</v>
      </c>
      <c r="S51" s="437">
        <f t="shared" ca="1" si="8"/>
        <v>-2146826583.3423839</v>
      </c>
    </row>
    <row r="52" spans="13:19">
      <c r="M52" s="6"/>
      <c r="N52" s="434" t="s">
        <v>309</v>
      </c>
      <c r="O52" s="437">
        <f ca="1">OFFSET($O$7,0,O$41-2008)+OFFSET($O$6,0,O$41-2008)</f>
        <v>-4293652530</v>
      </c>
      <c r="P52" s="438">
        <f ca="1">OFFSET($Y$7,0,P$41-2010)+OFFSET($Y$6,0,P$41-2010)</f>
        <v>397.75712806999996</v>
      </c>
      <c r="Q52" s="437">
        <f ca="1">OFFSET($O$7,0,Q$41-2008)+OFFSET($O$6,0,Q$41-2008)</f>
        <v>-4293652530</v>
      </c>
      <c r="R52" s="437">
        <f ca="1">OFFSET($O$7,0,R$41-2008)+OFFSET($O$6,0,R$41-2008)</f>
        <v>-4293652530</v>
      </c>
      <c r="S52" s="437">
        <f t="shared" ca="1" si="8"/>
        <v>-4293652927.7571282</v>
      </c>
    </row>
    <row r="53" spans="13:19">
      <c r="M53" s="6"/>
      <c r="N53" s="434" t="s">
        <v>310</v>
      </c>
      <c r="O53" s="439">
        <f>P36</f>
        <v>0</v>
      </c>
      <c r="P53" s="440">
        <v>412.1</v>
      </c>
      <c r="Q53" s="439">
        <f t="shared" ref="Q53:R53" si="9">Q36</f>
        <v>0</v>
      </c>
      <c r="R53" s="439">
        <f t="shared" si="9"/>
        <v>0</v>
      </c>
      <c r="S53" s="437">
        <f t="shared" si="8"/>
        <v>-412.1</v>
      </c>
    </row>
    <row r="54" spans="13:19">
      <c r="M54" s="6"/>
      <c r="N54" s="441" t="s">
        <v>311</v>
      </c>
      <c r="O54" s="442">
        <f ca="1">SUM(O47:O53)</f>
        <v>-17174610120</v>
      </c>
      <c r="P54" s="442">
        <f t="shared" ref="P54:S54" ca="1" si="10">SUM(P47:P53)</f>
        <v>1540.32407947</v>
      </c>
      <c r="Q54" s="442">
        <f t="shared" ca="1" si="10"/>
        <v>-17174610120</v>
      </c>
      <c r="R54" s="442">
        <f t="shared" ca="1" si="10"/>
        <v>-17174610120</v>
      </c>
      <c r="S54" s="442">
        <f t="shared" ca="1" si="10"/>
        <v>-17174611660.324081</v>
      </c>
    </row>
    <row r="55" spans="13:19">
      <c r="M55" s="6"/>
      <c r="N55" s="6"/>
      <c r="O55" s="3"/>
      <c r="P55" s="3"/>
      <c r="Q55" s="3"/>
      <c r="R55" s="3"/>
      <c r="S55" s="3"/>
    </row>
    <row r="56" spans="13:19" ht="25.5">
      <c r="M56" s="6"/>
      <c r="N56" s="433" t="s">
        <v>303</v>
      </c>
      <c r="O56" s="430" t="str">
        <f>O41-1&amp;"/"&amp;RIGHT(O41,2)&amp;" "&amp;O42</f>
        <v>2008/09 Actual</v>
      </c>
      <c r="P56" s="430" t="str">
        <f>P41-1&amp;"/"&amp;RIGHT(P41,2)&amp;" "&amp;P42</f>
        <v>2009/10 Budget</v>
      </c>
      <c r="Q56" s="430" t="str">
        <f>Q41-1&amp;"/"&amp;RIGHT(Q41,2)&amp;" "&amp;Q42</f>
        <v>2009/10 Proejcted</v>
      </c>
      <c r="R56" s="430" t="str">
        <f>R41-1&amp;"/"&amp;RIGHT(R41,2)&amp;" "&amp;R42</f>
        <v>2010/11 Budget</v>
      </c>
      <c r="S56" s="430" t="str">
        <f>S42</f>
        <v>change</v>
      </c>
    </row>
    <row r="57" spans="13:19">
      <c r="M57" s="6"/>
      <c r="N57" s="434" t="s">
        <v>304</v>
      </c>
      <c r="O57" s="443">
        <f ca="1">O47</f>
        <v>-4293652530</v>
      </c>
      <c r="P57" s="443">
        <f t="shared" ref="P57:R57" ca="1" si="11">P47</f>
        <v>291.48043004999994</v>
      </c>
      <c r="Q57" s="443">
        <f t="shared" ca="1" si="11"/>
        <v>-4293652530</v>
      </c>
      <c r="R57" s="443">
        <f t="shared" ca="1" si="11"/>
        <v>-4293652530</v>
      </c>
      <c r="S57" s="435">
        <f ca="1">R57-P57</f>
        <v>-4293652821.4804301</v>
      </c>
    </row>
    <row r="58" spans="13:19">
      <c r="M58" s="6"/>
      <c r="N58" s="434" t="s">
        <v>305</v>
      </c>
      <c r="O58" s="444">
        <f t="shared" ref="O58:R62" ca="1" si="12">O48</f>
        <v>-2146826265</v>
      </c>
      <c r="P58" s="444">
        <f t="shared" ca="1" si="12"/>
        <v>76.29443929</v>
      </c>
      <c r="Q58" s="444">
        <f t="shared" ca="1" si="12"/>
        <v>-2146826265</v>
      </c>
      <c r="R58" s="444">
        <f t="shared" ca="1" si="12"/>
        <v>-2146826265</v>
      </c>
      <c r="S58" s="437">
        <f t="shared" ref="S58:S64" ca="1" si="13">R58-P58</f>
        <v>-2146826341.2944393</v>
      </c>
    </row>
    <row r="59" spans="13:19">
      <c r="M59" s="6"/>
      <c r="N59" s="434" t="s">
        <v>306</v>
      </c>
      <c r="O59" s="444">
        <f t="shared" ca="1" si="12"/>
        <v>-2146826265</v>
      </c>
      <c r="P59" s="444">
        <f t="shared" ca="1" si="12"/>
        <v>36.17</v>
      </c>
      <c r="Q59" s="444">
        <f t="shared" ca="1" si="12"/>
        <v>-2146826265</v>
      </c>
      <c r="R59" s="444">
        <f t="shared" ca="1" si="12"/>
        <v>-2146826265</v>
      </c>
      <c r="S59" s="437">
        <f t="shared" ca="1" si="13"/>
        <v>-2146826301.1700001</v>
      </c>
    </row>
    <row r="60" spans="13:19">
      <c r="M60" s="6"/>
      <c r="N60" s="434" t="s">
        <v>307</v>
      </c>
      <c r="O60" s="444">
        <f t="shared" ca="1" si="12"/>
        <v>-2146826265</v>
      </c>
      <c r="P60" s="444">
        <f t="shared" ca="1" si="12"/>
        <v>8.1796981400000011</v>
      </c>
      <c r="Q60" s="444">
        <f t="shared" ca="1" si="12"/>
        <v>-2146826265</v>
      </c>
      <c r="R60" s="444">
        <f t="shared" ca="1" si="12"/>
        <v>-2146826265</v>
      </c>
      <c r="S60" s="437">
        <f t="shared" ca="1" si="13"/>
        <v>-2146826273.1796982</v>
      </c>
    </row>
    <row r="61" spans="13:19">
      <c r="N61" s="434" t="s">
        <v>308</v>
      </c>
      <c r="O61" s="444">
        <f t="shared" ca="1" si="12"/>
        <v>-2146826265</v>
      </c>
      <c r="P61" s="444">
        <f t="shared" ca="1" si="12"/>
        <v>318.34238391999997</v>
      </c>
      <c r="Q61" s="444">
        <f t="shared" ca="1" si="12"/>
        <v>-2146826265</v>
      </c>
      <c r="R61" s="444">
        <f t="shared" ca="1" si="12"/>
        <v>-2146826265</v>
      </c>
      <c r="S61" s="437">
        <f t="shared" ca="1" si="13"/>
        <v>-2146826583.3423839</v>
      </c>
    </row>
    <row r="62" spans="13:19">
      <c r="N62" s="434" t="s">
        <v>309</v>
      </c>
      <c r="O62" s="444">
        <f t="shared" ca="1" si="12"/>
        <v>-4293652530</v>
      </c>
      <c r="P62" s="444">
        <f t="shared" ca="1" si="12"/>
        <v>397.75712806999996</v>
      </c>
      <c r="Q62" s="444">
        <f t="shared" ca="1" si="12"/>
        <v>-4293652530</v>
      </c>
      <c r="R62" s="444">
        <f t="shared" ca="1" si="12"/>
        <v>-4293652530</v>
      </c>
      <c r="S62" s="437">
        <f t="shared" ca="1" si="13"/>
        <v>-4293652927.7571282</v>
      </c>
    </row>
    <row r="63" spans="13:19">
      <c r="N63" s="434" t="s">
        <v>312</v>
      </c>
      <c r="O63" s="437">
        <f ca="1">OFFSET($O$15,0,O$41-2008)</f>
        <v>-2146826265</v>
      </c>
      <c r="P63" s="438">
        <f ca="1">OFFSET($Y$15,0,P$41-2010)</f>
        <v>28.802147169999834</v>
      </c>
      <c r="Q63" s="437">
        <f ca="1">OFFSET($O$15,0,Q$41-2008)</f>
        <v>-2146826265</v>
      </c>
      <c r="R63" s="437">
        <f ca="1">OFFSET($O$15,0,R$41-2008)</f>
        <v>-2146826265</v>
      </c>
      <c r="S63" s="437">
        <f t="shared" ca="1" si="13"/>
        <v>-2146826293.8021472</v>
      </c>
    </row>
    <row r="64" spans="13:19">
      <c r="N64" s="434" t="s">
        <v>313</v>
      </c>
      <c r="O64" s="437">
        <f ca="1">OFFSET($O$14,0,O$41-2008)</f>
        <v>-2146826265</v>
      </c>
      <c r="P64" s="438">
        <f ca="1">OFFSET($Y$14,0,P$41-2010)</f>
        <v>30.092219529999994</v>
      </c>
      <c r="Q64" s="437">
        <f ca="1">OFFSET($O$14,0,Q$41-2008)</f>
        <v>-2146826265</v>
      </c>
      <c r="R64" s="437">
        <f ca="1">OFFSET($O$14,0,R$41-2008)</f>
        <v>-2146826265</v>
      </c>
      <c r="S64" s="437">
        <f t="shared" ca="1" si="13"/>
        <v>-2146826295.0922196</v>
      </c>
    </row>
    <row r="65" spans="14:19">
      <c r="N65" s="445" t="s">
        <v>314</v>
      </c>
      <c r="O65" s="446">
        <f ca="1">SUM(O57:O64)</f>
        <v>-21468262650</v>
      </c>
      <c r="P65" s="446">
        <f ca="1">SUM(P57:P64)</f>
        <v>1187.1184461699997</v>
      </c>
      <c r="Q65" s="446">
        <f t="shared" ref="Q65:S65" ca="1" si="14">SUM(Q57:Q64)</f>
        <v>-21468262650</v>
      </c>
      <c r="R65" s="446">
        <f t="shared" ca="1" si="14"/>
        <v>-21468262650</v>
      </c>
      <c r="S65" s="446">
        <f t="shared" ca="1" si="14"/>
        <v>-21468263837.11845</v>
      </c>
    </row>
    <row r="66" spans="14:19">
      <c r="N66" s="6"/>
    </row>
    <row r="67" spans="14:19">
      <c r="N67" s="6" t="s">
        <v>315</v>
      </c>
      <c r="O67" s="435">
        <f ca="1">OFFSET($O$26,0,O$41-2008)</f>
        <v>0</v>
      </c>
      <c r="P67" s="436">
        <f ca="1">OFFSET($Y$26,0,P$41-2010)</f>
        <v>105.20512447</v>
      </c>
      <c r="Q67" s="435">
        <f ca="1">OFFSET($O$26,0,Q$41-2008)</f>
        <v>0</v>
      </c>
      <c r="R67" s="435">
        <f ca="1">OFFSET($O$26,0,R$41-2008)</f>
        <v>0</v>
      </c>
      <c r="S67" s="435">
        <f t="shared" ref="S67:S69" ca="1" si="15">R67-P67</f>
        <v>-105.20512447</v>
      </c>
    </row>
    <row r="68" spans="14:19">
      <c r="N68" s="6" t="s">
        <v>316</v>
      </c>
      <c r="O68" s="437">
        <f ca="1">OFFSET($O$27,0,O$41-2008)</f>
        <v>0</v>
      </c>
      <c r="P68" s="438">
        <f ca="1">OFFSET($Y$27,0,P$41-2010)</f>
        <v>32.204748430000009</v>
      </c>
      <c r="Q68" s="437">
        <f ca="1">OFFSET($O$27,0,Q$41-2008)</f>
        <v>0</v>
      </c>
      <c r="R68" s="437">
        <f ca="1">OFFSET($O$27,0,R$41-2008)</f>
        <v>0</v>
      </c>
      <c r="S68" s="437">
        <f t="shared" ca="1" si="15"/>
        <v>-32.204748430000009</v>
      </c>
    </row>
    <row r="69" spans="14:19">
      <c r="N69" s="6" t="s">
        <v>317</v>
      </c>
      <c r="O69" s="437">
        <f ca="1">OFFSET($O$28,0,O$41-2008)</f>
        <v>0</v>
      </c>
      <c r="P69" s="438">
        <f ca="1">OFFSET($Y$28,0,P$41-2010)</f>
        <v>1306.9551877400002</v>
      </c>
      <c r="Q69" s="437">
        <f ca="1">OFFSET($O$28,0,Q$41-2008)</f>
        <v>0</v>
      </c>
      <c r="R69" s="437">
        <f ca="1">OFFSET($O$28,0,R$41-2008)</f>
        <v>0</v>
      </c>
      <c r="S69" s="437">
        <f t="shared" ca="1" si="15"/>
        <v>-1306.9551877400002</v>
      </c>
    </row>
    <row r="70" spans="14:19">
      <c r="N70" s="433" t="s">
        <v>318</v>
      </c>
      <c r="O70" s="442">
        <f ca="1">SUM(O67:O69)</f>
        <v>0</v>
      </c>
      <c r="P70" s="442">
        <f t="shared" ref="P70:S70" ca="1" si="16">SUM(P67:P69)</f>
        <v>1444.3650606400001</v>
      </c>
      <c r="Q70" s="442">
        <f t="shared" ca="1" si="16"/>
        <v>0</v>
      </c>
      <c r="R70" s="442">
        <f t="shared" ca="1" si="16"/>
        <v>0</v>
      </c>
      <c r="S70" s="442">
        <f t="shared" ca="1" si="16"/>
        <v>-1444.3650606400001</v>
      </c>
    </row>
    <row r="71" spans="14:19">
      <c r="N71" s="6"/>
      <c r="O71" s="3"/>
      <c r="P71" s="3"/>
      <c r="Q71" s="3"/>
      <c r="R71" s="3"/>
      <c r="S71" s="3"/>
    </row>
    <row r="72" spans="14:19">
      <c r="N72" s="6" t="s">
        <v>319</v>
      </c>
      <c r="O72" s="403">
        <f ca="1">O65</f>
        <v>-21468262650</v>
      </c>
      <c r="P72" s="403">
        <f t="shared" ref="P72:S72" ca="1" si="17">P65</f>
        <v>1187.1184461699997</v>
      </c>
      <c r="Q72" s="403">
        <f t="shared" ca="1" si="17"/>
        <v>-21468262650</v>
      </c>
      <c r="R72" s="403">
        <f t="shared" ca="1" si="17"/>
        <v>-21468262650</v>
      </c>
      <c r="S72" s="403">
        <f t="shared" ca="1" si="17"/>
        <v>-21468263837.11845</v>
      </c>
    </row>
    <row r="73" spans="14:19">
      <c r="N73" s="6" t="s">
        <v>320</v>
      </c>
      <c r="O73" s="3">
        <f ca="1">O70</f>
        <v>0</v>
      </c>
      <c r="P73" s="3">
        <f t="shared" ref="P73:S73" ca="1" si="18">P70</f>
        <v>1444.3650606400001</v>
      </c>
      <c r="Q73" s="3">
        <f t="shared" ca="1" si="18"/>
        <v>0</v>
      </c>
      <c r="R73" s="3">
        <f t="shared" ca="1" si="18"/>
        <v>0</v>
      </c>
      <c r="S73" s="3">
        <f t="shared" ca="1" si="18"/>
        <v>-1444.3650606400001</v>
      </c>
    </row>
    <row r="74" spans="14:19">
      <c r="N74" s="433" t="s">
        <v>321</v>
      </c>
      <c r="O74" s="442">
        <f ca="1">O72-O73</f>
        <v>-21468262650</v>
      </c>
      <c r="P74" s="442">
        <f t="shared" ref="P74:S74" ca="1" si="19">P72-P73</f>
        <v>-257.2466144700004</v>
      </c>
      <c r="Q74" s="442">
        <f t="shared" ca="1" si="19"/>
        <v>-21468262650</v>
      </c>
      <c r="R74" s="442">
        <f t="shared" ca="1" si="19"/>
        <v>-21468262650</v>
      </c>
      <c r="S74" s="442">
        <f t="shared" ca="1" si="19"/>
        <v>-21468262392.753391</v>
      </c>
    </row>
    <row r="75" spans="14:19">
      <c r="N75" s="6"/>
      <c r="O75" s="3"/>
      <c r="P75" s="3"/>
      <c r="Q75" s="3"/>
      <c r="R75" s="3"/>
      <c r="S75" s="3"/>
    </row>
    <row r="76" spans="14:19">
      <c r="N76" s="6" t="s">
        <v>40</v>
      </c>
      <c r="O76" s="447">
        <f ca="1">OFFSET($O$18,0,O$41-2008)-O74</f>
        <v>2146826265</v>
      </c>
      <c r="P76" s="437">
        <f ca="1">OFFSET($Y$18,0,P$41-2010)-P74</f>
        <v>0</v>
      </c>
      <c r="Q76" s="447">
        <f ca="1">OFFSET($O$18,0,Q$41-2008)-Q74</f>
        <v>2146826265</v>
      </c>
      <c r="R76" s="437">
        <f ca="1">OFFSET($O$18,0,R$41-2008)-R74</f>
        <v>2146826265</v>
      </c>
      <c r="S76" s="3"/>
    </row>
    <row r="77" spans="14:19">
      <c r="O77" s="448"/>
    </row>
  </sheetData>
  <mergeCells count="1">
    <mergeCell ref="H4:I4"/>
  </mergeCells>
  <pageMargins left="0.7" right="0.7" top="0.75" bottom="0.75" header="0.3" footer="0.3"/>
  <pageSetup orientation="portrait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B1:N7"/>
  <sheetViews>
    <sheetView workbookViewId="0"/>
  </sheetViews>
  <sheetFormatPr defaultRowHeight="12.75"/>
  <cols>
    <col min="1" max="1" width="9.140625" style="1"/>
    <col min="2" max="2" width="21.85546875" style="1" customWidth="1"/>
    <col min="3" max="16384" width="9.140625" style="1"/>
  </cols>
  <sheetData>
    <row r="1" spans="2:14" ht="18">
      <c r="B1" s="449"/>
    </row>
    <row r="2" spans="2:14" ht="18">
      <c r="B2" s="449" t="s">
        <v>322</v>
      </c>
    </row>
    <row r="3" spans="2:14">
      <c r="B3" s="450"/>
      <c r="C3" s="450">
        <v>2009</v>
      </c>
      <c r="D3" s="450">
        <v>2010</v>
      </c>
      <c r="E3" s="450">
        <v>2011</v>
      </c>
      <c r="F3" s="450">
        <v>2012</v>
      </c>
      <c r="G3" s="450">
        <v>2013</v>
      </c>
      <c r="H3" s="450">
        <v>2014</v>
      </c>
      <c r="I3" s="450">
        <v>2015</v>
      </c>
      <c r="J3" s="450">
        <v>2016</v>
      </c>
      <c r="K3" s="450">
        <v>2017</v>
      </c>
      <c r="L3" s="450">
        <v>2018</v>
      </c>
      <c r="M3" s="450">
        <v>2019</v>
      </c>
      <c r="N3" s="450">
        <v>2020</v>
      </c>
    </row>
    <row r="4" spans="2:14">
      <c r="B4" s="13" t="s">
        <v>323</v>
      </c>
    </row>
    <row r="5" spans="2:14">
      <c r="B5" s="1" t="s">
        <v>324</v>
      </c>
      <c r="C5" s="403">
        <v>216.4</v>
      </c>
      <c r="D5" s="403">
        <v>218.1</v>
      </c>
      <c r="E5" s="403">
        <v>190.9</v>
      </c>
      <c r="F5" s="403">
        <v>190.43</v>
      </c>
      <c r="G5" s="403">
        <v>198</v>
      </c>
      <c r="H5" s="403">
        <v>202.1</v>
      </c>
      <c r="I5" s="403">
        <v>206</v>
      </c>
      <c r="J5" s="403">
        <v>206.4</v>
      </c>
      <c r="K5" s="403">
        <v>210.1</v>
      </c>
      <c r="L5" s="403">
        <v>217</v>
      </c>
      <c r="M5" s="403">
        <v>224.8</v>
      </c>
      <c r="N5" s="403">
        <v>236.5</v>
      </c>
    </row>
    <row r="6" spans="2:14">
      <c r="B6" s="1" t="s">
        <v>325</v>
      </c>
      <c r="C6" s="403">
        <v>534.70000000000005</v>
      </c>
      <c r="D6" s="403">
        <v>541.79999999999995</v>
      </c>
      <c r="E6" s="403">
        <v>483.1</v>
      </c>
      <c r="F6" s="403">
        <v>458.3</v>
      </c>
      <c r="G6" s="403">
        <v>473.5</v>
      </c>
      <c r="H6" s="403">
        <v>487</v>
      </c>
      <c r="I6" s="403">
        <v>484.7</v>
      </c>
      <c r="J6" s="403">
        <v>492.6</v>
      </c>
      <c r="K6" s="403">
        <v>506.7</v>
      </c>
      <c r="L6" s="403">
        <v>527.1</v>
      </c>
      <c r="M6" s="403">
        <v>548.6</v>
      </c>
      <c r="N6" s="403">
        <v>571.20000000000005</v>
      </c>
    </row>
    <row r="7" spans="2:14">
      <c r="B7" s="1" t="s">
        <v>326</v>
      </c>
      <c r="C7" s="451">
        <v>0</v>
      </c>
      <c r="D7" s="451">
        <v>0</v>
      </c>
      <c r="E7" s="451">
        <v>0</v>
      </c>
      <c r="F7" s="451">
        <v>0</v>
      </c>
      <c r="G7" s="451">
        <v>0</v>
      </c>
      <c r="H7" s="451">
        <v>0</v>
      </c>
      <c r="I7" s="451">
        <v>0</v>
      </c>
      <c r="J7" s="451">
        <v>0</v>
      </c>
      <c r="K7" s="451">
        <v>0</v>
      </c>
      <c r="L7" s="451">
        <v>0</v>
      </c>
      <c r="M7" s="451">
        <v>0</v>
      </c>
      <c r="N7" s="451">
        <v>0</v>
      </c>
    </row>
  </sheetData>
  <pageMargins left="0.7" right="0.7" top="0.75" bottom="0.75" header="0.3" footer="0.3"/>
  <pageSetup orientation="portrait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B3:AI87"/>
  <sheetViews>
    <sheetView workbookViewId="0">
      <selection sqref="A1:XFD1048576"/>
    </sheetView>
  </sheetViews>
  <sheetFormatPr defaultRowHeight="12.75"/>
  <cols>
    <col min="1" max="1" width="9.140625" style="1"/>
    <col min="2" max="3" width="2.140625" style="1" customWidth="1"/>
    <col min="4" max="4" width="27.7109375" style="1" customWidth="1"/>
    <col min="5" max="5" width="13.85546875" style="1" customWidth="1"/>
    <col min="6" max="11" width="13" style="1" customWidth="1"/>
    <col min="12" max="12" width="16.85546875" style="1" customWidth="1"/>
    <col min="13" max="13" width="19.140625" style="1" customWidth="1"/>
    <col min="14" max="14" width="20.28515625" style="1" customWidth="1"/>
    <col min="15" max="15" width="18.28515625" style="1" customWidth="1"/>
    <col min="16" max="19" width="13" style="1" customWidth="1"/>
    <col min="20" max="16384" width="9.140625" style="1"/>
  </cols>
  <sheetData>
    <row r="3" spans="2:35" ht="15.75">
      <c r="B3" s="452" t="s">
        <v>327</v>
      </c>
      <c r="C3" s="453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2:35" s="164" customFormat="1" ht="15.75">
      <c r="B4" s="454" t="s">
        <v>328</v>
      </c>
      <c r="C4" s="455"/>
      <c r="D4" s="456"/>
      <c r="E4" s="457">
        <v>2006</v>
      </c>
      <c r="F4" s="457">
        <v>2007</v>
      </c>
      <c r="G4" s="457">
        <v>2008</v>
      </c>
      <c r="H4" s="457">
        <v>2009</v>
      </c>
      <c r="I4" s="457">
        <v>2010</v>
      </c>
      <c r="J4" s="457">
        <v>2011</v>
      </c>
      <c r="K4" s="457">
        <v>2012</v>
      </c>
      <c r="L4" s="457">
        <v>2013</v>
      </c>
      <c r="M4" s="457">
        <v>2014</v>
      </c>
      <c r="N4" s="457">
        <v>2015</v>
      </c>
      <c r="O4" s="457">
        <v>2016</v>
      </c>
      <c r="P4" s="457">
        <v>2017</v>
      </c>
      <c r="Q4" s="457">
        <v>2018</v>
      </c>
      <c r="R4" s="457">
        <v>2019</v>
      </c>
      <c r="S4" s="457">
        <v>2020</v>
      </c>
      <c r="T4" s="457">
        <v>2021</v>
      </c>
      <c r="U4" s="457">
        <v>2022</v>
      </c>
      <c r="V4" s="457">
        <v>2023</v>
      </c>
      <c r="W4" s="457">
        <v>2024</v>
      </c>
      <c r="X4" s="457">
        <v>2025</v>
      </c>
      <c r="Y4" s="457">
        <v>2026</v>
      </c>
      <c r="Z4" s="457">
        <v>2027</v>
      </c>
      <c r="AA4" s="457">
        <v>2028</v>
      </c>
      <c r="AB4" s="457">
        <v>2029</v>
      </c>
      <c r="AC4" s="457">
        <v>2030</v>
      </c>
    </row>
    <row r="5" spans="2:35" ht="15.75">
      <c r="B5" s="63" t="s">
        <v>329</v>
      </c>
      <c r="C5" s="58"/>
      <c r="D5" s="58"/>
      <c r="E5" s="454"/>
      <c r="F5" s="454"/>
      <c r="G5" s="454"/>
      <c r="H5" s="454"/>
      <c r="I5" s="454"/>
      <c r="J5" s="454"/>
      <c r="K5" s="454"/>
      <c r="L5" s="454"/>
      <c r="M5" s="454"/>
      <c r="N5" s="454"/>
      <c r="O5" s="454"/>
      <c r="P5" s="454"/>
      <c r="Q5" s="454"/>
      <c r="R5" s="454"/>
      <c r="S5" s="454"/>
      <c r="T5" s="454"/>
      <c r="U5" s="454"/>
      <c r="V5" s="454"/>
      <c r="W5" s="454"/>
      <c r="X5" s="454"/>
      <c r="Y5" s="454"/>
      <c r="Z5" s="454"/>
      <c r="AA5" s="454"/>
      <c r="AB5" s="454"/>
      <c r="AC5" s="454"/>
    </row>
    <row r="6" spans="2:35" ht="15.75">
      <c r="B6" s="63" t="s">
        <v>330</v>
      </c>
      <c r="C6" s="58"/>
      <c r="D6" s="58"/>
      <c r="E6" s="454"/>
      <c r="F6" s="454"/>
      <c r="G6" s="454"/>
      <c r="H6" s="454"/>
      <c r="I6" s="454"/>
      <c r="J6" s="454"/>
      <c r="K6" s="454"/>
      <c r="L6" s="454"/>
      <c r="M6" s="454"/>
      <c r="N6" s="454"/>
      <c r="O6" s="454"/>
      <c r="P6" s="454"/>
      <c r="Q6" s="454"/>
      <c r="R6" s="454"/>
      <c r="S6" s="454"/>
      <c r="T6" s="454"/>
      <c r="U6" s="454"/>
      <c r="V6" s="454"/>
      <c r="W6" s="454"/>
      <c r="X6" s="454"/>
      <c r="Y6" s="454"/>
      <c r="Z6" s="454"/>
      <c r="AA6" s="454"/>
      <c r="AB6" s="454"/>
      <c r="AC6" s="454"/>
    </row>
    <row r="7" spans="2:35" ht="15">
      <c r="B7" s="67"/>
      <c r="C7" s="58" t="s">
        <v>194</v>
      </c>
      <c r="D7" s="58"/>
      <c r="E7" s="454">
        <v>1624227.9</v>
      </c>
      <c r="F7" s="454">
        <v>1896300.5</v>
      </c>
      <c r="G7" s="454">
        <v>1734084.3</v>
      </c>
      <c r="H7" s="454">
        <v>1720028.2000000002</v>
      </c>
      <c r="I7" s="454">
        <v>1493279.7</v>
      </c>
      <c r="J7" s="454">
        <v>1340766.3</v>
      </c>
      <c r="K7" s="454">
        <v>1344827.7</v>
      </c>
      <c r="L7" s="454">
        <v>1646652.3092386355</v>
      </c>
      <c r="M7" s="454">
        <v>1663854.6465949791</v>
      </c>
      <c r="N7" s="454">
        <v>1568846.9100000001</v>
      </c>
      <c r="O7" s="454">
        <v>1571060.7347918951</v>
      </c>
      <c r="P7" s="454">
        <v>1557616.1705363849</v>
      </c>
      <c r="Q7" s="454">
        <v>1538599.2702402973</v>
      </c>
      <c r="R7" s="454">
        <v>1508597.1818964602</v>
      </c>
      <c r="S7" s="454">
        <v>1477453.331666138</v>
      </c>
      <c r="T7" s="454">
        <v>1454102.9221666567</v>
      </c>
      <c r="U7" s="454">
        <v>1448451.4234867808</v>
      </c>
      <c r="V7" s="454">
        <v>1450950.768677393</v>
      </c>
      <c r="W7" s="454">
        <v>1452309.6430830387</v>
      </c>
      <c r="X7" s="454">
        <v>1452309.4410126817</v>
      </c>
      <c r="Y7" s="454">
        <v>1452305.9160034973</v>
      </c>
      <c r="Z7" s="454">
        <v>1452305.833468427</v>
      </c>
      <c r="AA7" s="454">
        <v>1452305.7596315357</v>
      </c>
      <c r="AB7" s="454">
        <v>1452305.6872069812</v>
      </c>
      <c r="AC7" s="454">
        <v>1452305.6159991547</v>
      </c>
      <c r="AD7" s="2"/>
      <c r="AE7" s="2"/>
      <c r="AF7" s="2"/>
      <c r="AG7" s="2"/>
      <c r="AH7" s="2"/>
      <c r="AI7" s="2"/>
    </row>
    <row r="8" spans="2:35" ht="15">
      <c r="B8" s="67"/>
      <c r="C8" s="58" t="s">
        <v>202</v>
      </c>
      <c r="D8" s="58"/>
      <c r="E8" s="454">
        <v>39765.4</v>
      </c>
      <c r="F8" s="454">
        <v>72354</v>
      </c>
      <c r="G8" s="454">
        <v>291724.79999999999</v>
      </c>
      <c r="H8" s="454">
        <v>236660.09999999998</v>
      </c>
      <c r="I8" s="454">
        <v>86978.599999999991</v>
      </c>
      <c r="J8" s="454">
        <v>34279.699999999997</v>
      </c>
      <c r="K8" s="454">
        <v>660.1</v>
      </c>
      <c r="L8" s="454">
        <v>23133.8</v>
      </c>
      <c r="M8" s="454">
        <v>0</v>
      </c>
      <c r="N8" s="454">
        <v>0</v>
      </c>
      <c r="O8" s="454">
        <v>0</v>
      </c>
      <c r="P8" s="454">
        <v>0</v>
      </c>
      <c r="Q8" s="454">
        <v>0</v>
      </c>
      <c r="R8" s="454">
        <v>0</v>
      </c>
      <c r="S8" s="454">
        <v>0</v>
      </c>
      <c r="T8" s="454">
        <v>0</v>
      </c>
      <c r="U8" s="454">
        <v>0</v>
      </c>
      <c r="V8" s="454">
        <v>0</v>
      </c>
      <c r="W8" s="454">
        <v>0</v>
      </c>
      <c r="X8" s="454">
        <v>0</v>
      </c>
      <c r="Y8" s="454">
        <v>0</v>
      </c>
      <c r="Z8" s="454">
        <v>0</v>
      </c>
      <c r="AA8" s="454">
        <v>0</v>
      </c>
      <c r="AB8" s="454">
        <v>0</v>
      </c>
      <c r="AC8" s="454">
        <v>0</v>
      </c>
      <c r="AD8" s="2"/>
      <c r="AE8" s="2"/>
      <c r="AF8" s="2"/>
      <c r="AG8" s="2"/>
      <c r="AH8" s="2"/>
      <c r="AI8" s="2"/>
    </row>
    <row r="9" spans="2:35" ht="15">
      <c r="B9" s="67"/>
      <c r="C9" s="58" t="s">
        <v>331</v>
      </c>
      <c r="D9" s="58"/>
      <c r="E9" s="454">
        <v>1185823.8999999999</v>
      </c>
      <c r="F9" s="454">
        <v>1296371.7</v>
      </c>
      <c r="G9" s="454">
        <v>1218192.1000000001</v>
      </c>
      <c r="H9" s="454">
        <v>1108596</v>
      </c>
      <c r="I9" s="454">
        <v>971024.4</v>
      </c>
      <c r="J9" s="454">
        <v>952678.70000000007</v>
      </c>
      <c r="K9" s="454">
        <v>915446.60000000009</v>
      </c>
      <c r="L9" s="454">
        <v>985609.32899999991</v>
      </c>
      <c r="M9" s="454">
        <v>989891.27602593857</v>
      </c>
      <c r="N9" s="454">
        <v>910164.00744132709</v>
      </c>
      <c r="O9" s="454">
        <v>897623.0994710658</v>
      </c>
      <c r="P9" s="454">
        <v>876030.35321404762</v>
      </c>
      <c r="Q9" s="454">
        <v>876579.55759474915</v>
      </c>
      <c r="R9" s="454">
        <v>885355.21277978527</v>
      </c>
      <c r="S9" s="454">
        <v>901668.27005991433</v>
      </c>
      <c r="T9" s="454">
        <v>922011.81060637254</v>
      </c>
      <c r="U9" s="454">
        <v>919136.65241432097</v>
      </c>
      <c r="V9" s="454">
        <v>915055.40607683442</v>
      </c>
      <c r="W9" s="454">
        <v>910716.30793020828</v>
      </c>
      <c r="X9" s="454">
        <v>908372.68492010597</v>
      </c>
      <c r="Y9" s="454">
        <v>907242.98684634024</v>
      </c>
      <c r="Z9" s="454">
        <v>903350.65548726614</v>
      </c>
      <c r="AA9" s="454">
        <v>899580.31529805355</v>
      </c>
      <c r="AB9" s="454">
        <v>895950.02565091394</v>
      </c>
      <c r="AC9" s="454">
        <v>892566.73429989477</v>
      </c>
      <c r="AD9" s="2"/>
      <c r="AE9" s="2"/>
      <c r="AF9" s="2"/>
      <c r="AG9" s="2"/>
      <c r="AH9" s="2"/>
      <c r="AI9" s="2"/>
    </row>
    <row r="10" spans="2:35" ht="15">
      <c r="B10" s="67"/>
      <c r="C10" s="80" t="s">
        <v>332</v>
      </c>
      <c r="D10" s="58"/>
      <c r="E10" s="454">
        <v>478169.39999999997</v>
      </c>
      <c r="F10" s="454">
        <v>672282.79999999993</v>
      </c>
      <c r="G10" s="454">
        <v>807616.99999999988</v>
      </c>
      <c r="H10" s="454">
        <v>848092.3</v>
      </c>
      <c r="I10" s="454">
        <v>609233.9</v>
      </c>
      <c r="J10" s="454">
        <v>422367.29999999993</v>
      </c>
      <c r="K10" s="454">
        <v>430041.2</v>
      </c>
      <c r="L10" s="454">
        <v>684176.78023863561</v>
      </c>
      <c r="M10" s="454">
        <v>673963.37056904053</v>
      </c>
      <c r="N10" s="454">
        <v>658682.90255867306</v>
      </c>
      <c r="O10" s="454">
        <v>673437.63532082934</v>
      </c>
      <c r="P10" s="454">
        <v>681585.81732233742</v>
      </c>
      <c r="Q10" s="454">
        <v>662019.71264554816</v>
      </c>
      <c r="R10" s="454">
        <v>623241.96911667509</v>
      </c>
      <c r="S10" s="454">
        <v>575785.06160622369</v>
      </c>
      <c r="T10" s="454">
        <v>532091.11156028428</v>
      </c>
      <c r="U10" s="454">
        <v>529314.77107245987</v>
      </c>
      <c r="V10" s="454">
        <v>535895.36260055867</v>
      </c>
      <c r="W10" s="454">
        <v>541593.33515283035</v>
      </c>
      <c r="X10" s="454">
        <v>543936.75609257573</v>
      </c>
      <c r="Y10" s="454">
        <v>545062.92915715696</v>
      </c>
      <c r="Z10" s="454">
        <v>548955.17798116081</v>
      </c>
      <c r="AA10" s="454">
        <v>552725.44433348218</v>
      </c>
      <c r="AB10" s="454">
        <v>556355.66155606741</v>
      </c>
      <c r="AC10" s="454">
        <v>559738.88169925997</v>
      </c>
      <c r="AD10" s="2"/>
      <c r="AE10" s="2"/>
      <c r="AF10" s="2"/>
      <c r="AG10" s="2"/>
      <c r="AH10" s="2"/>
      <c r="AI10" s="2"/>
    </row>
    <row r="11" spans="2:35" ht="15.75">
      <c r="B11" s="67"/>
      <c r="C11" s="453" t="s">
        <v>333</v>
      </c>
      <c r="D11" s="458"/>
      <c r="E11" s="452">
        <v>1663993.2999999998</v>
      </c>
      <c r="F11" s="452">
        <v>1968654.5</v>
      </c>
      <c r="G11" s="452">
        <v>2025809.1</v>
      </c>
      <c r="H11" s="452">
        <v>1956688.3</v>
      </c>
      <c r="I11" s="452">
        <v>1580258.3</v>
      </c>
      <c r="J11" s="452">
        <v>1375046</v>
      </c>
      <c r="K11" s="452">
        <v>1345487.8</v>
      </c>
      <c r="L11" s="452">
        <v>1669786.1092386355</v>
      </c>
      <c r="M11" s="452">
        <v>1663854.6465949791</v>
      </c>
      <c r="N11" s="452">
        <v>1568846.9100000001</v>
      </c>
      <c r="O11" s="452">
        <v>1571060.7347918951</v>
      </c>
      <c r="P11" s="452">
        <v>1557616.1705363849</v>
      </c>
      <c r="Q11" s="452">
        <v>1538599.2702402973</v>
      </c>
      <c r="R11" s="452">
        <v>1508597.1818964602</v>
      </c>
      <c r="S11" s="452">
        <v>1477453.331666138</v>
      </c>
      <c r="T11" s="452">
        <v>1454102.9221666567</v>
      </c>
      <c r="U11" s="452">
        <v>1448451.4234867808</v>
      </c>
      <c r="V11" s="452">
        <v>1450950.768677393</v>
      </c>
      <c r="W11" s="452">
        <v>1452309.6430830387</v>
      </c>
      <c r="X11" s="452">
        <v>1452309.4410126817</v>
      </c>
      <c r="Y11" s="452">
        <v>1452305.9160034973</v>
      </c>
      <c r="Z11" s="452">
        <v>1452305.833468427</v>
      </c>
      <c r="AA11" s="452">
        <v>1452305.7596315357</v>
      </c>
      <c r="AB11" s="452">
        <v>1452305.6872069812</v>
      </c>
      <c r="AC11" s="452">
        <v>1452305.6159991547</v>
      </c>
      <c r="AD11" s="2"/>
      <c r="AE11" s="2"/>
      <c r="AF11" s="2"/>
      <c r="AG11" s="2"/>
      <c r="AH11" s="2"/>
      <c r="AI11" s="2"/>
    </row>
    <row r="12" spans="2:35" ht="15.75">
      <c r="B12" s="63" t="s">
        <v>334</v>
      </c>
      <c r="C12" s="58"/>
      <c r="D12" s="58"/>
      <c r="E12" s="454">
        <v>0</v>
      </c>
      <c r="F12" s="454">
        <v>0</v>
      </c>
      <c r="G12" s="454">
        <v>0</v>
      </c>
      <c r="H12" s="454">
        <v>0</v>
      </c>
      <c r="I12" s="454">
        <v>0</v>
      </c>
      <c r="J12" s="454">
        <v>0</v>
      </c>
      <c r="K12" s="454">
        <v>0</v>
      </c>
      <c r="L12" s="454">
        <v>0</v>
      </c>
      <c r="M12" s="454">
        <v>0</v>
      </c>
      <c r="N12" s="454">
        <v>0</v>
      </c>
      <c r="O12" s="454">
        <v>0</v>
      </c>
      <c r="P12" s="454">
        <v>0</v>
      </c>
      <c r="Q12" s="454">
        <v>0</v>
      </c>
      <c r="R12" s="454">
        <v>0</v>
      </c>
      <c r="S12" s="454">
        <v>0</v>
      </c>
      <c r="T12" s="454">
        <v>0</v>
      </c>
      <c r="U12" s="454">
        <v>0</v>
      </c>
      <c r="V12" s="454">
        <v>0</v>
      </c>
      <c r="W12" s="454">
        <v>0</v>
      </c>
      <c r="X12" s="454">
        <v>0</v>
      </c>
      <c r="Y12" s="454">
        <v>0</v>
      </c>
      <c r="Z12" s="454">
        <v>0</v>
      </c>
      <c r="AA12" s="454">
        <v>0</v>
      </c>
      <c r="AB12" s="454">
        <v>0</v>
      </c>
      <c r="AC12" s="454">
        <v>0</v>
      </c>
      <c r="AD12" s="2"/>
      <c r="AE12" s="2"/>
      <c r="AF12" s="2"/>
      <c r="AG12" s="2"/>
      <c r="AH12" s="2"/>
      <c r="AI12" s="2"/>
    </row>
    <row r="13" spans="2:35" ht="15">
      <c r="B13" s="67"/>
      <c r="C13" s="58" t="s">
        <v>331</v>
      </c>
      <c r="D13" s="58"/>
      <c r="E13" s="454">
        <v>79528.5</v>
      </c>
      <c r="F13" s="454">
        <v>47801.5</v>
      </c>
      <c r="G13" s="454">
        <v>0</v>
      </c>
      <c r="H13" s="454">
        <v>0</v>
      </c>
      <c r="I13" s="454">
        <v>0</v>
      </c>
      <c r="J13" s="454">
        <v>14214.8</v>
      </c>
      <c r="K13" s="454">
        <v>39065</v>
      </c>
      <c r="L13" s="454">
        <v>0</v>
      </c>
      <c r="M13" s="454">
        <v>0</v>
      </c>
      <c r="N13" s="454">
        <v>0</v>
      </c>
      <c r="O13" s="454">
        <v>0</v>
      </c>
      <c r="P13" s="454">
        <v>0</v>
      </c>
      <c r="Q13" s="454">
        <v>0</v>
      </c>
      <c r="R13" s="454">
        <v>0</v>
      </c>
      <c r="S13" s="454">
        <v>0</v>
      </c>
      <c r="T13" s="454">
        <v>0</v>
      </c>
      <c r="U13" s="454">
        <v>0</v>
      </c>
      <c r="V13" s="454">
        <v>0</v>
      </c>
      <c r="W13" s="454">
        <v>0</v>
      </c>
      <c r="X13" s="454">
        <v>0</v>
      </c>
      <c r="Y13" s="454">
        <v>0</v>
      </c>
      <c r="Z13" s="454">
        <v>0</v>
      </c>
      <c r="AA13" s="454">
        <v>0</v>
      </c>
      <c r="AB13" s="454">
        <v>0</v>
      </c>
      <c r="AC13" s="454">
        <v>0</v>
      </c>
      <c r="AD13" s="2"/>
      <c r="AE13" s="2"/>
      <c r="AF13" s="2"/>
      <c r="AG13" s="2"/>
      <c r="AH13" s="2"/>
      <c r="AI13" s="2"/>
    </row>
    <row r="14" spans="2:35" ht="15">
      <c r="B14" s="67"/>
      <c r="C14" s="80" t="s">
        <v>332</v>
      </c>
      <c r="D14" s="58"/>
      <c r="E14" s="454">
        <v>179692.59999999998</v>
      </c>
      <c r="F14" s="454">
        <v>140912.59999999998</v>
      </c>
      <c r="G14" s="454">
        <v>0</v>
      </c>
      <c r="H14" s="454">
        <v>-0.1</v>
      </c>
      <c r="I14" s="454">
        <v>0</v>
      </c>
      <c r="J14" s="454">
        <v>36156.200000000004</v>
      </c>
      <c r="K14" s="454">
        <v>134024.20000000001</v>
      </c>
      <c r="L14" s="454">
        <v>0</v>
      </c>
      <c r="M14" s="454">
        <v>0</v>
      </c>
      <c r="N14" s="454">
        <v>0</v>
      </c>
      <c r="O14" s="454">
        <v>0</v>
      </c>
      <c r="P14" s="454">
        <v>0</v>
      </c>
      <c r="Q14" s="454">
        <v>0</v>
      </c>
      <c r="R14" s="454">
        <v>0</v>
      </c>
      <c r="S14" s="454">
        <v>0</v>
      </c>
      <c r="T14" s="454">
        <v>0</v>
      </c>
      <c r="U14" s="454">
        <v>0</v>
      </c>
      <c r="V14" s="454">
        <v>0</v>
      </c>
      <c r="W14" s="454">
        <v>0</v>
      </c>
      <c r="X14" s="454">
        <v>0</v>
      </c>
      <c r="Y14" s="454">
        <v>0</v>
      </c>
      <c r="Z14" s="454">
        <v>0</v>
      </c>
      <c r="AA14" s="454">
        <v>0</v>
      </c>
      <c r="AB14" s="454">
        <v>0</v>
      </c>
      <c r="AC14" s="454">
        <v>0</v>
      </c>
      <c r="AD14" s="2"/>
      <c r="AE14" s="2"/>
      <c r="AF14" s="2"/>
      <c r="AG14" s="2"/>
      <c r="AH14" s="2"/>
      <c r="AI14" s="2"/>
    </row>
    <row r="15" spans="2:35" ht="15.75">
      <c r="B15" s="67"/>
      <c r="C15" s="453" t="s">
        <v>335</v>
      </c>
      <c r="D15" s="458"/>
      <c r="E15" s="452">
        <v>259221.09999999998</v>
      </c>
      <c r="F15" s="452">
        <v>188714.09999999998</v>
      </c>
      <c r="G15" s="452">
        <v>0</v>
      </c>
      <c r="H15" s="452">
        <v>-0.1</v>
      </c>
      <c r="I15" s="452">
        <v>0</v>
      </c>
      <c r="J15" s="452">
        <v>50371</v>
      </c>
      <c r="K15" s="452">
        <v>173089.2</v>
      </c>
      <c r="L15" s="452">
        <v>0</v>
      </c>
      <c r="M15" s="452">
        <v>0</v>
      </c>
      <c r="N15" s="452">
        <v>0</v>
      </c>
      <c r="O15" s="452">
        <v>0</v>
      </c>
      <c r="P15" s="452">
        <v>0</v>
      </c>
      <c r="Q15" s="452">
        <v>0</v>
      </c>
      <c r="R15" s="452">
        <v>0</v>
      </c>
      <c r="S15" s="452">
        <v>0</v>
      </c>
      <c r="T15" s="452">
        <v>0</v>
      </c>
      <c r="U15" s="452">
        <v>0</v>
      </c>
      <c r="V15" s="452">
        <v>0</v>
      </c>
      <c r="W15" s="452">
        <v>0</v>
      </c>
      <c r="X15" s="452">
        <v>0</v>
      </c>
      <c r="Y15" s="452">
        <v>0</v>
      </c>
      <c r="Z15" s="452">
        <v>0</v>
      </c>
      <c r="AA15" s="452">
        <v>0</v>
      </c>
      <c r="AB15" s="452">
        <v>0</v>
      </c>
      <c r="AC15" s="452">
        <v>0</v>
      </c>
      <c r="AD15" s="2"/>
      <c r="AE15" s="2"/>
      <c r="AF15" s="2"/>
      <c r="AG15" s="2"/>
      <c r="AH15" s="2"/>
      <c r="AI15" s="2"/>
    </row>
    <row r="16" spans="2:35" ht="15.75">
      <c r="B16" s="63" t="s">
        <v>336</v>
      </c>
      <c r="C16" s="58"/>
      <c r="D16" s="58"/>
      <c r="E16" s="454">
        <v>0</v>
      </c>
      <c r="F16" s="454">
        <v>0</v>
      </c>
      <c r="G16" s="454">
        <v>0</v>
      </c>
      <c r="H16" s="454">
        <v>0</v>
      </c>
      <c r="I16" s="454">
        <v>0</v>
      </c>
      <c r="J16" s="454">
        <v>0</v>
      </c>
      <c r="K16" s="454">
        <v>0</v>
      </c>
      <c r="L16" s="454">
        <v>0</v>
      </c>
      <c r="M16" s="454">
        <v>0</v>
      </c>
      <c r="N16" s="454">
        <v>0</v>
      </c>
      <c r="O16" s="454">
        <v>0</v>
      </c>
      <c r="P16" s="454">
        <v>0</v>
      </c>
      <c r="Q16" s="454">
        <v>0</v>
      </c>
      <c r="R16" s="454">
        <v>0</v>
      </c>
      <c r="S16" s="454">
        <v>0</v>
      </c>
      <c r="T16" s="454">
        <v>0</v>
      </c>
      <c r="U16" s="454">
        <v>0</v>
      </c>
      <c r="V16" s="454">
        <v>0</v>
      </c>
      <c r="W16" s="454">
        <v>0</v>
      </c>
      <c r="X16" s="454">
        <v>0</v>
      </c>
      <c r="Y16" s="454">
        <v>0</v>
      </c>
      <c r="Z16" s="454">
        <v>0</v>
      </c>
      <c r="AA16" s="454">
        <v>0</v>
      </c>
      <c r="AB16" s="454">
        <v>0</v>
      </c>
      <c r="AC16" s="454">
        <v>0</v>
      </c>
      <c r="AD16" s="2"/>
      <c r="AE16" s="2"/>
      <c r="AF16" s="2"/>
      <c r="AG16" s="2"/>
      <c r="AH16" s="2"/>
      <c r="AI16" s="2"/>
    </row>
    <row r="17" spans="2:35" ht="15">
      <c r="B17" s="67"/>
      <c r="C17" s="58" t="s">
        <v>331</v>
      </c>
      <c r="D17" s="58"/>
      <c r="E17" s="454">
        <v>100724</v>
      </c>
      <c r="F17" s="454">
        <v>117083.40000000001</v>
      </c>
      <c r="G17" s="454">
        <v>89630.299999999988</v>
      </c>
      <c r="H17" s="454">
        <v>55815.100000000006</v>
      </c>
      <c r="I17" s="454">
        <v>27179.000000000004</v>
      </c>
      <c r="J17" s="454">
        <v>21291.599999999999</v>
      </c>
      <c r="K17" s="454">
        <v>23064.300000000003</v>
      </c>
      <c r="L17" s="454">
        <v>15970.699999999999</v>
      </c>
      <c r="M17" s="454">
        <v>0</v>
      </c>
      <c r="N17" s="454">
        <v>0</v>
      </c>
      <c r="O17" s="454">
        <v>0</v>
      </c>
      <c r="P17" s="454">
        <v>0</v>
      </c>
      <c r="Q17" s="454">
        <v>0</v>
      </c>
      <c r="R17" s="454">
        <v>0</v>
      </c>
      <c r="S17" s="454">
        <v>0</v>
      </c>
      <c r="T17" s="454">
        <v>0</v>
      </c>
      <c r="U17" s="454">
        <v>0</v>
      </c>
      <c r="V17" s="454">
        <v>0</v>
      </c>
      <c r="W17" s="454">
        <v>0</v>
      </c>
      <c r="X17" s="454">
        <v>0</v>
      </c>
      <c r="Y17" s="454">
        <v>0</v>
      </c>
      <c r="Z17" s="454">
        <v>0</v>
      </c>
      <c r="AA17" s="454">
        <v>0</v>
      </c>
      <c r="AB17" s="454">
        <v>0</v>
      </c>
      <c r="AC17" s="454">
        <v>0</v>
      </c>
      <c r="AD17" s="2"/>
      <c r="AE17" s="2"/>
      <c r="AF17" s="2"/>
      <c r="AG17" s="2"/>
      <c r="AH17" s="2"/>
      <c r="AI17" s="2"/>
    </row>
    <row r="18" spans="2:35" ht="15">
      <c r="B18" s="67"/>
      <c r="C18" s="80" t="s">
        <v>332</v>
      </c>
      <c r="D18" s="58"/>
      <c r="E18" s="454">
        <v>19033.600000000002</v>
      </c>
      <c r="F18" s="454">
        <v>24458.3</v>
      </c>
      <c r="G18" s="454">
        <v>24121.200000000001</v>
      </c>
      <c r="H18" s="454">
        <v>16353.300000000001</v>
      </c>
      <c r="I18" s="454">
        <v>6372.3</v>
      </c>
      <c r="J18" s="454">
        <v>5648.7</v>
      </c>
      <c r="K18" s="454">
        <v>6136.8999999999987</v>
      </c>
      <c r="L18" s="454">
        <v>3482.7999999999997</v>
      </c>
      <c r="M18" s="454">
        <v>0</v>
      </c>
      <c r="N18" s="454">
        <v>0</v>
      </c>
      <c r="O18" s="454">
        <v>0</v>
      </c>
      <c r="P18" s="454">
        <v>0</v>
      </c>
      <c r="Q18" s="454">
        <v>0</v>
      </c>
      <c r="R18" s="454">
        <v>0</v>
      </c>
      <c r="S18" s="454">
        <v>0</v>
      </c>
      <c r="T18" s="454">
        <v>0</v>
      </c>
      <c r="U18" s="454">
        <v>0</v>
      </c>
      <c r="V18" s="454">
        <v>0</v>
      </c>
      <c r="W18" s="454">
        <v>0</v>
      </c>
      <c r="X18" s="454">
        <v>0</v>
      </c>
      <c r="Y18" s="454">
        <v>0</v>
      </c>
      <c r="Z18" s="454">
        <v>0</v>
      </c>
      <c r="AA18" s="454">
        <v>0</v>
      </c>
      <c r="AB18" s="454">
        <v>0</v>
      </c>
      <c r="AC18" s="454">
        <v>0</v>
      </c>
      <c r="AD18" s="2"/>
      <c r="AE18" s="2"/>
      <c r="AF18" s="2"/>
      <c r="AG18" s="2"/>
      <c r="AH18" s="2"/>
      <c r="AI18" s="2"/>
    </row>
    <row r="19" spans="2:35" ht="15.75">
      <c r="B19" s="67"/>
      <c r="C19" s="453" t="s">
        <v>337</v>
      </c>
      <c r="D19" s="458"/>
      <c r="E19" s="452">
        <v>119757.6</v>
      </c>
      <c r="F19" s="452">
        <v>141541.70000000001</v>
      </c>
      <c r="G19" s="452">
        <v>113751.49999999999</v>
      </c>
      <c r="H19" s="452">
        <v>72168.400000000009</v>
      </c>
      <c r="I19" s="452">
        <v>33551.300000000003</v>
      </c>
      <c r="J19" s="452">
        <v>26940.3</v>
      </c>
      <c r="K19" s="452">
        <v>29201.200000000001</v>
      </c>
      <c r="L19" s="452">
        <v>19453.5</v>
      </c>
      <c r="M19" s="452">
        <v>0</v>
      </c>
      <c r="N19" s="452">
        <v>0</v>
      </c>
      <c r="O19" s="452">
        <v>0</v>
      </c>
      <c r="P19" s="452">
        <v>0</v>
      </c>
      <c r="Q19" s="452">
        <v>0</v>
      </c>
      <c r="R19" s="452">
        <v>0</v>
      </c>
      <c r="S19" s="452">
        <v>0</v>
      </c>
      <c r="T19" s="452">
        <v>0</v>
      </c>
      <c r="U19" s="452">
        <v>0</v>
      </c>
      <c r="V19" s="452">
        <v>0</v>
      </c>
      <c r="W19" s="452">
        <v>0</v>
      </c>
      <c r="X19" s="452">
        <v>0</v>
      </c>
      <c r="Y19" s="452">
        <v>0</v>
      </c>
      <c r="Z19" s="452">
        <v>0</v>
      </c>
      <c r="AA19" s="452">
        <v>0</v>
      </c>
      <c r="AB19" s="452">
        <v>0</v>
      </c>
      <c r="AC19" s="452">
        <v>0</v>
      </c>
      <c r="AD19" s="2"/>
      <c r="AE19" s="2"/>
      <c r="AF19" s="2"/>
      <c r="AG19" s="2"/>
      <c r="AH19" s="2"/>
      <c r="AI19" s="2"/>
    </row>
    <row r="20" spans="2:35" ht="15.75">
      <c r="B20" s="63" t="s">
        <v>338</v>
      </c>
      <c r="C20" s="453"/>
      <c r="D20" s="453"/>
      <c r="E20" s="452">
        <v>0</v>
      </c>
      <c r="F20" s="452">
        <v>0</v>
      </c>
      <c r="G20" s="452">
        <v>0</v>
      </c>
      <c r="H20" s="452">
        <v>0</v>
      </c>
      <c r="I20" s="452">
        <v>0</v>
      </c>
      <c r="J20" s="452">
        <v>0</v>
      </c>
      <c r="K20" s="452">
        <v>0</v>
      </c>
      <c r="L20" s="452">
        <v>0</v>
      </c>
      <c r="M20" s="452">
        <v>0</v>
      </c>
      <c r="N20" s="452">
        <v>0</v>
      </c>
      <c r="O20" s="452">
        <v>0</v>
      </c>
      <c r="P20" s="452">
        <v>0</v>
      </c>
      <c r="Q20" s="452">
        <v>0</v>
      </c>
      <c r="R20" s="452">
        <v>0</v>
      </c>
      <c r="S20" s="452">
        <v>0</v>
      </c>
      <c r="T20" s="452">
        <v>0</v>
      </c>
      <c r="U20" s="452">
        <v>0</v>
      </c>
      <c r="V20" s="452">
        <v>0</v>
      </c>
      <c r="W20" s="452">
        <v>0</v>
      </c>
      <c r="X20" s="452">
        <v>0</v>
      </c>
      <c r="Y20" s="452">
        <v>0</v>
      </c>
      <c r="Z20" s="452">
        <v>0</v>
      </c>
      <c r="AA20" s="452">
        <v>0</v>
      </c>
      <c r="AB20" s="452">
        <v>0</v>
      </c>
      <c r="AC20" s="452">
        <v>0</v>
      </c>
      <c r="AD20" s="2"/>
      <c r="AE20" s="2"/>
      <c r="AF20" s="2"/>
      <c r="AG20" s="2"/>
      <c r="AH20" s="2"/>
      <c r="AI20" s="2"/>
    </row>
    <row r="21" spans="2:35" ht="15.75">
      <c r="B21" s="67"/>
      <c r="C21" s="58" t="s">
        <v>331</v>
      </c>
      <c r="D21" s="453"/>
      <c r="E21" s="454">
        <v>36000</v>
      </c>
      <c r="F21" s="454">
        <v>0</v>
      </c>
      <c r="G21" s="454">
        <v>0</v>
      </c>
      <c r="H21" s="454">
        <v>0</v>
      </c>
      <c r="I21" s="454">
        <v>0</v>
      </c>
      <c r="J21" s="454">
        <v>0</v>
      </c>
      <c r="K21" s="454">
        <v>0</v>
      </c>
      <c r="L21" s="454">
        <v>0</v>
      </c>
      <c r="M21" s="454">
        <v>0</v>
      </c>
      <c r="N21" s="454">
        <v>0</v>
      </c>
      <c r="O21" s="454">
        <v>0</v>
      </c>
      <c r="P21" s="454">
        <v>0</v>
      </c>
      <c r="Q21" s="454">
        <v>0</v>
      </c>
      <c r="R21" s="454">
        <v>0</v>
      </c>
      <c r="S21" s="454">
        <v>0</v>
      </c>
      <c r="T21" s="454">
        <v>0</v>
      </c>
      <c r="U21" s="454">
        <v>0</v>
      </c>
      <c r="V21" s="454">
        <v>0</v>
      </c>
      <c r="W21" s="454">
        <v>0</v>
      </c>
      <c r="X21" s="454">
        <v>0</v>
      </c>
      <c r="Y21" s="454">
        <v>0</v>
      </c>
      <c r="Z21" s="454">
        <v>0</v>
      </c>
      <c r="AA21" s="454">
        <v>0</v>
      </c>
      <c r="AB21" s="454">
        <v>0</v>
      </c>
      <c r="AC21" s="454">
        <v>0</v>
      </c>
      <c r="AD21" s="2"/>
      <c r="AE21" s="2"/>
      <c r="AF21" s="2"/>
      <c r="AG21" s="2"/>
      <c r="AH21" s="2"/>
      <c r="AI21" s="2"/>
    </row>
    <row r="22" spans="2:35" ht="15.75">
      <c r="B22" s="67"/>
      <c r="C22" s="58" t="s">
        <v>332</v>
      </c>
      <c r="D22" s="453"/>
      <c r="E22" s="454">
        <v>1660.4</v>
      </c>
      <c r="F22" s="454">
        <v>0</v>
      </c>
      <c r="G22" s="454">
        <v>50202.8</v>
      </c>
      <c r="H22" s="454">
        <v>13388.1</v>
      </c>
      <c r="I22" s="454">
        <v>0</v>
      </c>
      <c r="J22" s="454">
        <v>0</v>
      </c>
      <c r="K22" s="454">
        <v>0</v>
      </c>
      <c r="L22" s="454">
        <v>0</v>
      </c>
      <c r="M22" s="454">
        <v>0</v>
      </c>
      <c r="N22" s="454">
        <v>0</v>
      </c>
      <c r="O22" s="454">
        <v>0</v>
      </c>
      <c r="P22" s="454">
        <v>0</v>
      </c>
      <c r="Q22" s="454">
        <v>0</v>
      </c>
      <c r="R22" s="454">
        <v>0</v>
      </c>
      <c r="S22" s="454">
        <v>0</v>
      </c>
      <c r="T22" s="454">
        <v>0</v>
      </c>
      <c r="U22" s="454">
        <v>0</v>
      </c>
      <c r="V22" s="454">
        <v>0</v>
      </c>
      <c r="W22" s="454">
        <v>0</v>
      </c>
      <c r="X22" s="454">
        <v>0</v>
      </c>
      <c r="Y22" s="454">
        <v>0</v>
      </c>
      <c r="Z22" s="454">
        <v>0</v>
      </c>
      <c r="AA22" s="454">
        <v>0</v>
      </c>
      <c r="AB22" s="454">
        <v>0</v>
      </c>
      <c r="AC22" s="454">
        <v>0</v>
      </c>
      <c r="AD22" s="2"/>
      <c r="AE22" s="2"/>
      <c r="AF22" s="2"/>
      <c r="AG22" s="2"/>
      <c r="AH22" s="2"/>
      <c r="AI22" s="2"/>
    </row>
    <row r="23" spans="2:35" ht="15.75">
      <c r="B23" s="67"/>
      <c r="C23" s="453" t="s">
        <v>22</v>
      </c>
      <c r="D23" s="453"/>
      <c r="E23" s="452">
        <v>37660.400000000001</v>
      </c>
      <c r="F23" s="452">
        <v>0</v>
      </c>
      <c r="G23" s="452">
        <v>50202.8</v>
      </c>
      <c r="H23" s="452">
        <v>13388.1</v>
      </c>
      <c r="I23" s="452">
        <v>0</v>
      </c>
      <c r="J23" s="452">
        <v>0</v>
      </c>
      <c r="K23" s="452">
        <v>0</v>
      </c>
      <c r="L23" s="452">
        <v>0</v>
      </c>
      <c r="M23" s="452">
        <v>0</v>
      </c>
      <c r="N23" s="452">
        <v>0</v>
      </c>
      <c r="O23" s="452">
        <v>0</v>
      </c>
      <c r="P23" s="452">
        <v>0</v>
      </c>
      <c r="Q23" s="452">
        <v>0</v>
      </c>
      <c r="R23" s="452">
        <v>0</v>
      </c>
      <c r="S23" s="452">
        <v>0</v>
      </c>
      <c r="T23" s="452">
        <v>0</v>
      </c>
      <c r="U23" s="452">
        <v>0</v>
      </c>
      <c r="V23" s="452">
        <v>0</v>
      </c>
      <c r="W23" s="452">
        <v>0</v>
      </c>
      <c r="X23" s="452">
        <v>0</v>
      </c>
      <c r="Y23" s="452">
        <v>0</v>
      </c>
      <c r="Z23" s="452">
        <v>0</v>
      </c>
      <c r="AA23" s="452">
        <v>0</v>
      </c>
      <c r="AB23" s="452">
        <v>0</v>
      </c>
      <c r="AC23" s="452">
        <v>0</v>
      </c>
      <c r="AD23" s="2"/>
      <c r="AE23" s="2"/>
      <c r="AF23" s="2"/>
      <c r="AG23" s="2"/>
      <c r="AH23" s="2"/>
      <c r="AI23" s="2"/>
    </row>
    <row r="24" spans="2:35" ht="15.75">
      <c r="B24" s="63" t="s">
        <v>339</v>
      </c>
      <c r="C24" s="58"/>
      <c r="D24" s="58"/>
      <c r="E24" s="454">
        <v>0</v>
      </c>
      <c r="F24" s="454">
        <v>0</v>
      </c>
      <c r="G24" s="454">
        <v>0</v>
      </c>
      <c r="H24" s="454">
        <v>0</v>
      </c>
      <c r="I24" s="454">
        <v>0</v>
      </c>
      <c r="J24" s="454">
        <v>0</v>
      </c>
      <c r="K24" s="454">
        <v>0</v>
      </c>
      <c r="L24" s="454">
        <v>0</v>
      </c>
      <c r="M24" s="454">
        <v>0</v>
      </c>
      <c r="N24" s="454">
        <v>0</v>
      </c>
      <c r="O24" s="454">
        <v>0</v>
      </c>
      <c r="P24" s="454">
        <v>0</v>
      </c>
      <c r="Q24" s="454">
        <v>0</v>
      </c>
      <c r="R24" s="454">
        <v>0</v>
      </c>
      <c r="S24" s="454">
        <v>0</v>
      </c>
      <c r="T24" s="454">
        <v>0</v>
      </c>
      <c r="U24" s="454">
        <v>0</v>
      </c>
      <c r="V24" s="454">
        <v>0</v>
      </c>
      <c r="W24" s="454">
        <v>0</v>
      </c>
      <c r="X24" s="454">
        <v>0</v>
      </c>
      <c r="Y24" s="454">
        <v>0</v>
      </c>
      <c r="Z24" s="454">
        <v>0</v>
      </c>
      <c r="AA24" s="454">
        <v>0</v>
      </c>
      <c r="AB24" s="454">
        <v>0</v>
      </c>
      <c r="AC24" s="454">
        <v>0</v>
      </c>
      <c r="AD24" s="2"/>
      <c r="AE24" s="2"/>
      <c r="AF24" s="2"/>
      <c r="AG24" s="2"/>
      <c r="AH24" s="2"/>
      <c r="AI24" s="2"/>
    </row>
    <row r="25" spans="2:35" ht="15">
      <c r="B25" s="67"/>
      <c r="C25" s="58" t="s">
        <v>331</v>
      </c>
      <c r="D25" s="58"/>
      <c r="E25" s="454">
        <v>1402076.4</v>
      </c>
      <c r="F25" s="454">
        <v>1461256.5999999999</v>
      </c>
      <c r="G25" s="454">
        <v>1307822.4000000001</v>
      </c>
      <c r="H25" s="454">
        <v>1164411.1000000001</v>
      </c>
      <c r="I25" s="454">
        <v>998203.4</v>
      </c>
      <c r="J25" s="454">
        <v>988185.10000000009</v>
      </c>
      <c r="K25" s="454">
        <v>977575.90000000014</v>
      </c>
      <c r="L25" s="454">
        <v>1001580.0289999999</v>
      </c>
      <c r="M25" s="454">
        <v>989891.27602593857</v>
      </c>
      <c r="N25" s="454">
        <v>910164.00744132709</v>
      </c>
      <c r="O25" s="454">
        <v>897623.0994710658</v>
      </c>
      <c r="P25" s="454">
        <v>876030.35321404762</v>
      </c>
      <c r="Q25" s="454">
        <v>876579.55759474915</v>
      </c>
      <c r="R25" s="454">
        <v>885355.21277978527</v>
      </c>
      <c r="S25" s="454">
        <v>901668.27005991433</v>
      </c>
      <c r="T25" s="454">
        <v>922011.81060637254</v>
      </c>
      <c r="U25" s="454">
        <v>919136.65241432097</v>
      </c>
      <c r="V25" s="454">
        <v>915055.40607683442</v>
      </c>
      <c r="W25" s="454">
        <v>910716.30793020828</v>
      </c>
      <c r="X25" s="454">
        <v>908372.68492010597</v>
      </c>
      <c r="Y25" s="454">
        <v>907242.98684634024</v>
      </c>
      <c r="Z25" s="454">
        <v>903350.65548726614</v>
      </c>
      <c r="AA25" s="454">
        <v>899580.31529805355</v>
      </c>
      <c r="AB25" s="454">
        <v>895950.02565091394</v>
      </c>
      <c r="AC25" s="454">
        <v>892566.73429989477</v>
      </c>
      <c r="AD25" s="2"/>
      <c r="AE25" s="2"/>
      <c r="AF25" s="2"/>
      <c r="AG25" s="2"/>
      <c r="AH25" s="2"/>
      <c r="AI25" s="2"/>
    </row>
    <row r="26" spans="2:35" ht="15">
      <c r="B26" s="67"/>
      <c r="C26" s="80" t="s">
        <v>332</v>
      </c>
      <c r="D26" s="58"/>
      <c r="E26" s="454">
        <v>678556</v>
      </c>
      <c r="F26" s="454">
        <v>837653.7</v>
      </c>
      <c r="G26" s="454">
        <v>881940.99999999988</v>
      </c>
      <c r="H26" s="454">
        <v>877833.60000000009</v>
      </c>
      <c r="I26" s="454">
        <v>615606.20000000007</v>
      </c>
      <c r="J26" s="454">
        <v>464172.19999999995</v>
      </c>
      <c r="K26" s="454">
        <v>570202.30000000005</v>
      </c>
      <c r="L26" s="454">
        <v>687659.58023863565</v>
      </c>
      <c r="M26" s="454">
        <v>673963.37056904053</v>
      </c>
      <c r="N26" s="454">
        <v>658682.90255867306</v>
      </c>
      <c r="O26" s="454">
        <v>673437.63532082934</v>
      </c>
      <c r="P26" s="454">
        <v>681585.81732233742</v>
      </c>
      <c r="Q26" s="454">
        <v>662019.71264554816</v>
      </c>
      <c r="R26" s="454">
        <v>623241.96911667509</v>
      </c>
      <c r="S26" s="454">
        <v>575785.06160622369</v>
      </c>
      <c r="T26" s="454">
        <v>532091.11156028428</v>
      </c>
      <c r="U26" s="454">
        <v>529314.77107245987</v>
      </c>
      <c r="V26" s="454">
        <v>535895.36260055867</v>
      </c>
      <c r="W26" s="454">
        <v>541593.33515283035</v>
      </c>
      <c r="X26" s="454">
        <v>543936.75609257573</v>
      </c>
      <c r="Y26" s="454">
        <v>545062.92915715696</v>
      </c>
      <c r="Z26" s="454">
        <v>548955.17798116081</v>
      </c>
      <c r="AA26" s="454">
        <v>552725.44433348218</v>
      </c>
      <c r="AB26" s="454">
        <v>556355.66155606741</v>
      </c>
      <c r="AC26" s="454">
        <v>559738.88169925997</v>
      </c>
      <c r="AD26" s="2"/>
      <c r="AE26" s="2"/>
      <c r="AF26" s="2"/>
      <c r="AG26" s="2"/>
      <c r="AH26" s="2"/>
      <c r="AI26" s="2"/>
    </row>
    <row r="27" spans="2:35" ht="15.75">
      <c r="B27" s="67"/>
      <c r="C27" s="453" t="s">
        <v>339</v>
      </c>
      <c r="D27" s="458"/>
      <c r="E27" s="452">
        <v>2080632.4</v>
      </c>
      <c r="F27" s="452">
        <v>2298910.3000000003</v>
      </c>
      <c r="G27" s="452">
        <v>2189763.4</v>
      </c>
      <c r="H27" s="452">
        <v>2042244.7</v>
      </c>
      <c r="I27" s="452">
        <v>1613809.6</v>
      </c>
      <c r="J27" s="452">
        <v>1452357.3</v>
      </c>
      <c r="K27" s="452">
        <v>1547778.2</v>
      </c>
      <c r="L27" s="452">
        <v>1689239.6092386355</v>
      </c>
      <c r="M27" s="452">
        <v>1663854.6465949791</v>
      </c>
      <c r="N27" s="452">
        <v>1568846.9100000001</v>
      </c>
      <c r="O27" s="452">
        <v>1571060.7347918951</v>
      </c>
      <c r="P27" s="452">
        <v>1557616.1705363849</v>
      </c>
      <c r="Q27" s="452">
        <v>1538599.2702402973</v>
      </c>
      <c r="R27" s="452">
        <v>1508597.1818964602</v>
      </c>
      <c r="S27" s="452">
        <v>1477453.331666138</v>
      </c>
      <c r="T27" s="452">
        <v>1454102.9221666567</v>
      </c>
      <c r="U27" s="452">
        <v>1448451.4234867808</v>
      </c>
      <c r="V27" s="452">
        <v>1450950.768677393</v>
      </c>
      <c r="W27" s="452">
        <v>1452309.6430830387</v>
      </c>
      <c r="X27" s="452">
        <v>1452309.4410126817</v>
      </c>
      <c r="Y27" s="452">
        <v>1452305.9160034973</v>
      </c>
      <c r="Z27" s="452">
        <v>1452305.833468427</v>
      </c>
      <c r="AA27" s="452">
        <v>1452305.7596315357</v>
      </c>
      <c r="AB27" s="452">
        <v>1452305.6872069812</v>
      </c>
      <c r="AC27" s="452">
        <v>1452305.6159991547</v>
      </c>
      <c r="AD27" s="2"/>
      <c r="AE27" s="2"/>
      <c r="AF27" s="2"/>
      <c r="AG27" s="2"/>
      <c r="AH27" s="2"/>
      <c r="AI27" s="2"/>
    </row>
    <row r="28" spans="2:35" ht="15.75">
      <c r="B28" s="63" t="s">
        <v>340</v>
      </c>
      <c r="C28" s="453"/>
      <c r="D28" s="453"/>
      <c r="E28" s="452">
        <v>0</v>
      </c>
      <c r="F28" s="452">
        <v>0</v>
      </c>
      <c r="G28" s="452">
        <v>0</v>
      </c>
      <c r="H28" s="452">
        <v>0</v>
      </c>
      <c r="I28" s="452">
        <v>0</v>
      </c>
      <c r="J28" s="452">
        <v>0</v>
      </c>
      <c r="K28" s="452">
        <v>0</v>
      </c>
      <c r="L28" s="452">
        <v>0</v>
      </c>
      <c r="M28" s="452">
        <v>0</v>
      </c>
      <c r="N28" s="452">
        <v>0</v>
      </c>
      <c r="O28" s="452">
        <v>0</v>
      </c>
      <c r="P28" s="452">
        <v>0</v>
      </c>
      <c r="Q28" s="452">
        <v>0</v>
      </c>
      <c r="R28" s="452">
        <v>0</v>
      </c>
      <c r="S28" s="452">
        <v>0</v>
      </c>
      <c r="T28" s="452">
        <v>0</v>
      </c>
      <c r="U28" s="452">
        <v>0</v>
      </c>
      <c r="V28" s="452">
        <v>0</v>
      </c>
      <c r="W28" s="452">
        <v>0</v>
      </c>
      <c r="X28" s="452">
        <v>0</v>
      </c>
      <c r="Y28" s="452">
        <v>0</v>
      </c>
      <c r="Z28" s="452">
        <v>0</v>
      </c>
      <c r="AA28" s="452">
        <v>0</v>
      </c>
      <c r="AB28" s="452">
        <v>0</v>
      </c>
      <c r="AC28" s="452">
        <v>0</v>
      </c>
      <c r="AD28" s="2"/>
      <c r="AE28" s="2"/>
      <c r="AF28" s="2"/>
      <c r="AG28" s="2"/>
      <c r="AH28" s="2"/>
      <c r="AI28" s="2"/>
    </row>
    <row r="29" spans="2:35" ht="15.75">
      <c r="B29" s="63" t="s">
        <v>341</v>
      </c>
      <c r="C29" s="453"/>
      <c r="D29" s="453"/>
      <c r="E29" s="452">
        <v>0</v>
      </c>
      <c r="F29" s="452">
        <v>0</v>
      </c>
      <c r="G29" s="452">
        <v>0</v>
      </c>
      <c r="H29" s="452">
        <v>0</v>
      </c>
      <c r="I29" s="452">
        <v>0</v>
      </c>
      <c r="J29" s="452">
        <v>0</v>
      </c>
      <c r="K29" s="452">
        <v>0</v>
      </c>
      <c r="L29" s="452">
        <v>0</v>
      </c>
      <c r="M29" s="452">
        <v>0</v>
      </c>
      <c r="N29" s="452">
        <v>0</v>
      </c>
      <c r="O29" s="452">
        <v>0</v>
      </c>
      <c r="P29" s="452">
        <v>0</v>
      </c>
      <c r="Q29" s="452">
        <v>0</v>
      </c>
      <c r="R29" s="452">
        <v>0</v>
      </c>
      <c r="S29" s="452">
        <v>0</v>
      </c>
      <c r="T29" s="452">
        <v>0</v>
      </c>
      <c r="U29" s="452">
        <v>0</v>
      </c>
      <c r="V29" s="452">
        <v>0</v>
      </c>
      <c r="W29" s="452">
        <v>0</v>
      </c>
      <c r="X29" s="452">
        <v>0</v>
      </c>
      <c r="Y29" s="452">
        <v>0</v>
      </c>
      <c r="Z29" s="452">
        <v>0</v>
      </c>
      <c r="AA29" s="452">
        <v>0</v>
      </c>
      <c r="AB29" s="452">
        <v>0</v>
      </c>
      <c r="AC29" s="452">
        <v>0</v>
      </c>
      <c r="AD29" s="2"/>
      <c r="AE29" s="2"/>
      <c r="AF29" s="2"/>
      <c r="AG29" s="2"/>
      <c r="AH29" s="2"/>
      <c r="AI29" s="2"/>
    </row>
    <row r="30" spans="2:35" ht="15">
      <c r="B30" s="67"/>
      <c r="C30" s="58" t="s">
        <v>331</v>
      </c>
      <c r="D30" s="58"/>
      <c r="E30" s="454">
        <v>0</v>
      </c>
      <c r="F30" s="454">
        <v>0</v>
      </c>
      <c r="G30" s="454">
        <v>0</v>
      </c>
      <c r="H30" s="454">
        <v>0</v>
      </c>
      <c r="I30" s="454">
        <v>0</v>
      </c>
      <c r="J30" s="454">
        <v>0</v>
      </c>
      <c r="K30" s="454">
        <v>0</v>
      </c>
      <c r="L30" s="454">
        <v>0</v>
      </c>
      <c r="M30" s="454">
        <v>0</v>
      </c>
      <c r="N30" s="454">
        <v>0</v>
      </c>
      <c r="O30" s="454">
        <v>0</v>
      </c>
      <c r="P30" s="454">
        <v>0</v>
      </c>
      <c r="Q30" s="454">
        <v>0</v>
      </c>
      <c r="R30" s="454">
        <v>0</v>
      </c>
      <c r="S30" s="454">
        <v>0</v>
      </c>
      <c r="T30" s="454">
        <v>0</v>
      </c>
      <c r="U30" s="454">
        <v>0</v>
      </c>
      <c r="V30" s="454">
        <v>0</v>
      </c>
      <c r="W30" s="454">
        <v>0</v>
      </c>
      <c r="X30" s="454">
        <v>0</v>
      </c>
      <c r="Y30" s="454">
        <v>0</v>
      </c>
      <c r="Z30" s="454">
        <v>0</v>
      </c>
      <c r="AA30" s="454">
        <v>0</v>
      </c>
      <c r="AB30" s="454">
        <v>0</v>
      </c>
      <c r="AC30" s="454">
        <v>0</v>
      </c>
      <c r="AD30" s="2"/>
      <c r="AE30" s="2"/>
      <c r="AF30" s="2"/>
      <c r="AG30" s="2"/>
      <c r="AH30" s="2"/>
      <c r="AI30" s="2"/>
    </row>
    <row r="31" spans="2:35" ht="15">
      <c r="B31" s="67"/>
      <c r="C31" s="58" t="s">
        <v>332</v>
      </c>
      <c r="D31" s="58"/>
      <c r="E31" s="454">
        <v>0</v>
      </c>
      <c r="F31" s="454">
        <v>0</v>
      </c>
      <c r="G31" s="454">
        <v>0</v>
      </c>
      <c r="H31" s="454">
        <v>0</v>
      </c>
      <c r="I31" s="454">
        <v>0</v>
      </c>
      <c r="J31" s="454">
        <v>0</v>
      </c>
      <c r="K31" s="454">
        <v>0</v>
      </c>
      <c r="L31" s="454">
        <v>0</v>
      </c>
      <c r="M31" s="454">
        <v>0</v>
      </c>
      <c r="N31" s="454">
        <v>0</v>
      </c>
      <c r="O31" s="454">
        <v>0</v>
      </c>
      <c r="P31" s="454">
        <v>7303.9593462190605</v>
      </c>
      <c r="Q31" s="454">
        <v>16000.407974390291</v>
      </c>
      <c r="R31" s="454">
        <v>16000.442646637039</v>
      </c>
      <c r="S31" s="454">
        <v>16000.483698850068</v>
      </c>
      <c r="T31" s="454">
        <v>15999.461759191579</v>
      </c>
      <c r="U31" s="454">
        <v>15999.464066538059</v>
      </c>
      <c r="V31" s="454">
        <v>15999.490258284452</v>
      </c>
      <c r="W31" s="454">
        <v>15999.481728825618</v>
      </c>
      <c r="X31" s="454">
        <v>15999.492589173951</v>
      </c>
      <c r="Y31" s="454">
        <v>15999.682042136519</v>
      </c>
      <c r="Z31" s="454">
        <v>15999.686478015348</v>
      </c>
      <c r="AA31" s="454">
        <v>15999.690446407219</v>
      </c>
      <c r="AB31" s="454">
        <v>15999.694338892499</v>
      </c>
      <c r="AC31" s="454">
        <v>15999.69816598428</v>
      </c>
      <c r="AD31" s="2"/>
      <c r="AE31" s="2"/>
      <c r="AF31" s="2"/>
      <c r="AG31" s="2"/>
      <c r="AH31" s="2"/>
      <c r="AI31" s="2"/>
    </row>
    <row r="32" spans="2:35" ht="15.75">
      <c r="B32" s="67"/>
      <c r="C32" s="453" t="s">
        <v>22</v>
      </c>
      <c r="D32" s="453"/>
      <c r="E32" s="452">
        <v>0</v>
      </c>
      <c r="F32" s="452">
        <v>0</v>
      </c>
      <c r="G32" s="452">
        <v>0</v>
      </c>
      <c r="H32" s="452">
        <v>0</v>
      </c>
      <c r="I32" s="452">
        <v>0</v>
      </c>
      <c r="J32" s="452">
        <v>0</v>
      </c>
      <c r="K32" s="452">
        <v>0</v>
      </c>
      <c r="L32" s="452">
        <v>0</v>
      </c>
      <c r="M32" s="452">
        <v>0</v>
      </c>
      <c r="N32" s="452">
        <v>0</v>
      </c>
      <c r="O32" s="452">
        <v>0</v>
      </c>
      <c r="P32" s="452">
        <v>7303.9593462190605</v>
      </c>
      <c r="Q32" s="452">
        <v>16000.407974390291</v>
      </c>
      <c r="R32" s="452">
        <v>16000.442646637039</v>
      </c>
      <c r="S32" s="452">
        <v>16000.483698850068</v>
      </c>
      <c r="T32" s="452">
        <v>15999.461759191579</v>
      </c>
      <c r="U32" s="452">
        <v>15999.464066538059</v>
      </c>
      <c r="V32" s="452">
        <v>15999.490258284452</v>
      </c>
      <c r="W32" s="452">
        <v>15999.481728825618</v>
      </c>
      <c r="X32" s="452">
        <v>15999.492589173951</v>
      </c>
      <c r="Y32" s="452">
        <v>15999.682042136519</v>
      </c>
      <c r="Z32" s="452">
        <v>15999.686478015348</v>
      </c>
      <c r="AA32" s="452">
        <v>15999.690446407219</v>
      </c>
      <c r="AB32" s="452">
        <v>15999.694338892499</v>
      </c>
      <c r="AC32" s="452">
        <v>15999.69816598428</v>
      </c>
      <c r="AD32" s="2"/>
      <c r="AE32" s="2"/>
      <c r="AF32" s="2"/>
      <c r="AG32" s="2"/>
      <c r="AH32" s="2"/>
      <c r="AI32" s="2"/>
    </row>
    <row r="33" spans="2:35" ht="15.75">
      <c r="B33" s="63" t="s">
        <v>342</v>
      </c>
      <c r="C33" s="453"/>
      <c r="D33" s="453"/>
      <c r="E33" s="452">
        <v>0</v>
      </c>
      <c r="F33" s="452">
        <v>0</v>
      </c>
      <c r="G33" s="452">
        <v>0</v>
      </c>
      <c r="H33" s="452">
        <v>0</v>
      </c>
      <c r="I33" s="452">
        <v>0</v>
      </c>
      <c r="J33" s="452">
        <v>0</v>
      </c>
      <c r="K33" s="452">
        <v>0</v>
      </c>
      <c r="L33" s="452">
        <v>0</v>
      </c>
      <c r="M33" s="452">
        <v>0</v>
      </c>
      <c r="N33" s="452">
        <v>0</v>
      </c>
      <c r="O33" s="452">
        <v>0</v>
      </c>
      <c r="P33" s="452">
        <v>0</v>
      </c>
      <c r="Q33" s="452">
        <v>0</v>
      </c>
      <c r="R33" s="452">
        <v>0</v>
      </c>
      <c r="S33" s="452">
        <v>0</v>
      </c>
      <c r="T33" s="452">
        <v>0</v>
      </c>
      <c r="U33" s="452">
        <v>0</v>
      </c>
      <c r="V33" s="452">
        <v>0</v>
      </c>
      <c r="W33" s="452">
        <v>0</v>
      </c>
      <c r="X33" s="452">
        <v>0</v>
      </c>
      <c r="Y33" s="452">
        <v>0</v>
      </c>
      <c r="Z33" s="452">
        <v>0</v>
      </c>
      <c r="AA33" s="452">
        <v>0</v>
      </c>
      <c r="AB33" s="452">
        <v>0</v>
      </c>
      <c r="AC33" s="452">
        <v>0</v>
      </c>
      <c r="AD33" s="2"/>
      <c r="AE33" s="2"/>
      <c r="AF33" s="2"/>
      <c r="AG33" s="2"/>
      <c r="AH33" s="2"/>
      <c r="AI33" s="2"/>
    </row>
    <row r="34" spans="2:35" ht="15">
      <c r="B34" s="67"/>
      <c r="C34" s="58" t="s">
        <v>331</v>
      </c>
      <c r="D34" s="58"/>
      <c r="E34" s="454">
        <v>0</v>
      </c>
      <c r="F34" s="454">
        <v>0</v>
      </c>
      <c r="G34" s="454">
        <v>0</v>
      </c>
      <c r="H34" s="454">
        <v>0</v>
      </c>
      <c r="I34" s="454">
        <v>0</v>
      </c>
      <c r="J34" s="454">
        <v>0</v>
      </c>
      <c r="K34" s="454">
        <v>0</v>
      </c>
      <c r="L34" s="454">
        <v>0</v>
      </c>
      <c r="M34" s="454">
        <v>0</v>
      </c>
      <c r="N34" s="454">
        <v>0</v>
      </c>
      <c r="O34" s="454">
        <v>0</v>
      </c>
      <c r="P34" s="454">
        <v>0</v>
      </c>
      <c r="Q34" s="454">
        <v>0</v>
      </c>
      <c r="R34" s="454">
        <v>0</v>
      </c>
      <c r="S34" s="454">
        <v>0</v>
      </c>
      <c r="T34" s="454">
        <v>0</v>
      </c>
      <c r="U34" s="454">
        <v>0</v>
      </c>
      <c r="V34" s="454">
        <v>0</v>
      </c>
      <c r="W34" s="454">
        <v>0</v>
      </c>
      <c r="X34" s="454">
        <v>0</v>
      </c>
      <c r="Y34" s="454">
        <v>0</v>
      </c>
      <c r="Z34" s="454">
        <v>0</v>
      </c>
      <c r="AA34" s="454">
        <v>0</v>
      </c>
      <c r="AB34" s="454">
        <v>0</v>
      </c>
      <c r="AC34" s="454">
        <v>0</v>
      </c>
      <c r="AD34" s="2"/>
      <c r="AE34" s="2"/>
      <c r="AF34" s="2"/>
      <c r="AG34" s="2"/>
      <c r="AH34" s="2"/>
      <c r="AI34" s="2"/>
    </row>
    <row r="35" spans="2:35" ht="15">
      <c r="B35" s="67"/>
      <c r="C35" s="58" t="s">
        <v>332</v>
      </c>
      <c r="D35" s="58"/>
      <c r="E35" s="454">
        <v>0</v>
      </c>
      <c r="F35" s="454">
        <v>0</v>
      </c>
      <c r="G35" s="454">
        <v>0</v>
      </c>
      <c r="H35" s="454">
        <v>0</v>
      </c>
      <c r="I35" s="454">
        <v>0</v>
      </c>
      <c r="J35" s="454">
        <v>0</v>
      </c>
      <c r="K35" s="454">
        <v>0</v>
      </c>
      <c r="L35" s="454">
        <v>25109.857718028168</v>
      </c>
      <c r="M35" s="454">
        <v>56553.800281971831</v>
      </c>
      <c r="N35" s="454">
        <v>56199.999999999993</v>
      </c>
      <c r="O35" s="454">
        <v>55346.101842022392</v>
      </c>
      <c r="P35" s="454">
        <v>57245.397361572061</v>
      </c>
      <c r="Q35" s="454">
        <v>56201.433010045832</v>
      </c>
      <c r="R35" s="454">
        <v>56201.554796312565</v>
      </c>
      <c r="S35" s="454">
        <v>56201.698992210855</v>
      </c>
      <c r="T35" s="454">
        <v>56198.109429160402</v>
      </c>
      <c r="U35" s="454">
        <v>56198.117533714976</v>
      </c>
      <c r="V35" s="454">
        <v>56198.209532224129</v>
      </c>
      <c r="W35" s="454">
        <v>56198.179572499968</v>
      </c>
      <c r="X35" s="454">
        <v>56198.217719473505</v>
      </c>
      <c r="Y35" s="454">
        <v>56198.883173004564</v>
      </c>
      <c r="Z35" s="454">
        <v>56198.898754028924</v>
      </c>
      <c r="AA35" s="454">
        <v>56198.912693005404</v>
      </c>
      <c r="AB35" s="454">
        <v>56198.926365359919</v>
      </c>
      <c r="AC35" s="454">
        <v>56198.939808019742</v>
      </c>
      <c r="AD35" s="2"/>
      <c r="AE35" s="2"/>
      <c r="AF35" s="2"/>
      <c r="AG35" s="2"/>
      <c r="AH35" s="2"/>
      <c r="AI35" s="2"/>
    </row>
    <row r="36" spans="2:35" ht="15.75">
      <c r="B36" s="67"/>
      <c r="C36" s="58" t="s">
        <v>22</v>
      </c>
      <c r="D36" s="453"/>
      <c r="E36" s="452">
        <v>0</v>
      </c>
      <c r="F36" s="452">
        <v>0</v>
      </c>
      <c r="G36" s="452">
        <v>0</v>
      </c>
      <c r="H36" s="452">
        <v>0</v>
      </c>
      <c r="I36" s="452">
        <v>0</v>
      </c>
      <c r="J36" s="452">
        <v>0</v>
      </c>
      <c r="K36" s="452">
        <v>0</v>
      </c>
      <c r="L36" s="452">
        <v>25109.857718028168</v>
      </c>
      <c r="M36" s="452">
        <v>56553.800281971831</v>
      </c>
      <c r="N36" s="452">
        <v>56199.999999999993</v>
      </c>
      <c r="O36" s="452">
        <v>55346.101842022392</v>
      </c>
      <c r="P36" s="452">
        <v>57245.397361572061</v>
      </c>
      <c r="Q36" s="452">
        <v>56201.433010045832</v>
      </c>
      <c r="R36" s="452">
        <v>56201.554796312565</v>
      </c>
      <c r="S36" s="452">
        <v>56201.698992210855</v>
      </c>
      <c r="T36" s="452">
        <v>56198.109429160402</v>
      </c>
      <c r="U36" s="452">
        <v>56198.117533714976</v>
      </c>
      <c r="V36" s="452">
        <v>56198.209532224129</v>
      </c>
      <c r="W36" s="452">
        <v>56198.179572499968</v>
      </c>
      <c r="X36" s="452">
        <v>56198.217719473505</v>
      </c>
      <c r="Y36" s="452">
        <v>56198.883173004564</v>
      </c>
      <c r="Z36" s="452">
        <v>56198.898754028924</v>
      </c>
      <c r="AA36" s="452">
        <v>56198.912693005404</v>
      </c>
      <c r="AB36" s="452">
        <v>56198.926365359919</v>
      </c>
      <c r="AC36" s="452">
        <v>56198.939808019742</v>
      </c>
      <c r="AD36" s="2"/>
      <c r="AE36" s="2"/>
      <c r="AF36" s="2"/>
      <c r="AG36" s="2"/>
      <c r="AH36" s="2"/>
      <c r="AI36" s="2"/>
    </row>
    <row r="37" spans="2:35" ht="15.75">
      <c r="B37" s="63" t="s">
        <v>343</v>
      </c>
      <c r="C37" s="453"/>
      <c r="D37" s="453"/>
      <c r="E37" s="452">
        <v>0</v>
      </c>
      <c r="F37" s="452">
        <v>0</v>
      </c>
      <c r="G37" s="452">
        <v>0</v>
      </c>
      <c r="H37" s="452">
        <v>0</v>
      </c>
      <c r="I37" s="452">
        <v>0</v>
      </c>
      <c r="J37" s="452">
        <v>0</v>
      </c>
      <c r="K37" s="452">
        <v>0</v>
      </c>
      <c r="L37" s="452">
        <v>0</v>
      </c>
      <c r="M37" s="452">
        <v>0</v>
      </c>
      <c r="N37" s="452">
        <v>0</v>
      </c>
      <c r="O37" s="452">
        <v>0</v>
      </c>
      <c r="P37" s="452">
        <v>0</v>
      </c>
      <c r="Q37" s="452">
        <v>0</v>
      </c>
      <c r="R37" s="452">
        <v>0</v>
      </c>
      <c r="S37" s="452">
        <v>0</v>
      </c>
      <c r="T37" s="452">
        <v>0</v>
      </c>
      <c r="U37" s="452">
        <v>0</v>
      </c>
      <c r="V37" s="452">
        <v>0</v>
      </c>
      <c r="W37" s="452">
        <v>0</v>
      </c>
      <c r="X37" s="452">
        <v>0</v>
      </c>
      <c r="Y37" s="452">
        <v>0</v>
      </c>
      <c r="Z37" s="452">
        <v>0</v>
      </c>
      <c r="AA37" s="452">
        <v>0</v>
      </c>
      <c r="AB37" s="452">
        <v>0</v>
      </c>
      <c r="AC37" s="452">
        <v>0</v>
      </c>
      <c r="AD37" s="2"/>
      <c r="AE37" s="2"/>
      <c r="AF37" s="2"/>
      <c r="AG37" s="2"/>
      <c r="AH37" s="2"/>
      <c r="AI37" s="2"/>
    </row>
    <row r="38" spans="2:35" ht="15">
      <c r="B38" s="67"/>
      <c r="C38" s="58" t="s">
        <v>331</v>
      </c>
      <c r="D38" s="58"/>
      <c r="E38" s="454">
        <v>0</v>
      </c>
      <c r="F38" s="454">
        <v>0</v>
      </c>
      <c r="G38" s="454">
        <v>0</v>
      </c>
      <c r="H38" s="454">
        <v>0</v>
      </c>
      <c r="I38" s="454">
        <v>0</v>
      </c>
      <c r="J38" s="454">
        <v>0</v>
      </c>
      <c r="K38" s="454">
        <v>0</v>
      </c>
      <c r="L38" s="454">
        <v>0</v>
      </c>
      <c r="M38" s="454">
        <v>0</v>
      </c>
      <c r="N38" s="454">
        <v>0</v>
      </c>
      <c r="O38" s="454">
        <v>0</v>
      </c>
      <c r="P38" s="454">
        <v>0</v>
      </c>
      <c r="Q38" s="454">
        <v>0</v>
      </c>
      <c r="R38" s="454">
        <v>0</v>
      </c>
      <c r="S38" s="454">
        <v>0</v>
      </c>
      <c r="T38" s="454">
        <v>0</v>
      </c>
      <c r="U38" s="454">
        <v>0</v>
      </c>
      <c r="V38" s="454">
        <v>0</v>
      </c>
      <c r="W38" s="454">
        <v>0</v>
      </c>
      <c r="X38" s="454">
        <v>0</v>
      </c>
      <c r="Y38" s="454">
        <v>0</v>
      </c>
      <c r="Z38" s="454">
        <v>0</v>
      </c>
      <c r="AA38" s="454">
        <v>0</v>
      </c>
      <c r="AB38" s="454">
        <v>0</v>
      </c>
      <c r="AC38" s="454">
        <v>0</v>
      </c>
      <c r="AD38" s="2"/>
      <c r="AE38" s="2"/>
      <c r="AF38" s="2"/>
      <c r="AG38" s="2"/>
      <c r="AH38" s="2"/>
      <c r="AI38" s="2"/>
    </row>
    <row r="39" spans="2:35" ht="15">
      <c r="B39" s="67"/>
      <c r="C39" s="58" t="s">
        <v>332</v>
      </c>
      <c r="D39" s="58"/>
      <c r="E39" s="454">
        <v>0</v>
      </c>
      <c r="F39" s="454">
        <v>0</v>
      </c>
      <c r="G39" s="454">
        <v>0</v>
      </c>
      <c r="H39" s="454">
        <v>0</v>
      </c>
      <c r="I39" s="454">
        <v>0</v>
      </c>
      <c r="J39" s="454">
        <v>0</v>
      </c>
      <c r="K39" s="454">
        <v>0</v>
      </c>
      <c r="L39" s="454">
        <v>10723.07091161344</v>
      </c>
      <c r="M39" s="454">
        <v>24377.634088386549</v>
      </c>
      <c r="N39" s="454">
        <v>24953.09</v>
      </c>
      <c r="O39" s="454">
        <v>25112.555106255702</v>
      </c>
      <c r="P39" s="454">
        <v>25974.335101780911</v>
      </c>
      <c r="Q39" s="454">
        <v>25500.650209184503</v>
      </c>
      <c r="R39" s="454">
        <v>25500.705468077758</v>
      </c>
      <c r="S39" s="454">
        <v>25500.770895042297</v>
      </c>
      <c r="T39" s="454">
        <v>25499.142178711572</v>
      </c>
      <c r="U39" s="454">
        <v>25499.145856045052</v>
      </c>
      <c r="V39" s="454">
        <v>25499.187599140838</v>
      </c>
      <c r="W39" s="454">
        <v>25499.174005315832</v>
      </c>
      <c r="X39" s="454">
        <v>25499.19131399598</v>
      </c>
      <c r="Y39" s="454">
        <v>25499.493254655077</v>
      </c>
      <c r="Z39" s="454">
        <v>25499.500324336968</v>
      </c>
      <c r="AA39" s="454">
        <v>25499.506648961531</v>
      </c>
      <c r="AB39" s="454">
        <v>25499.51285260994</v>
      </c>
      <c r="AC39" s="454">
        <v>25499.518952037422</v>
      </c>
      <c r="AD39" s="2"/>
      <c r="AE39" s="2"/>
      <c r="AF39" s="2"/>
      <c r="AG39" s="2"/>
      <c r="AH39" s="2"/>
      <c r="AI39" s="2"/>
    </row>
    <row r="40" spans="2:35" ht="15.75">
      <c r="B40" s="67"/>
      <c r="C40" s="453" t="s">
        <v>22</v>
      </c>
      <c r="D40" s="453"/>
      <c r="E40" s="452">
        <v>0</v>
      </c>
      <c r="F40" s="452">
        <v>0</v>
      </c>
      <c r="G40" s="452">
        <v>0</v>
      </c>
      <c r="H40" s="452">
        <v>0</v>
      </c>
      <c r="I40" s="452">
        <v>0</v>
      </c>
      <c r="J40" s="452">
        <v>0</v>
      </c>
      <c r="K40" s="452">
        <v>0</v>
      </c>
      <c r="L40" s="452">
        <v>10723.07091161344</v>
      </c>
      <c r="M40" s="452">
        <v>24377.634088386549</v>
      </c>
      <c r="N40" s="452">
        <v>24953.09</v>
      </c>
      <c r="O40" s="452">
        <v>25112.555106255702</v>
      </c>
      <c r="P40" s="452">
        <v>25974.335101780911</v>
      </c>
      <c r="Q40" s="452">
        <v>25500.650209184503</v>
      </c>
      <c r="R40" s="452">
        <v>25500.705468077758</v>
      </c>
      <c r="S40" s="452">
        <v>25500.770895042297</v>
      </c>
      <c r="T40" s="452">
        <v>25499.142178711572</v>
      </c>
      <c r="U40" s="452">
        <v>25499.145856045052</v>
      </c>
      <c r="V40" s="452">
        <v>25499.187599140838</v>
      </c>
      <c r="W40" s="452">
        <v>25499.174005315832</v>
      </c>
      <c r="X40" s="452">
        <v>25499.19131399598</v>
      </c>
      <c r="Y40" s="452">
        <v>25499.493254655077</v>
      </c>
      <c r="Z40" s="452">
        <v>25499.500324336968</v>
      </c>
      <c r="AA40" s="452">
        <v>25499.506648961531</v>
      </c>
      <c r="AB40" s="452">
        <v>25499.51285260994</v>
      </c>
      <c r="AC40" s="452">
        <v>25499.518952037422</v>
      </c>
      <c r="AD40" s="2"/>
      <c r="AE40" s="2"/>
      <c r="AF40" s="2"/>
      <c r="AG40" s="2"/>
      <c r="AH40" s="2"/>
      <c r="AI40" s="2"/>
    </row>
    <row r="41" spans="2:35" ht="15.75">
      <c r="B41" s="63" t="s">
        <v>344</v>
      </c>
      <c r="C41" s="453"/>
      <c r="D41" s="453"/>
      <c r="E41" s="452">
        <v>0</v>
      </c>
      <c r="F41" s="452">
        <v>0</v>
      </c>
      <c r="G41" s="452">
        <v>0</v>
      </c>
      <c r="H41" s="452">
        <v>0</v>
      </c>
      <c r="I41" s="452">
        <v>0</v>
      </c>
      <c r="J41" s="452">
        <v>0</v>
      </c>
      <c r="K41" s="452">
        <v>0</v>
      </c>
      <c r="L41" s="452">
        <v>0</v>
      </c>
      <c r="M41" s="452">
        <v>0</v>
      </c>
      <c r="N41" s="452">
        <v>0</v>
      </c>
      <c r="O41" s="452">
        <v>0</v>
      </c>
      <c r="P41" s="452">
        <v>0</v>
      </c>
      <c r="Q41" s="452">
        <v>0</v>
      </c>
      <c r="R41" s="452">
        <v>0</v>
      </c>
      <c r="S41" s="452">
        <v>0</v>
      </c>
      <c r="T41" s="452">
        <v>0</v>
      </c>
      <c r="U41" s="452">
        <v>0</v>
      </c>
      <c r="V41" s="452">
        <v>0</v>
      </c>
      <c r="W41" s="452">
        <v>0</v>
      </c>
      <c r="X41" s="452">
        <v>0</v>
      </c>
      <c r="Y41" s="452">
        <v>0</v>
      </c>
      <c r="Z41" s="452">
        <v>0</v>
      </c>
      <c r="AA41" s="452">
        <v>0</v>
      </c>
      <c r="AB41" s="452">
        <v>0</v>
      </c>
      <c r="AC41" s="452">
        <v>0</v>
      </c>
      <c r="AD41" s="2"/>
      <c r="AE41" s="2"/>
      <c r="AF41" s="2"/>
      <c r="AG41" s="2"/>
      <c r="AH41" s="2"/>
      <c r="AI41" s="2"/>
    </row>
    <row r="42" spans="2:35" ht="15">
      <c r="B42" s="67"/>
      <c r="C42" s="58" t="s">
        <v>331</v>
      </c>
      <c r="D42" s="58"/>
      <c r="E42" s="454">
        <v>0</v>
      </c>
      <c r="F42" s="454">
        <v>0</v>
      </c>
      <c r="G42" s="454">
        <v>0</v>
      </c>
      <c r="H42" s="454">
        <v>0</v>
      </c>
      <c r="I42" s="454">
        <v>0</v>
      </c>
      <c r="J42" s="454">
        <v>0</v>
      </c>
      <c r="K42" s="454">
        <v>0</v>
      </c>
      <c r="L42" s="454">
        <v>0</v>
      </c>
      <c r="M42" s="454">
        <v>0</v>
      </c>
      <c r="N42" s="454">
        <v>0</v>
      </c>
      <c r="O42" s="454">
        <v>0</v>
      </c>
      <c r="P42" s="454">
        <v>0</v>
      </c>
      <c r="Q42" s="454">
        <v>0</v>
      </c>
      <c r="R42" s="454">
        <v>0</v>
      </c>
      <c r="S42" s="454">
        <v>0</v>
      </c>
      <c r="T42" s="454">
        <v>0</v>
      </c>
      <c r="U42" s="454">
        <v>0</v>
      </c>
      <c r="V42" s="454">
        <v>0</v>
      </c>
      <c r="W42" s="454">
        <v>0</v>
      </c>
      <c r="X42" s="454">
        <v>0</v>
      </c>
      <c r="Y42" s="454">
        <v>0</v>
      </c>
      <c r="Z42" s="454">
        <v>0</v>
      </c>
      <c r="AA42" s="454">
        <v>0</v>
      </c>
      <c r="AB42" s="454">
        <v>0</v>
      </c>
      <c r="AC42" s="454">
        <v>0</v>
      </c>
      <c r="AD42" s="2"/>
      <c r="AE42" s="2"/>
      <c r="AF42" s="2"/>
      <c r="AG42" s="2"/>
      <c r="AH42" s="2"/>
      <c r="AI42" s="2"/>
    </row>
    <row r="43" spans="2:35" ht="15">
      <c r="B43" s="67"/>
      <c r="C43" s="58" t="s">
        <v>332</v>
      </c>
      <c r="D43" s="58"/>
      <c r="E43" s="454">
        <v>35000</v>
      </c>
      <c r="F43" s="454">
        <v>56437.000000000007</v>
      </c>
      <c r="G43" s="454">
        <v>73124.900000000009</v>
      </c>
      <c r="H43" s="454">
        <v>114244.1</v>
      </c>
      <c r="I43" s="454">
        <v>144626</v>
      </c>
      <c r="J43" s="454">
        <v>156507</v>
      </c>
      <c r="K43" s="454">
        <v>156603.9</v>
      </c>
      <c r="L43" s="454">
        <v>139329.46213172271</v>
      </c>
      <c r="M43" s="454">
        <v>100629.53786827726</v>
      </c>
      <c r="N43" s="454">
        <v>99999.999999999985</v>
      </c>
      <c r="O43" s="454">
        <v>98480.608259826316</v>
      </c>
      <c r="P43" s="454">
        <v>101860.13765404285</v>
      </c>
      <c r="Q43" s="454">
        <v>113698.23856608162</v>
      </c>
      <c r="R43" s="454">
        <v>143700.11519251292</v>
      </c>
      <c r="S43" s="454">
        <v>174843.71474775914</v>
      </c>
      <c r="T43" s="454">
        <v>198200.36446627986</v>
      </c>
      <c r="U43" s="454">
        <v>203851.84905692132</v>
      </c>
      <c r="V43" s="454">
        <v>201352.34393295791</v>
      </c>
      <c r="W43" s="454">
        <v>199993.52161032011</v>
      </c>
      <c r="X43" s="454">
        <v>199993.65736467432</v>
      </c>
      <c r="Y43" s="454">
        <v>199996.02552670654</v>
      </c>
      <c r="Z43" s="454">
        <v>199996.0809751919</v>
      </c>
      <c r="AA43" s="454">
        <v>199996.13058009039</v>
      </c>
      <c r="AB43" s="454">
        <v>199996.17923615631</v>
      </c>
      <c r="AC43" s="454">
        <v>199996.22707480329</v>
      </c>
      <c r="AD43" s="2"/>
      <c r="AE43" s="2"/>
      <c r="AF43" s="2"/>
      <c r="AG43" s="2"/>
      <c r="AH43" s="2"/>
      <c r="AI43" s="2"/>
    </row>
    <row r="44" spans="2:35" ht="15.75">
      <c r="B44" s="67"/>
      <c r="C44" s="58" t="s">
        <v>22</v>
      </c>
      <c r="D44" s="453"/>
      <c r="E44" s="452">
        <v>35000</v>
      </c>
      <c r="F44" s="452">
        <v>56437.000000000007</v>
      </c>
      <c r="G44" s="452">
        <v>73124.900000000009</v>
      </c>
      <c r="H44" s="452">
        <v>114244.1</v>
      </c>
      <c r="I44" s="452">
        <v>144626</v>
      </c>
      <c r="J44" s="452">
        <v>156507</v>
      </c>
      <c r="K44" s="452">
        <v>156603.9</v>
      </c>
      <c r="L44" s="452">
        <v>139329.46213172271</v>
      </c>
      <c r="M44" s="452">
        <v>100629.53786827726</v>
      </c>
      <c r="N44" s="452">
        <v>99999.999999999985</v>
      </c>
      <c r="O44" s="452">
        <v>98480.608259826316</v>
      </c>
      <c r="P44" s="452">
        <v>101860.13765404285</v>
      </c>
      <c r="Q44" s="452">
        <v>113698.23856608162</v>
      </c>
      <c r="R44" s="452">
        <v>143700.11519251292</v>
      </c>
      <c r="S44" s="452">
        <v>174843.71474775914</v>
      </c>
      <c r="T44" s="452">
        <v>198200.36446627986</v>
      </c>
      <c r="U44" s="452">
        <v>203851.84905692132</v>
      </c>
      <c r="V44" s="452">
        <v>201352.34393295791</v>
      </c>
      <c r="W44" s="452">
        <v>199993.52161032011</v>
      </c>
      <c r="X44" s="452">
        <v>199993.65736467432</v>
      </c>
      <c r="Y44" s="452">
        <v>199996.02552670654</v>
      </c>
      <c r="Z44" s="452">
        <v>199996.0809751919</v>
      </c>
      <c r="AA44" s="452">
        <v>199996.13058009039</v>
      </c>
      <c r="AB44" s="452">
        <v>199996.17923615631</v>
      </c>
      <c r="AC44" s="452">
        <v>199996.22707480329</v>
      </c>
      <c r="AD44" s="2"/>
      <c r="AE44" s="2"/>
      <c r="AF44" s="2"/>
      <c r="AG44" s="2"/>
      <c r="AH44" s="2"/>
      <c r="AI44" s="2"/>
    </row>
    <row r="45" spans="2:35" ht="15.75">
      <c r="B45" s="63" t="s">
        <v>345</v>
      </c>
      <c r="C45" s="453"/>
      <c r="D45" s="453"/>
      <c r="E45" s="452"/>
      <c r="F45" s="452"/>
      <c r="G45" s="452"/>
      <c r="H45" s="452"/>
      <c r="I45" s="452"/>
      <c r="J45" s="452"/>
      <c r="K45" s="452"/>
      <c r="L45" s="452"/>
      <c r="M45" s="452"/>
      <c r="N45" s="452"/>
      <c r="O45" s="452"/>
      <c r="P45" s="452"/>
      <c r="Q45" s="452"/>
      <c r="R45" s="452"/>
      <c r="S45" s="452"/>
      <c r="T45" s="452"/>
      <c r="U45" s="452"/>
      <c r="V45" s="452"/>
      <c r="W45" s="452"/>
      <c r="X45" s="452"/>
      <c r="Y45" s="452"/>
      <c r="Z45" s="452"/>
      <c r="AA45" s="452"/>
      <c r="AB45" s="452"/>
      <c r="AC45" s="452"/>
      <c r="AD45" s="2"/>
      <c r="AE45" s="2"/>
      <c r="AF45" s="2"/>
      <c r="AG45" s="2"/>
      <c r="AH45" s="2"/>
      <c r="AI45" s="2"/>
    </row>
    <row r="46" spans="2:35" ht="15">
      <c r="B46" s="67"/>
      <c r="C46" s="58" t="s">
        <v>331</v>
      </c>
      <c r="D46" s="58"/>
      <c r="E46" s="454">
        <v>0</v>
      </c>
      <c r="F46" s="454">
        <v>0</v>
      </c>
      <c r="G46" s="454">
        <v>0</v>
      </c>
      <c r="H46" s="454">
        <v>0</v>
      </c>
      <c r="I46" s="454">
        <v>0</v>
      </c>
      <c r="J46" s="454">
        <v>0</v>
      </c>
      <c r="K46" s="454">
        <v>0</v>
      </c>
      <c r="L46" s="454">
        <v>0</v>
      </c>
      <c r="M46" s="454">
        <v>0</v>
      </c>
      <c r="N46" s="454">
        <v>0</v>
      </c>
      <c r="O46" s="454">
        <v>0</v>
      </c>
      <c r="P46" s="454">
        <v>0</v>
      </c>
      <c r="Q46" s="454">
        <v>0</v>
      </c>
      <c r="R46" s="454">
        <v>0</v>
      </c>
      <c r="S46" s="454">
        <v>0</v>
      </c>
      <c r="T46" s="454">
        <v>0</v>
      </c>
      <c r="U46" s="454">
        <v>0</v>
      </c>
      <c r="V46" s="454">
        <v>0</v>
      </c>
      <c r="W46" s="454">
        <v>0</v>
      </c>
      <c r="X46" s="454">
        <v>0</v>
      </c>
      <c r="Y46" s="454">
        <v>0</v>
      </c>
      <c r="Z46" s="454">
        <v>0</v>
      </c>
      <c r="AA46" s="454">
        <v>0</v>
      </c>
      <c r="AB46" s="454">
        <v>0</v>
      </c>
      <c r="AC46" s="454">
        <v>0</v>
      </c>
      <c r="AD46" s="2"/>
      <c r="AE46" s="2"/>
      <c r="AF46" s="2"/>
      <c r="AG46" s="2"/>
      <c r="AH46" s="2"/>
      <c r="AI46" s="2"/>
    </row>
    <row r="47" spans="2:35" ht="15">
      <c r="B47" s="67"/>
      <c r="C47" s="80" t="s">
        <v>332</v>
      </c>
      <c r="D47" s="58"/>
      <c r="E47" s="454">
        <v>35000</v>
      </c>
      <c r="F47" s="454">
        <v>56437.000000000007</v>
      </c>
      <c r="G47" s="454">
        <v>73124.900000000009</v>
      </c>
      <c r="H47" s="454">
        <v>114244.1</v>
      </c>
      <c r="I47" s="454">
        <v>144626</v>
      </c>
      <c r="J47" s="454">
        <v>156507</v>
      </c>
      <c r="K47" s="454">
        <v>156603.9</v>
      </c>
      <c r="L47" s="454">
        <v>175162.39076136431</v>
      </c>
      <c r="M47" s="454">
        <v>181560.97223863564</v>
      </c>
      <c r="N47" s="454">
        <v>181153.08999999997</v>
      </c>
      <c r="O47" s="454">
        <v>178939.26520810439</v>
      </c>
      <c r="P47" s="454">
        <v>192383.82946361488</v>
      </c>
      <c r="Q47" s="454">
        <v>211400.72975970226</v>
      </c>
      <c r="R47" s="454">
        <v>241402.81810354028</v>
      </c>
      <c r="S47" s="454">
        <v>272546.66833386233</v>
      </c>
      <c r="T47" s="454">
        <v>295897.07783334341</v>
      </c>
      <c r="U47" s="454">
        <v>301548.57651321939</v>
      </c>
      <c r="V47" s="454">
        <v>299049.23132260732</v>
      </c>
      <c r="W47" s="454">
        <v>297690.35691696149</v>
      </c>
      <c r="X47" s="454">
        <v>297690.55898731772</v>
      </c>
      <c r="Y47" s="454">
        <v>297694.08399650268</v>
      </c>
      <c r="Z47" s="454">
        <v>297694.16653157317</v>
      </c>
      <c r="AA47" s="454">
        <v>297694.24036846455</v>
      </c>
      <c r="AB47" s="454">
        <v>297694.31279301865</v>
      </c>
      <c r="AC47" s="454">
        <v>297694.38400084473</v>
      </c>
      <c r="AD47" s="2"/>
      <c r="AE47" s="2"/>
      <c r="AF47" s="2"/>
      <c r="AG47" s="2"/>
      <c r="AH47" s="2"/>
      <c r="AI47" s="2"/>
    </row>
    <row r="48" spans="2:35" ht="15.75">
      <c r="B48" s="67"/>
      <c r="C48" s="453" t="s">
        <v>345</v>
      </c>
      <c r="D48" s="458"/>
      <c r="E48" s="452">
        <v>35000</v>
      </c>
      <c r="F48" s="452">
        <v>56437.000000000007</v>
      </c>
      <c r="G48" s="452">
        <v>73124.900000000009</v>
      </c>
      <c r="H48" s="452">
        <v>114244.1</v>
      </c>
      <c r="I48" s="452">
        <v>144626</v>
      </c>
      <c r="J48" s="452">
        <v>156507</v>
      </c>
      <c r="K48" s="452">
        <v>156603.9</v>
      </c>
      <c r="L48" s="452">
        <v>175162.39076136431</v>
      </c>
      <c r="M48" s="452">
        <v>181560.97223863564</v>
      </c>
      <c r="N48" s="452">
        <v>181153.08999999997</v>
      </c>
      <c r="O48" s="452">
        <v>178939.26520810439</v>
      </c>
      <c r="P48" s="452">
        <v>192383.82946361488</v>
      </c>
      <c r="Q48" s="452">
        <v>211400.72975970226</v>
      </c>
      <c r="R48" s="452">
        <v>241402.81810354028</v>
      </c>
      <c r="S48" s="452">
        <v>272546.66833386233</v>
      </c>
      <c r="T48" s="452">
        <v>295897.07783334341</v>
      </c>
      <c r="U48" s="452">
        <v>301548.57651321939</v>
      </c>
      <c r="V48" s="452">
        <v>299049.23132260732</v>
      </c>
      <c r="W48" s="452">
        <v>297690.35691696149</v>
      </c>
      <c r="X48" s="452">
        <v>297690.55898731772</v>
      </c>
      <c r="Y48" s="452">
        <v>297694.08399650268</v>
      </c>
      <c r="Z48" s="452">
        <v>297694.16653157317</v>
      </c>
      <c r="AA48" s="452">
        <v>297694.24036846455</v>
      </c>
      <c r="AB48" s="452">
        <v>297694.31279301865</v>
      </c>
      <c r="AC48" s="452">
        <v>297694.38400084473</v>
      </c>
      <c r="AD48" s="2"/>
      <c r="AE48" s="2"/>
      <c r="AF48" s="2"/>
      <c r="AG48" s="2"/>
      <c r="AH48" s="2"/>
      <c r="AI48" s="2"/>
    </row>
    <row r="49" spans="2:35" ht="15.75">
      <c r="B49" s="63" t="s">
        <v>346</v>
      </c>
      <c r="C49" s="453"/>
      <c r="D49" s="453"/>
      <c r="E49" s="452"/>
      <c r="F49" s="452"/>
      <c r="G49" s="452"/>
      <c r="H49" s="452"/>
      <c r="I49" s="452"/>
      <c r="J49" s="452"/>
      <c r="K49" s="452"/>
      <c r="L49" s="452"/>
      <c r="M49" s="452"/>
      <c r="N49" s="452"/>
      <c r="O49" s="452"/>
      <c r="P49" s="452"/>
      <c r="Q49" s="452"/>
      <c r="R49" s="452"/>
      <c r="S49" s="452"/>
      <c r="T49" s="452"/>
      <c r="U49" s="452"/>
      <c r="V49" s="452"/>
      <c r="W49" s="452"/>
      <c r="X49" s="452"/>
      <c r="Y49" s="452"/>
      <c r="Z49" s="452"/>
      <c r="AA49" s="452"/>
      <c r="AB49" s="452"/>
      <c r="AC49" s="452"/>
      <c r="AD49" s="2"/>
      <c r="AE49" s="2"/>
      <c r="AF49" s="2"/>
      <c r="AG49" s="2"/>
      <c r="AH49" s="2"/>
      <c r="AI49" s="2"/>
    </row>
    <row r="50" spans="2:35" ht="15">
      <c r="B50" s="67"/>
      <c r="C50" s="58" t="s">
        <v>331</v>
      </c>
      <c r="D50" s="58"/>
      <c r="E50" s="454">
        <v>1402076.4</v>
      </c>
      <c r="F50" s="454">
        <v>1461256.5999999999</v>
      </c>
      <c r="G50" s="454">
        <v>1307822.4000000001</v>
      </c>
      <c r="H50" s="454">
        <v>1164411.1000000001</v>
      </c>
      <c r="I50" s="454">
        <v>998203.4</v>
      </c>
      <c r="J50" s="454">
        <v>988185.10000000009</v>
      </c>
      <c r="K50" s="454">
        <v>977575.90000000014</v>
      </c>
      <c r="L50" s="454">
        <v>1001580.0289999999</v>
      </c>
      <c r="M50" s="454">
        <v>989891.27602593857</v>
      </c>
      <c r="N50" s="454">
        <v>910164.00744132709</v>
      </c>
      <c r="O50" s="454">
        <v>897623.0994710658</v>
      </c>
      <c r="P50" s="454">
        <v>876030.35321404762</v>
      </c>
      <c r="Q50" s="454">
        <v>876579.55759474915</v>
      </c>
      <c r="R50" s="454">
        <v>885355.21277978527</v>
      </c>
      <c r="S50" s="454">
        <v>901668.27005991433</v>
      </c>
      <c r="T50" s="454">
        <v>922011.81060637254</v>
      </c>
      <c r="U50" s="454">
        <v>919136.65241432097</v>
      </c>
      <c r="V50" s="454">
        <v>915055.40607683442</v>
      </c>
      <c r="W50" s="454">
        <v>910716.30793020828</v>
      </c>
      <c r="X50" s="454">
        <v>908372.68492010597</v>
      </c>
      <c r="Y50" s="454">
        <v>907242.98684634024</v>
      </c>
      <c r="Z50" s="454">
        <v>903350.65548726614</v>
      </c>
      <c r="AA50" s="454">
        <v>899580.31529805355</v>
      </c>
      <c r="AB50" s="454">
        <v>895950.02565091394</v>
      </c>
      <c r="AC50" s="454">
        <v>892566.73429989477</v>
      </c>
      <c r="AD50" s="2"/>
      <c r="AE50" s="2"/>
      <c r="AF50" s="2"/>
      <c r="AG50" s="2"/>
      <c r="AH50" s="2"/>
      <c r="AI50" s="2"/>
    </row>
    <row r="51" spans="2:35" ht="15">
      <c r="B51" s="67"/>
      <c r="C51" s="80" t="s">
        <v>332</v>
      </c>
      <c r="D51" s="58"/>
      <c r="E51" s="454">
        <v>713556</v>
      </c>
      <c r="F51" s="454">
        <v>894090.7</v>
      </c>
      <c r="G51" s="454">
        <v>955065.89999999991</v>
      </c>
      <c r="H51" s="454">
        <v>992077.70000000007</v>
      </c>
      <c r="I51" s="454">
        <v>760232.20000000007</v>
      </c>
      <c r="J51" s="454">
        <v>620679.19999999995</v>
      </c>
      <c r="K51" s="454">
        <v>726806.20000000007</v>
      </c>
      <c r="L51" s="454">
        <v>862821.9709999999</v>
      </c>
      <c r="M51" s="454">
        <v>855524.34280767618</v>
      </c>
      <c r="N51" s="454">
        <v>839835.99255867302</v>
      </c>
      <c r="O51" s="454">
        <v>852376.90052893374</v>
      </c>
      <c r="P51" s="454">
        <v>873969.64678595227</v>
      </c>
      <c r="Q51" s="454">
        <v>873420.44240525039</v>
      </c>
      <c r="R51" s="454">
        <v>864644.78722021542</v>
      </c>
      <c r="S51" s="454">
        <v>848331.72994008602</v>
      </c>
      <c r="T51" s="454">
        <v>827988.18939362769</v>
      </c>
      <c r="U51" s="454">
        <v>830863.34758567926</v>
      </c>
      <c r="V51" s="454">
        <v>834944.59392316593</v>
      </c>
      <c r="W51" s="454">
        <v>839283.69206979184</v>
      </c>
      <c r="X51" s="454">
        <v>841627.31507989345</v>
      </c>
      <c r="Y51" s="454">
        <v>842757.01315365965</v>
      </c>
      <c r="Z51" s="454">
        <v>846649.34451273398</v>
      </c>
      <c r="AA51" s="454">
        <v>850419.6847019468</v>
      </c>
      <c r="AB51" s="454">
        <v>854049.97434908606</v>
      </c>
      <c r="AC51" s="454">
        <v>857433.26570010465</v>
      </c>
      <c r="AD51" s="2"/>
      <c r="AE51" s="2"/>
      <c r="AF51" s="2"/>
      <c r="AG51" s="2"/>
      <c r="AH51" s="2"/>
      <c r="AI51" s="2"/>
    </row>
    <row r="52" spans="2:35" ht="15.75">
      <c r="B52" s="78"/>
      <c r="C52" s="459" t="s">
        <v>347</v>
      </c>
      <c r="D52" s="455"/>
      <c r="E52" s="452">
        <v>2115632.4</v>
      </c>
      <c r="F52" s="452">
        <v>2355347.2999999998</v>
      </c>
      <c r="G52" s="452">
        <v>2262888.2999999998</v>
      </c>
      <c r="H52" s="452">
        <v>2156488.8000000003</v>
      </c>
      <c r="I52" s="452">
        <v>1758435.6</v>
      </c>
      <c r="J52" s="452">
        <v>1608864.3</v>
      </c>
      <c r="K52" s="452">
        <v>1704382.1</v>
      </c>
      <c r="L52" s="452">
        <v>1864401.9999999998</v>
      </c>
      <c r="M52" s="452">
        <v>1845415.6188336147</v>
      </c>
      <c r="N52" s="452">
        <v>1750000</v>
      </c>
      <c r="O52" s="452">
        <v>1749999.9999999995</v>
      </c>
      <c r="P52" s="452">
        <v>1750000</v>
      </c>
      <c r="Q52" s="452">
        <v>1749999.9999999995</v>
      </c>
      <c r="R52" s="452">
        <v>1750000.0000000007</v>
      </c>
      <c r="S52" s="452">
        <v>1750000.0000000005</v>
      </c>
      <c r="T52" s="452">
        <v>1750000.0000000002</v>
      </c>
      <c r="U52" s="452">
        <v>1750000.0000000002</v>
      </c>
      <c r="V52" s="452">
        <v>1750000.0000000005</v>
      </c>
      <c r="W52" s="452">
        <v>1750000</v>
      </c>
      <c r="X52" s="452">
        <v>1749999.9999999995</v>
      </c>
      <c r="Y52" s="452">
        <v>1750000</v>
      </c>
      <c r="Z52" s="452">
        <v>1750000</v>
      </c>
      <c r="AA52" s="452">
        <v>1750000.0000000005</v>
      </c>
      <c r="AB52" s="452">
        <v>1750000</v>
      </c>
      <c r="AC52" s="452">
        <v>1749999.9999999995</v>
      </c>
      <c r="AD52" s="2"/>
      <c r="AE52" s="2"/>
      <c r="AF52" s="2"/>
      <c r="AG52" s="2"/>
      <c r="AH52" s="2"/>
      <c r="AI52" s="2"/>
    </row>
    <row r="53" spans="2:35"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</row>
    <row r="54" spans="2:35"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</row>
    <row r="55" spans="2:35"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</row>
    <row r="56" spans="2:35"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</row>
    <row r="57" spans="2:35"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</row>
    <row r="58" spans="2:35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</row>
    <row r="59" spans="2:35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</row>
    <row r="60" spans="2:35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</row>
    <row r="61" spans="2:35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</row>
    <row r="62" spans="2:35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</row>
    <row r="63" spans="2:35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</row>
    <row r="64" spans="2:35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</row>
    <row r="65" spans="5:35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</row>
    <row r="66" spans="5:35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</row>
    <row r="67" spans="5:35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</row>
    <row r="68" spans="5:35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</row>
    <row r="69" spans="5:35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</row>
    <row r="70" spans="5:35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</row>
    <row r="71" spans="5:35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</row>
    <row r="72" spans="5:35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</row>
    <row r="73" spans="5:35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</row>
    <row r="74" spans="5:35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</row>
    <row r="75" spans="5:35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</row>
    <row r="76" spans="5:35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</row>
    <row r="77" spans="5:35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</row>
    <row r="78" spans="5:35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</row>
    <row r="79" spans="5:35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</row>
    <row r="80" spans="5:35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</row>
    <row r="81" spans="5:35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</row>
    <row r="82" spans="5:35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</row>
    <row r="83" spans="5:35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</row>
    <row r="84" spans="5:35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</row>
    <row r="85" spans="5:35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</row>
    <row r="86" spans="5:35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</row>
    <row r="87" spans="5:35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</row>
  </sheetData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B56EC1-A891-4ACC-A199-B1CD6022DAC7}"/>
</file>

<file path=customXml/itemProps2.xml><?xml version="1.0" encoding="utf-8"?>
<ds:datastoreItem xmlns:ds="http://schemas.openxmlformats.org/officeDocument/2006/customXml" ds:itemID="{E5BD5C88-DF66-4B39-BDBD-5B1B73092C9B}"/>
</file>

<file path=customXml/itemProps3.xml><?xml version="1.0" encoding="utf-8"?>
<ds:datastoreItem xmlns:ds="http://schemas.openxmlformats.org/officeDocument/2006/customXml" ds:itemID="{9F9A503C-350C-4236-855D-891B0CB68E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checks</vt:lpstr>
      <vt:lpstr>Control</vt:lpstr>
      <vt:lpstr>Cover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Table_RevReq</vt:lpstr>
      <vt:lpstr>Reserves</vt:lpstr>
      <vt:lpstr>Sales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2014-03-10T06:07:38Z</dcterms:created>
  <dcterms:modified xsi:type="dcterms:W3CDTF">2014-03-10T06:24:06Z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