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480" yWindow="60" windowWidth="27795" windowHeight="128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U461" i="1"/>
  <c r="Q460"/>
  <c r="V458"/>
  <c r="R457"/>
  <c r="P454"/>
  <c r="T452"/>
  <c r="Y450"/>
  <c r="Y449"/>
  <c r="Y448"/>
  <c r="Y442"/>
  <c r="W442"/>
  <c r="W461" s="1"/>
  <c r="V442"/>
  <c r="V461" s="1"/>
  <c r="U442"/>
  <c r="T442"/>
  <c r="T461" s="1"/>
  <c r="S442"/>
  <c r="S461" s="1"/>
  <c r="R442"/>
  <c r="R461" s="1"/>
  <c r="Q442"/>
  <c r="Q461" s="1"/>
  <c r="P442"/>
  <c r="P461" s="1"/>
  <c r="O442"/>
  <c r="O461" s="1"/>
  <c r="N442"/>
  <c r="N461" s="1"/>
  <c r="M442"/>
  <c r="L442"/>
  <c r="Y441"/>
  <c r="W441"/>
  <c r="W460" s="1"/>
  <c r="V441"/>
  <c r="V460" s="1"/>
  <c r="U441"/>
  <c r="U460" s="1"/>
  <c r="T441"/>
  <c r="T460" s="1"/>
  <c r="S441"/>
  <c r="S460" s="1"/>
  <c r="R441"/>
  <c r="R460" s="1"/>
  <c r="Q441"/>
  <c r="P441"/>
  <c r="P460" s="1"/>
  <c r="O441"/>
  <c r="O460" s="1"/>
  <c r="N441"/>
  <c r="N460" s="1"/>
  <c r="M441"/>
  <c r="L441"/>
  <c r="Y440"/>
  <c r="W440"/>
  <c r="W459" s="1"/>
  <c r="V440"/>
  <c r="V459" s="1"/>
  <c r="U440"/>
  <c r="U459" s="1"/>
  <c r="T440"/>
  <c r="T459" s="1"/>
  <c r="S440"/>
  <c r="S459" s="1"/>
  <c r="R440"/>
  <c r="R459" s="1"/>
  <c r="Q440"/>
  <c r="Q459" s="1"/>
  <c r="P440"/>
  <c r="P459" s="1"/>
  <c r="O440"/>
  <c r="O459" s="1"/>
  <c r="N440"/>
  <c r="N459" s="1"/>
  <c r="M440"/>
  <c r="L440"/>
  <c r="Y439"/>
  <c r="W439"/>
  <c r="W458" s="1"/>
  <c r="V439"/>
  <c r="U439"/>
  <c r="U458" s="1"/>
  <c r="T439"/>
  <c r="T458" s="1"/>
  <c r="S439"/>
  <c r="S458" s="1"/>
  <c r="R439"/>
  <c r="R458" s="1"/>
  <c r="Q439"/>
  <c r="Q458" s="1"/>
  <c r="P439"/>
  <c r="P458" s="1"/>
  <c r="O439"/>
  <c r="O458" s="1"/>
  <c r="N439"/>
  <c r="N458" s="1"/>
  <c r="M439"/>
  <c r="L439"/>
  <c r="Y438"/>
  <c r="W438"/>
  <c r="W457" s="1"/>
  <c r="V438"/>
  <c r="V457" s="1"/>
  <c r="U438"/>
  <c r="U457" s="1"/>
  <c r="T438"/>
  <c r="T457" s="1"/>
  <c r="S438"/>
  <c r="S457" s="1"/>
  <c r="R438"/>
  <c r="Q438"/>
  <c r="Q457" s="1"/>
  <c r="P438"/>
  <c r="P457" s="1"/>
  <c r="O438"/>
  <c r="O457" s="1"/>
  <c r="N438"/>
  <c r="N457" s="1"/>
  <c r="M438"/>
  <c r="L438"/>
  <c r="Y437"/>
  <c r="W437"/>
  <c r="W456" s="1"/>
  <c r="U437"/>
  <c r="U456" s="1"/>
  <c r="T437"/>
  <c r="T456" s="1"/>
  <c r="S437"/>
  <c r="S456" s="1"/>
  <c r="R437"/>
  <c r="R456" s="1"/>
  <c r="Q437"/>
  <c r="Q456" s="1"/>
  <c r="P437"/>
  <c r="P456" s="1"/>
  <c r="O437"/>
  <c r="O456" s="1"/>
  <c r="N437"/>
  <c r="N456" s="1"/>
  <c r="M437"/>
  <c r="L437"/>
  <c r="Y436"/>
  <c r="W436"/>
  <c r="W455" s="1"/>
  <c r="V436"/>
  <c r="V455" s="1"/>
  <c r="U436"/>
  <c r="U455" s="1"/>
  <c r="T436"/>
  <c r="T455" s="1"/>
  <c r="S436"/>
  <c r="S455" s="1"/>
  <c r="R436"/>
  <c r="R455" s="1"/>
  <c r="Q436"/>
  <c r="Q455" s="1"/>
  <c r="P436"/>
  <c r="P455" s="1"/>
  <c r="O436"/>
  <c r="O455" s="1"/>
  <c r="N436"/>
  <c r="N455" s="1"/>
  <c r="M436"/>
  <c r="L436"/>
  <c r="Y435"/>
  <c r="W435"/>
  <c r="W454" s="1"/>
  <c r="V435"/>
  <c r="V454" s="1"/>
  <c r="U435"/>
  <c r="U454" s="1"/>
  <c r="T435"/>
  <c r="T454" s="1"/>
  <c r="S435"/>
  <c r="S454" s="1"/>
  <c r="R435"/>
  <c r="R454" s="1"/>
  <c r="Q435"/>
  <c r="P435"/>
  <c r="O435"/>
  <c r="O454" s="1"/>
  <c r="N435"/>
  <c r="N454" s="1"/>
  <c r="M435"/>
  <c r="L435"/>
  <c r="Y434"/>
  <c r="W434"/>
  <c r="W453" s="1"/>
  <c r="V434"/>
  <c r="V453" s="1"/>
  <c r="U434"/>
  <c r="U453" s="1"/>
  <c r="T434"/>
  <c r="T453" s="1"/>
  <c r="S434"/>
  <c r="S453" s="1"/>
  <c r="R434"/>
  <c r="R453" s="1"/>
  <c r="Q434"/>
  <c r="Q453" s="1"/>
  <c r="P434"/>
  <c r="P453" s="1"/>
  <c r="O434"/>
  <c r="O453" s="1"/>
  <c r="N434"/>
  <c r="N453" s="1"/>
  <c r="M434"/>
  <c r="L434"/>
  <c r="Y433"/>
  <c r="W433"/>
  <c r="W452" s="1"/>
  <c r="V433"/>
  <c r="V452" s="1"/>
  <c r="U433"/>
  <c r="U452" s="1"/>
  <c r="T433"/>
  <c r="S433"/>
  <c r="S452" s="1"/>
  <c r="R433"/>
  <c r="R452" s="1"/>
  <c r="Q433"/>
  <c r="Q452" s="1"/>
  <c r="P433"/>
  <c r="P452" s="1"/>
  <c r="O433"/>
  <c r="O452" s="1"/>
  <c r="N433"/>
  <c r="N452" s="1"/>
  <c r="M433"/>
  <c r="M443" s="1"/>
  <c r="L433"/>
  <c r="X431"/>
  <c r="Y430"/>
  <c r="W430"/>
  <c r="V430"/>
  <c r="U430"/>
  <c r="T430"/>
  <c r="S430"/>
  <c r="R430"/>
  <c r="Q430"/>
  <c r="P430"/>
  <c r="O430"/>
  <c r="N430"/>
  <c r="M430"/>
  <c r="M461" s="1"/>
  <c r="L430"/>
  <c r="L461" s="1"/>
  <c r="Y429"/>
  <c r="W429"/>
  <c r="V429"/>
  <c r="U429"/>
  <c r="T429"/>
  <c r="S429"/>
  <c r="R429"/>
  <c r="Q429"/>
  <c r="P429"/>
  <c r="O429"/>
  <c r="N429"/>
  <c r="M429"/>
  <c r="M460" s="1"/>
  <c r="L429"/>
  <c r="L460" s="1"/>
  <c r="Y428"/>
  <c r="W428"/>
  <c r="V428"/>
  <c r="U428"/>
  <c r="T428"/>
  <c r="S428"/>
  <c r="R428"/>
  <c r="Q428"/>
  <c r="P428"/>
  <c r="O428"/>
  <c r="N428"/>
  <c r="M428"/>
  <c r="M459" s="1"/>
  <c r="L428"/>
  <c r="L459" s="1"/>
  <c r="Y427"/>
  <c r="W427"/>
  <c r="V427"/>
  <c r="U427"/>
  <c r="T427"/>
  <c r="S427"/>
  <c r="R427"/>
  <c r="Q427"/>
  <c r="P427"/>
  <c r="O427"/>
  <c r="N427"/>
  <c r="M427"/>
  <c r="M458" s="1"/>
  <c r="L427"/>
  <c r="L458" s="1"/>
  <c r="Y426"/>
  <c r="W426"/>
  <c r="V426"/>
  <c r="U426"/>
  <c r="T426"/>
  <c r="S426"/>
  <c r="R426"/>
  <c r="Q426"/>
  <c r="P426"/>
  <c r="O426"/>
  <c r="N426"/>
  <c r="M426"/>
  <c r="M457" s="1"/>
  <c r="L426"/>
  <c r="L457" s="1"/>
  <c r="Y425"/>
  <c r="W425"/>
  <c r="U425"/>
  <c r="T425"/>
  <c r="S425"/>
  <c r="R425"/>
  <c r="Q425"/>
  <c r="P425"/>
  <c r="O425"/>
  <c r="N425"/>
  <c r="M425"/>
  <c r="M456" s="1"/>
  <c r="L425"/>
  <c r="L456" s="1"/>
  <c r="Y424"/>
  <c r="W424"/>
  <c r="V424"/>
  <c r="U424"/>
  <c r="T424"/>
  <c r="S424"/>
  <c r="R424"/>
  <c r="Q424"/>
  <c r="P424"/>
  <c r="O424"/>
  <c r="N424"/>
  <c r="M424"/>
  <c r="M455" s="1"/>
  <c r="L424"/>
  <c r="L455" s="1"/>
  <c r="Y423"/>
  <c r="W423"/>
  <c r="V423"/>
  <c r="U423"/>
  <c r="T423"/>
  <c r="S423"/>
  <c r="R423"/>
  <c r="Q423"/>
  <c r="P423"/>
  <c r="O423"/>
  <c r="N423"/>
  <c r="M423"/>
  <c r="M454" s="1"/>
  <c r="L423"/>
  <c r="Y422"/>
  <c r="W422"/>
  <c r="V422"/>
  <c r="U422"/>
  <c r="T422"/>
  <c r="S422"/>
  <c r="R422"/>
  <c r="Q422"/>
  <c r="P422"/>
  <c r="O422"/>
  <c r="N422"/>
  <c r="M422"/>
  <c r="M453" s="1"/>
  <c r="L422"/>
  <c r="L453" s="1"/>
  <c r="Y421"/>
  <c r="W421"/>
  <c r="W431" s="1"/>
  <c r="V421"/>
  <c r="U421"/>
  <c r="T421"/>
  <c r="S421"/>
  <c r="R421"/>
  <c r="Q421"/>
  <c r="Q431" s="1"/>
  <c r="P421"/>
  <c r="O421"/>
  <c r="O431" s="1"/>
  <c r="N421"/>
  <c r="M421"/>
  <c r="M452" s="1"/>
  <c r="L421"/>
  <c r="L452" s="1"/>
  <c r="Y418"/>
  <c r="W418"/>
  <c r="U418"/>
  <c r="T418"/>
  <c r="S418"/>
  <c r="R418"/>
  <c r="Q418"/>
  <c r="P418"/>
  <c r="O418"/>
  <c r="N418"/>
  <c r="M418"/>
  <c r="X416"/>
  <c r="X415"/>
  <c r="X414"/>
  <c r="X413"/>
  <c r="X412"/>
  <c r="X411"/>
  <c r="X410"/>
  <c r="X409"/>
  <c r="X408"/>
  <c r="X407"/>
  <c r="X406"/>
  <c r="X405"/>
  <c r="X404"/>
  <c r="X403"/>
  <c r="X402"/>
  <c r="X401"/>
  <c r="X400"/>
  <c r="X399"/>
  <c r="X398"/>
  <c r="X397"/>
  <c r="X396"/>
  <c r="X395"/>
  <c r="X394"/>
  <c r="X393"/>
  <c r="X392"/>
  <c r="X391"/>
  <c r="X390"/>
  <c r="X389"/>
  <c r="X388"/>
  <c r="X387"/>
  <c r="X386"/>
  <c r="X385"/>
  <c r="X384"/>
  <c r="X383"/>
  <c r="X382"/>
  <c r="X381"/>
  <c r="X380"/>
  <c r="X379"/>
  <c r="X378"/>
  <c r="X377"/>
  <c r="X376"/>
  <c r="X375"/>
  <c r="X374"/>
  <c r="X373"/>
  <c r="X372"/>
  <c r="X371"/>
  <c r="X370"/>
  <c r="X369"/>
  <c r="X368"/>
  <c r="X367"/>
  <c r="X366"/>
  <c r="X365"/>
  <c r="X364"/>
  <c r="X363"/>
  <c r="X362"/>
  <c r="X361"/>
  <c r="X360"/>
  <c r="X359"/>
  <c r="X358"/>
  <c r="X357"/>
  <c r="X356"/>
  <c r="X355"/>
  <c r="X354"/>
  <c r="X353"/>
  <c r="X352"/>
  <c r="X351"/>
  <c r="X350"/>
  <c r="X349"/>
  <c r="X348"/>
  <c r="X347"/>
  <c r="X346"/>
  <c r="X345"/>
  <c r="X344"/>
  <c r="X343"/>
  <c r="X342"/>
  <c r="X341"/>
  <c r="X340"/>
  <c r="X339"/>
  <c r="X338"/>
  <c r="X337"/>
  <c r="X336"/>
  <c r="X335"/>
  <c r="X334"/>
  <c r="X333"/>
  <c r="X332"/>
  <c r="X331"/>
  <c r="X330"/>
  <c r="X329"/>
  <c r="X328"/>
  <c r="X327"/>
  <c r="X326"/>
  <c r="X325"/>
  <c r="X324"/>
  <c r="X323"/>
  <c r="X322"/>
  <c r="X321"/>
  <c r="X320"/>
  <c r="X319"/>
  <c r="X318"/>
  <c r="X317"/>
  <c r="X316"/>
  <c r="X315"/>
  <c r="X314"/>
  <c r="X313"/>
  <c r="X312"/>
  <c r="X311"/>
  <c r="X310"/>
  <c r="X309"/>
  <c r="X308"/>
  <c r="X307"/>
  <c r="X306"/>
  <c r="X305"/>
  <c r="X304"/>
  <c r="X303"/>
  <c r="X302"/>
  <c r="X301"/>
  <c r="X300"/>
  <c r="X299"/>
  <c r="X298"/>
  <c r="X297"/>
  <c r="X296"/>
  <c r="X295"/>
  <c r="X294"/>
  <c r="X293"/>
  <c r="X292"/>
  <c r="X291"/>
  <c r="X290"/>
  <c r="X289"/>
  <c r="X288"/>
  <c r="X287"/>
  <c r="X286"/>
  <c r="X285"/>
  <c r="X284"/>
  <c r="X283"/>
  <c r="X282"/>
  <c r="X281"/>
  <c r="X280"/>
  <c r="X279"/>
  <c r="X278"/>
  <c r="X277"/>
  <c r="X276"/>
  <c r="X275"/>
  <c r="X273"/>
  <c r="X272"/>
  <c r="X271"/>
  <c r="X270"/>
  <c r="X269"/>
  <c r="X268"/>
  <c r="X267"/>
  <c r="X266"/>
  <c r="X265"/>
  <c r="X264"/>
  <c r="X263"/>
  <c r="X262"/>
  <c r="X261"/>
  <c r="X260"/>
  <c r="X259"/>
  <c r="X258"/>
  <c r="X257"/>
  <c r="X256"/>
  <c r="X255"/>
  <c r="X254"/>
  <c r="X253"/>
  <c r="X252"/>
  <c r="X251"/>
  <c r="X250"/>
  <c r="X249"/>
  <c r="X248"/>
  <c r="X247"/>
  <c r="X246"/>
  <c r="X245"/>
  <c r="X244"/>
  <c r="V244"/>
  <c r="V425" s="1"/>
  <c r="X243"/>
  <c r="X242"/>
  <c r="X241"/>
  <c r="X240"/>
  <c r="X239"/>
  <c r="X238"/>
  <c r="X237"/>
  <c r="X236"/>
  <c r="X235"/>
  <c r="X234"/>
  <c r="X233"/>
  <c r="X232"/>
  <c r="X231"/>
  <c r="X230"/>
  <c r="X229"/>
  <c r="X228"/>
  <c r="X227"/>
  <c r="X226"/>
  <c r="X225"/>
  <c r="X224"/>
  <c r="X223"/>
  <c r="X222"/>
  <c r="X221"/>
  <c r="X220"/>
  <c r="X219"/>
  <c r="X218"/>
  <c r="X217"/>
  <c r="X216"/>
  <c r="X215"/>
  <c r="X214"/>
  <c r="X213"/>
  <c r="X212"/>
  <c r="X211"/>
  <c r="X210"/>
  <c r="X209"/>
  <c r="X208"/>
  <c r="X207"/>
  <c r="X206"/>
  <c r="X205"/>
  <c r="X204"/>
  <c r="X203"/>
  <c r="X202"/>
  <c r="X201"/>
  <c r="X200"/>
  <c r="X199"/>
  <c r="X198"/>
  <c r="X197"/>
  <c r="X196"/>
  <c r="X195"/>
  <c r="X194"/>
  <c r="X193"/>
  <c r="X192"/>
  <c r="X191"/>
  <c r="X190"/>
  <c r="X189"/>
  <c r="X188"/>
  <c r="X187"/>
  <c r="X186"/>
  <c r="X185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X4"/>
  <c r="X3"/>
  <c r="X2"/>
  <c r="X439" l="1"/>
  <c r="X458" s="1"/>
  <c r="P431"/>
  <c r="Y431"/>
  <c r="L443"/>
  <c r="X438"/>
  <c r="X457" s="1"/>
  <c r="X434"/>
  <c r="X453" s="1"/>
  <c r="X433"/>
  <c r="X452" s="1"/>
  <c r="X441"/>
  <c r="X460" s="1"/>
  <c r="X437"/>
  <c r="X456" s="1"/>
  <c r="X442"/>
  <c r="X461" s="1"/>
  <c r="N431"/>
  <c r="L431"/>
  <c r="T431"/>
  <c r="M462"/>
  <c r="U431"/>
  <c r="S431"/>
  <c r="Q443"/>
  <c r="X436"/>
  <c r="X455" s="1"/>
  <c r="V437"/>
  <c r="V456" s="1"/>
  <c r="X440"/>
  <c r="X459" s="1"/>
  <c r="R431"/>
  <c r="Y443"/>
  <c r="X435"/>
  <c r="X454" s="1"/>
  <c r="V418"/>
  <c r="O462"/>
  <c r="W462"/>
  <c r="P462"/>
  <c r="V431"/>
  <c r="S462"/>
  <c r="R462"/>
  <c r="U462"/>
  <c r="T462"/>
  <c r="N462"/>
  <c r="V462"/>
  <c r="R443"/>
  <c r="M431"/>
  <c r="S443"/>
  <c r="T443"/>
  <c r="U443"/>
  <c r="X418"/>
  <c r="N443"/>
  <c r="V443"/>
  <c r="L454"/>
  <c r="L462" s="1"/>
  <c r="Q454"/>
  <c r="Q462" s="1"/>
  <c r="O443"/>
  <c r="W443"/>
  <c r="P443"/>
</calcChain>
</file>

<file path=xl/sharedStrings.xml><?xml version="1.0" encoding="utf-8"?>
<sst xmlns="http://schemas.openxmlformats.org/spreadsheetml/2006/main" count="3854" uniqueCount="1358">
  <si>
    <t>WSO
Priorities</t>
  </si>
  <si>
    <t>Program</t>
  </si>
  <si>
    <t>Program Name</t>
  </si>
  <si>
    <t>Project</t>
  </si>
  <si>
    <t>Project Name</t>
  </si>
  <si>
    <t>Area</t>
  </si>
  <si>
    <t>CIP Index</t>
  </si>
  <si>
    <t>Driver</t>
  </si>
  <si>
    <t>COS</t>
  </si>
  <si>
    <t>Status</t>
  </si>
  <si>
    <t>Score</t>
  </si>
  <si>
    <t>Prior Years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</si>
  <si>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</si>
  <si>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</si>
  <si>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</si>
  <si>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</si>
  <si>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</si>
  <si>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</si>
  <si>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</si>
  <si>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</si>
  <si>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</si>
  <si>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</si>
  <si>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Out Years</t>
  </si>
  <si>
    <t>Summed Amt.</t>
  </si>
  <si>
    <t>Original AMOUNT</t>
  </si>
  <si>
    <t>15292</t>
  </si>
  <si>
    <t>All Facilities - Inspection and Replacement of Critical Vacuum Valves</t>
  </si>
  <si>
    <t>102723</t>
  </si>
  <si>
    <t>All Facilities, Inspection and Replacement of Critical Vacuum Valves</t>
  </si>
  <si>
    <t>D</t>
  </si>
  <si>
    <t>3A</t>
  </si>
  <si>
    <t>Infrastructure - R&amp;R</t>
  </si>
  <si>
    <t>4 - Distribution</t>
  </si>
  <si>
    <t>Existing</t>
  </si>
  <si>
    <t>15295</t>
  </si>
  <si>
    <t>All Facilities - Security Systems Improvement</t>
  </si>
  <si>
    <t>103242</t>
  </si>
  <si>
    <t>Physical Security Improvements at all Facilities</t>
  </si>
  <si>
    <t>Other</t>
  </si>
  <si>
    <t>4A</t>
  </si>
  <si>
    <t>Infrastructure - Security/Safety</t>
  </si>
  <si>
    <t>6 - Administrative &amp; General</t>
  </si>
  <si>
    <t>174</t>
  </si>
  <si>
    <t>15484</t>
  </si>
  <si>
    <t>Business Operations Improvement Program</t>
  </si>
  <si>
    <t>172A</t>
  </si>
  <si>
    <t>Oracle 12 Upgrade</t>
  </si>
  <si>
    <t>104548</t>
  </si>
  <si>
    <t>PeopleSoft HCM Upgrade</t>
  </si>
  <si>
    <t>43N</t>
  </si>
  <si>
    <t>15433</t>
  </si>
  <si>
    <t>Capital Program for Projects Costing Less Than $250,000 for FY2006/07</t>
  </si>
  <si>
    <t>103877</t>
  </si>
  <si>
    <t>UPS Systems Installation at Perris Control Structure</t>
  </si>
  <si>
    <t>MC</t>
  </si>
  <si>
    <t>154O</t>
  </si>
  <si>
    <t>15448</t>
  </si>
  <si>
    <t>Capital Program for Projects Costing Less Than $250,000 for FY2007/08</t>
  </si>
  <si>
    <t>104026</t>
  </si>
  <si>
    <t>Red Mountain - Oct. 2007 Fire Damage - Communication Power Towers &amp; Meter Structures Repair/Replace (Incident No. 2007-1023-0271)</t>
  </si>
  <si>
    <t>104028</t>
  </si>
  <si>
    <t>San Diego Pipeline No. 5 - Oct. 2007 Fire Damage - Replace Above Ground Corrosion Control System Equipment, and Structural Appurtenances from Sta. 1869+50 to 2110+00 (Incident No. 2007-1029-0284)</t>
  </si>
  <si>
    <t>15454</t>
  </si>
  <si>
    <t>Capital Program for Projects Costing Less Than $250,000 for FY2008/09</t>
  </si>
  <si>
    <t>103943</t>
  </si>
  <si>
    <t>Diemer Ammonia &amp; Caustic Diffuser Modifications</t>
  </si>
  <si>
    <t>151D</t>
  </si>
  <si>
    <t>5 - Treatment</t>
  </si>
  <si>
    <t>103870</t>
  </si>
  <si>
    <t>Diemer Chemical Feed System Upgrade</t>
  </si>
  <si>
    <t>156J</t>
  </si>
  <si>
    <t>Minor Cap FY2008/09</t>
  </si>
  <si>
    <t>104115</t>
  </si>
  <si>
    <t>Skinner - Thickener Pumps Replacement</t>
  </si>
  <si>
    <t>154C</t>
  </si>
  <si>
    <t>15460</t>
  </si>
  <si>
    <t>Capital Program for Projects Costing Less Than $250,000 for FY2009/10</t>
  </si>
  <si>
    <t>104235</t>
  </si>
  <si>
    <t>Etiwanda Cavitation Facility Infrastructure Rehabilitation</t>
  </si>
  <si>
    <t>156X</t>
  </si>
  <si>
    <t>104280</t>
  </si>
  <si>
    <t>Iron Mountain Pumping Plant Housing Replacement</t>
  </si>
  <si>
    <t>151Y</t>
  </si>
  <si>
    <t>2 - Conveyance &amp; Aqueduct</t>
  </si>
  <si>
    <t>104279</t>
  </si>
  <si>
    <t>Jensen Mod 1 and WWRP 1 Power Track Replacement</t>
  </si>
  <si>
    <t>25P</t>
  </si>
  <si>
    <t>104216</t>
  </si>
  <si>
    <t>Mills Water Treatment Plant - Bromate Control Improvement</t>
  </si>
  <si>
    <t>59D</t>
  </si>
  <si>
    <t>Water Quality</t>
  </si>
  <si>
    <t>Minor Cap FY 2009/10</t>
  </si>
  <si>
    <t>15468</t>
  </si>
  <si>
    <t>Capital Program for Projects Costing Less Than $250,000 for FY2010/11</t>
  </si>
  <si>
    <t>104282</t>
  </si>
  <si>
    <t>Gene Camp Station Service Transformer Replacement</t>
  </si>
  <si>
    <t>137I</t>
  </si>
  <si>
    <t>104337</t>
  </si>
  <si>
    <t>Jensen Washwater Tank Pumps Soft Start Retrofit</t>
  </si>
  <si>
    <t>25S</t>
  </si>
  <si>
    <t>104352</t>
  </si>
  <si>
    <t>Lake Mathews Vehicle Maintenance Exhaust System</t>
  </si>
  <si>
    <t>137X</t>
  </si>
  <si>
    <t>Minor Cap FY2010/11</t>
  </si>
  <si>
    <t>104340</t>
  </si>
  <si>
    <t>Operations Control Center UPS Replacement</t>
  </si>
  <si>
    <t>137U</t>
  </si>
  <si>
    <t>104349</t>
  </si>
  <si>
    <t>Skinner Worker Safety Access Replacement</t>
  </si>
  <si>
    <t>25U</t>
  </si>
  <si>
    <t>104297</t>
  </si>
  <si>
    <t>Skinner WTP - Access Addition at Water Quality Monitoring Galleries</t>
  </si>
  <si>
    <t>156K</t>
  </si>
  <si>
    <t>Infrastructure - Upgrade</t>
  </si>
  <si>
    <t>104290</t>
  </si>
  <si>
    <t>Weymouth - Sludge Facility Programming Modifications</t>
  </si>
  <si>
    <t>109R</t>
  </si>
  <si>
    <t>15470</t>
  </si>
  <si>
    <t>Capital Program for Projects Costing Less Than $250,000 for FY2011/12</t>
  </si>
  <si>
    <t>104422</t>
  </si>
  <si>
    <t>Diemer Tunnel Chlorine Detection System Infrastructure</t>
  </si>
  <si>
    <t>119E</t>
  </si>
  <si>
    <t>New</t>
  </si>
  <si>
    <t>104406</t>
  </si>
  <si>
    <t>Jensen Finished Water Reservoir No. 1 Roof Repair</t>
  </si>
  <si>
    <t>119C</t>
  </si>
  <si>
    <t>104405</t>
  </si>
  <si>
    <t>Jensen Ozone Cooling Water Line Repairs</t>
  </si>
  <si>
    <t>119B</t>
  </si>
  <si>
    <t>104433</t>
  </si>
  <si>
    <t>Lakeview Pipeline Leak Repair at sta. 2510+49</t>
  </si>
  <si>
    <t>119S</t>
  </si>
  <si>
    <t>Minor Cap FY 2011/12</t>
  </si>
  <si>
    <t>104421</t>
  </si>
  <si>
    <t>Skinner Solids Handling Pumps at WWRP #3</t>
  </si>
  <si>
    <t>119P</t>
  </si>
  <si>
    <t>104432</t>
  </si>
  <si>
    <t>Weymouth Best Management Practices for Sedalia Nursery Property</t>
  </si>
  <si>
    <t>119L</t>
  </si>
  <si>
    <t>104426</t>
  </si>
  <si>
    <t>Weymouth Chlorine Scrubber Platform</t>
  </si>
  <si>
    <t>119J</t>
  </si>
  <si>
    <t>104425</t>
  </si>
  <si>
    <t>Weymouth Terrazzo Drop Gate Covers</t>
  </si>
  <si>
    <t>119M</t>
  </si>
  <si>
    <t>15476</t>
  </si>
  <si>
    <t>Capital Program for Projects Costing Less Than $250,000 for FY2012/13 through FY2013/14</t>
  </si>
  <si>
    <t>104521</t>
  </si>
  <si>
    <t>Cajalco Creek Dam Manhole Cover Retrofit</t>
  </si>
  <si>
    <t>76N</t>
  </si>
  <si>
    <t>104524</t>
  </si>
  <si>
    <t>Cajalco Creek Detention Dam Spillway Access Road</t>
  </si>
  <si>
    <t>119I</t>
  </si>
  <si>
    <t>104492</t>
  </si>
  <si>
    <t>Coastal Pressure Control Structure Roof Replacement</t>
  </si>
  <si>
    <t>121F</t>
  </si>
  <si>
    <t>104493</t>
  </si>
  <si>
    <t>Coyote Pressure Control Structure Roof Replacement</t>
  </si>
  <si>
    <t>121H</t>
  </si>
  <si>
    <t>104512</t>
  </si>
  <si>
    <t>CRA - Hinds Pump Unit No. 8 Refurbishment</t>
  </si>
  <si>
    <t>76M</t>
  </si>
  <si>
    <t>104464</t>
  </si>
  <si>
    <t>CRA Protective Slab at Station 9704+77</t>
  </si>
  <si>
    <t>76B</t>
  </si>
  <si>
    <t>104563</t>
  </si>
  <si>
    <t>Diemer Irrigation Raw Water Conversion to Industrial Water</t>
  </si>
  <si>
    <t>76U</t>
  </si>
  <si>
    <t>104566</t>
  </si>
  <si>
    <t>Garvey Reservoir Site Drainage Repairs and Modifications</t>
  </si>
  <si>
    <t>76S</t>
  </si>
  <si>
    <t>104467</t>
  </si>
  <si>
    <t>Jensen Chlorine Scrubber Platform</t>
  </si>
  <si>
    <t>76E</t>
  </si>
  <si>
    <t>Minor Cap FY 2012/13</t>
  </si>
  <si>
    <t>104480</t>
  </si>
  <si>
    <t>Oak Street Pressure Control Structure Roof Replacement - Construction</t>
  </si>
  <si>
    <t>125J</t>
  </si>
  <si>
    <t>104490</t>
  </si>
  <si>
    <t>Perris Pressure Control Structure Roof Replacement</t>
  </si>
  <si>
    <t>25W</t>
  </si>
  <si>
    <t>104530</t>
  </si>
  <si>
    <t>Santiago Control Tower Cathodic Protection</t>
  </si>
  <si>
    <t>76Q</t>
  </si>
  <si>
    <t>104491</t>
  </si>
  <si>
    <t>Santiago Pressure Control Structure</t>
  </si>
  <si>
    <t>121G</t>
  </si>
  <si>
    <t>104517</t>
  </si>
  <si>
    <t>SCADA Communications MPLS Upgrade - AT&amp;T Region (Minor Cap)</t>
  </si>
  <si>
    <t>76L</t>
  </si>
  <si>
    <t>104516</t>
  </si>
  <si>
    <t>SCADA Communications MPLS Upgrade - Verizon Region (Minor Cap)</t>
  </si>
  <si>
    <t>76K</t>
  </si>
  <si>
    <t>104500</t>
  </si>
  <si>
    <t>Skinner Module 7 Sodium Hypochlorite Piping Retrofit</t>
  </si>
  <si>
    <t>76I</t>
  </si>
  <si>
    <t>104523</t>
  </si>
  <si>
    <t>Skinner ozone contactor sample piping and tracer piping relocation</t>
  </si>
  <si>
    <t>76P</t>
  </si>
  <si>
    <t>104469</t>
  </si>
  <si>
    <t>Wadsworth Pumping Plant Forebay Gantry Crane Upgrade</t>
  </si>
  <si>
    <t>84C</t>
  </si>
  <si>
    <t>104518</t>
  </si>
  <si>
    <t>Weymouth Rail Repairs</t>
  </si>
  <si>
    <t>76G</t>
  </si>
  <si>
    <t>104511</t>
  </si>
  <si>
    <t>Weymouth Turbidity Meter Replacement</t>
  </si>
  <si>
    <t>76J</t>
  </si>
  <si>
    <t>Capital Program for Projects Costing Less Than $250,000 for FY2014/15 through FY2015/16</t>
  </si>
  <si>
    <t>Minor Cap FY 2014/16</t>
  </si>
  <si>
    <t>15346</t>
  </si>
  <si>
    <t>Chlorine Containment and Handling Facilities</t>
  </si>
  <si>
    <t>104113</t>
  </si>
  <si>
    <t>Chemical Unloading Facility Chlorine Containment Facility</t>
  </si>
  <si>
    <t>Reg</t>
  </si>
  <si>
    <t>15C</t>
  </si>
  <si>
    <t>Regulatory</t>
  </si>
  <si>
    <t>104112</t>
  </si>
  <si>
    <t>CUF Dechlorination System</t>
  </si>
  <si>
    <t>15H</t>
  </si>
  <si>
    <t>104199</t>
  </si>
  <si>
    <t>Diemer Filter Effluent Chlorination Capacity Increase</t>
  </si>
  <si>
    <t>TP</t>
  </si>
  <si>
    <t>126I</t>
  </si>
  <si>
    <t>103828</t>
  </si>
  <si>
    <t>Jensen Filter Effluent Chlorination Capacity Increase</t>
  </si>
  <si>
    <t>135B</t>
  </si>
  <si>
    <t>103045</t>
  </si>
  <si>
    <t>Jensen Treatment Plant - Chlorine Containment and Handling Facilities</t>
  </si>
  <si>
    <t>15F</t>
  </si>
  <si>
    <t>103771</t>
  </si>
  <si>
    <t>Skinner Chlorine Containment - Construction</t>
  </si>
  <si>
    <t>15E</t>
  </si>
  <si>
    <t>104200</t>
  </si>
  <si>
    <t>Weymouth Filter Effluent Chlorination Capacity Increase</t>
  </si>
  <si>
    <t>135E</t>
  </si>
  <si>
    <t>15397</t>
  </si>
  <si>
    <t>Control System Enhancement Program</t>
  </si>
  <si>
    <t>104546</t>
  </si>
  <si>
    <t>Hydraulic Modeling Project</t>
  </si>
  <si>
    <t>1415-31</t>
  </si>
  <si>
    <t>15377</t>
  </si>
  <si>
    <t>Conveyance and Distribution System - Rehabilitation</t>
  </si>
  <si>
    <t>103531</t>
  </si>
  <si>
    <t>Orange County Feeder Lining Repair</t>
  </si>
  <si>
    <t>124J</t>
  </si>
  <si>
    <t>103144</t>
  </si>
  <si>
    <t>Upper Newport Bay Blow-off Structure Rehabilitation</t>
  </si>
  <si>
    <t>36F</t>
  </si>
  <si>
    <t>15441</t>
  </si>
  <si>
    <t>Conveyance and Distribution System - Rehabilitation FY2006/07 through FY2011/12</t>
  </si>
  <si>
    <t>104150</t>
  </si>
  <si>
    <t>Allen McColloch Pipeline Cathodic Protection</t>
  </si>
  <si>
    <t>125M</t>
  </si>
  <si>
    <t>103919</t>
  </si>
  <si>
    <t>Eagle Rock Tower and Puddingstone Spillway Gates Rehabilitation</t>
  </si>
  <si>
    <t>36E</t>
  </si>
  <si>
    <t>104198</t>
  </si>
  <si>
    <t>Etiwanda Pipeline - Lining Replacement</t>
  </si>
  <si>
    <t>169I</t>
  </si>
  <si>
    <t>104335</t>
  </si>
  <si>
    <t>Glendale-01 Service Connecion Rehabilitation and Upgrade</t>
  </si>
  <si>
    <t>159B</t>
  </si>
  <si>
    <t>103793</t>
  </si>
  <si>
    <t>Lake Mathews Forebay Walkway Repairs</t>
  </si>
  <si>
    <t>124R</t>
  </si>
  <si>
    <t>3 - Storage</t>
  </si>
  <si>
    <t>103806</t>
  </si>
  <si>
    <t>Lake Mathews Forebay, Headwork Facility and Equipment Upgrade</t>
  </si>
  <si>
    <t>104226</t>
  </si>
  <si>
    <t>Orange County Feeder Relocation in Fullerton</t>
  </si>
  <si>
    <t>37C</t>
  </si>
  <si>
    <t>104323</t>
  </si>
  <si>
    <t>Palos Verdes Reservoir Sodium Hypochlorite Feed System Upgrade</t>
  </si>
  <si>
    <t>169G</t>
  </si>
  <si>
    <t>104412</t>
  </si>
  <si>
    <t>San Gabriel Tower Seismic Upgrade</t>
  </si>
  <si>
    <t>125A</t>
  </si>
  <si>
    <t>Infrastructure - Seismic</t>
  </si>
  <si>
    <t>104128</t>
  </si>
  <si>
    <t>Santa Ana River Bridge Seismic Upgrade</t>
  </si>
  <si>
    <t>125E</t>
  </si>
  <si>
    <t>104438</t>
  </si>
  <si>
    <t>Santiago Lateral Sectionalization Valve Replacement</t>
  </si>
  <si>
    <t>169Q</t>
  </si>
  <si>
    <t>104152</t>
  </si>
  <si>
    <t>Second Lower Feeder Cathodic Protection System</t>
  </si>
  <si>
    <t>125O</t>
  </si>
  <si>
    <t>e1</t>
  </si>
  <si>
    <t>103802</t>
  </si>
  <si>
    <t>Seismic Upgrade of 11 Facilities on the Allen McColloch Pipeline</t>
  </si>
  <si>
    <t>104260</t>
  </si>
  <si>
    <t>Sepulveda Canyon Control Facility Water Storage Tanks Seismic Upgrade</t>
  </si>
  <si>
    <t>163S</t>
  </si>
  <si>
    <t>104151</t>
  </si>
  <si>
    <t>Sepulveda Feeder Cathodic Protection System</t>
  </si>
  <si>
    <t>125N</t>
  </si>
  <si>
    <t>104369</t>
  </si>
  <si>
    <t>Sepulveda Feeder South Cathodic Protection System</t>
  </si>
  <si>
    <t>125V</t>
  </si>
  <si>
    <t>104370</t>
  </si>
  <si>
    <t>Temescal and Corona Power Plant Standby Generator Replacement</t>
  </si>
  <si>
    <t>125G</t>
  </si>
  <si>
    <t>7 - Hydroelectric</t>
  </si>
  <si>
    <t>103800</t>
  </si>
  <si>
    <t>Upper Feeder Cathodic Protection System</t>
  </si>
  <si>
    <t>37A</t>
  </si>
  <si>
    <t>15480</t>
  </si>
  <si>
    <t>Conveyance and Distribution System - Rehabilitation FY2012/13 through FY2017/18</t>
  </si>
  <si>
    <t>84G</t>
  </si>
  <si>
    <t>Cajalco Creek Mitigation Flows</t>
  </si>
  <si>
    <t>104502</t>
  </si>
  <si>
    <t>HVAC Modifications for Electrical Safety and Reliability</t>
  </si>
  <si>
    <t>84H</t>
  </si>
  <si>
    <t>104547</t>
  </si>
  <si>
    <t>Lake View Pipe line Repairs</t>
  </si>
  <si>
    <t>84J</t>
  </si>
  <si>
    <t>104276</t>
  </si>
  <si>
    <t>Orange County C &amp; D Electrical Improvements - Study</t>
  </si>
  <si>
    <t>121A</t>
  </si>
  <si>
    <t>d2</t>
  </si>
  <si>
    <t>104509</t>
  </si>
  <si>
    <t>Orange County Conveyance and Distribution Service Center</t>
  </si>
  <si>
    <t>71M</t>
  </si>
  <si>
    <t>1415-27</t>
  </si>
  <si>
    <t>Skinner Dam Remediation</t>
  </si>
  <si>
    <t>c1</t>
  </si>
  <si>
    <t>15373</t>
  </si>
  <si>
    <t>CRA - Conveyance Reliability Program</t>
  </si>
  <si>
    <t>103739</t>
  </si>
  <si>
    <t>Copper Basin Outlet Rehabilitation</t>
  </si>
  <si>
    <t>CRA</t>
  </si>
  <si>
    <t>163C</t>
  </si>
  <si>
    <t>103750</t>
  </si>
  <si>
    <t>CRA - Discharge Line Isolation Gates</t>
  </si>
  <si>
    <t>18K</t>
  </si>
  <si>
    <t>103438</t>
  </si>
  <si>
    <t>CRA - Iron Mtn. Tunnel Rehabilitation</t>
  </si>
  <si>
    <t>163G</t>
  </si>
  <si>
    <t>104525</t>
  </si>
  <si>
    <t>CRA Copper Basin and Gene Wash Dam Sluiceways</t>
  </si>
  <si>
    <t>104093</t>
  </si>
  <si>
    <t>CRA Sand Trap Equipment Upgrades</t>
  </si>
  <si>
    <t>163M</t>
  </si>
  <si>
    <t>103749</t>
  </si>
  <si>
    <t>CRA Transition Structure and Manhole Covers Replacement</t>
  </si>
  <si>
    <t>18J</t>
  </si>
  <si>
    <t>104324</t>
  </si>
  <si>
    <t>San Jacinto Tunnel East Adit Rehabilitation</t>
  </si>
  <si>
    <t>61R</t>
  </si>
  <si>
    <t>15385</t>
  </si>
  <si>
    <t>CRA - Discharge Containment Program</t>
  </si>
  <si>
    <t>103151</t>
  </si>
  <si>
    <t>CRA - Desert Sewer System Rehabilitation Project</t>
  </si>
  <si>
    <t>20B</t>
  </si>
  <si>
    <t>104526</t>
  </si>
  <si>
    <t>CRA Pumping Plant Wastewater System - Gene &amp; Iron Mtn.</t>
  </si>
  <si>
    <t>104542</t>
  </si>
  <si>
    <t>CRA Pumping Plant Wastewater System Replacement - Hinds &amp; Eagle Mtn.</t>
  </si>
  <si>
    <t>15384</t>
  </si>
  <si>
    <t>CRA - Electrical/Power Systems Reliability Program</t>
  </si>
  <si>
    <t>103491</t>
  </si>
  <si>
    <t>CRA Main Transformer Replacement/Rehab.</t>
  </si>
  <si>
    <t>110B</t>
  </si>
  <si>
    <t>104278</t>
  </si>
  <si>
    <t>CRA Pumping Plants - Auxiliary Power System Rehabilitate/Upgrades</t>
  </si>
  <si>
    <t>110D</t>
  </si>
  <si>
    <t>103760</t>
  </si>
  <si>
    <t>Danby Towers Foundation Rehabilitation</t>
  </si>
  <si>
    <t>19I</t>
  </si>
  <si>
    <t>15374</t>
  </si>
  <si>
    <t>CRA - Pumping Plant Reliability Program</t>
  </si>
  <si>
    <t>103740</t>
  </si>
  <si>
    <t>CRA Main Pump Motor Exciters Rehabilitation</t>
  </si>
  <si>
    <t>21J</t>
  </si>
  <si>
    <t>103183</t>
  </si>
  <si>
    <t>CRA Main Pump Suction and Discharge Lines, Expansion Joint Repairs</t>
  </si>
  <si>
    <t>21B</t>
  </si>
  <si>
    <t>15438</t>
  </si>
  <si>
    <t>CRA - Reliability Program FY2006/07 through FY2011/12</t>
  </si>
  <si>
    <t>104448</t>
  </si>
  <si>
    <t>CRA Canal Improvements</t>
  </si>
  <si>
    <t>61Q</t>
  </si>
  <si>
    <t>104249</t>
  </si>
  <si>
    <t>CRA Pumping Plant Sump System Rehabilitation</t>
  </si>
  <si>
    <t>61F</t>
  </si>
  <si>
    <t>103851</t>
  </si>
  <si>
    <t>CRA Pumping Plants 230kV &amp; 69k Disconnect Switch Replacement</t>
  </si>
  <si>
    <t>61D</t>
  </si>
  <si>
    <t>103850</t>
  </si>
  <si>
    <t>CRA Reliabilty Phase II - Pumping Plant Switch House Fault Current Protection</t>
  </si>
  <si>
    <t>61B</t>
  </si>
  <si>
    <t>104222</t>
  </si>
  <si>
    <t>CRA Seismic Upgrade of 6.9kV Switch Houses</t>
  </si>
  <si>
    <t>61K</t>
  </si>
  <si>
    <t>19G4</t>
  </si>
  <si>
    <t>Gene Pumping Plant Standby Generator Replacement</t>
  </si>
  <si>
    <t>104090</t>
  </si>
  <si>
    <t>Intake Power and Communications Line Relocation</t>
  </si>
  <si>
    <t>61C</t>
  </si>
  <si>
    <t>19G6</t>
  </si>
  <si>
    <t>Intake Pumping Plant Standby Generator Replacement</t>
  </si>
  <si>
    <t>104449</t>
  </si>
  <si>
    <t>Iron Mountain Generator Replacement</t>
  </si>
  <si>
    <t>19G5</t>
  </si>
  <si>
    <t>104296</t>
  </si>
  <si>
    <t>Iron Mountain Service Pit Rehabilitation</t>
  </si>
  <si>
    <t>61P</t>
  </si>
  <si>
    <t>104089</t>
  </si>
  <si>
    <t>Mile 12 Flow and Chlorine Monitoring Station Upgrades</t>
  </si>
  <si>
    <t>61A</t>
  </si>
  <si>
    <t>15481</t>
  </si>
  <si>
    <t>CRA Main Pump Reliability Program</t>
  </si>
  <si>
    <t>1415-42</t>
  </si>
  <si>
    <t>CRA Main Pump &amp; Motor Refurishment</t>
  </si>
  <si>
    <t>81F</t>
  </si>
  <si>
    <t>CRA Main Pump Discharge Valve Refurbishment</t>
  </si>
  <si>
    <t>1415-34</t>
  </si>
  <si>
    <t>CRA Main Pumping Plant Discharge Line Isolation Bulkhead Coupling Construction</t>
  </si>
  <si>
    <t>1415-38</t>
  </si>
  <si>
    <t>CRA Main Pumping Plant Unit Coolers &amp; Heat Eschangers</t>
  </si>
  <si>
    <t>1415-39</t>
  </si>
  <si>
    <t>CRA Main Pumping Plants Service Water &amp; Sand Removal System</t>
  </si>
  <si>
    <t>81E</t>
  </si>
  <si>
    <t>CRA Pumping Plant Rehabilitation Study</t>
  </si>
  <si>
    <t>15483</t>
  </si>
  <si>
    <t>CRA Reliability Program FY2012/13 through FY2017/18</t>
  </si>
  <si>
    <t>104505</t>
  </si>
  <si>
    <t>CRA - Delivery Lines 2&amp;3 Supports Rehab - Gene &amp; Intake</t>
  </si>
  <si>
    <t>81H1</t>
  </si>
  <si>
    <t>104506</t>
  </si>
  <si>
    <t>CRA - Delivery Lines 2&amp;3 Supports Rehab - Iron, Eagle, &amp; Hinds</t>
  </si>
  <si>
    <t>81H2</t>
  </si>
  <si>
    <t>104557</t>
  </si>
  <si>
    <t>CRA 6.9 kV Lead Jacketed Cables</t>
  </si>
  <si>
    <t>81G</t>
  </si>
  <si>
    <t>104555</t>
  </si>
  <si>
    <t>CRA Pump Plant Uninterruptable Power Study (UPS) Upgrade</t>
  </si>
  <si>
    <t>81A</t>
  </si>
  <si>
    <t>1415-50</t>
  </si>
  <si>
    <t>CRA Pumping Plants Water Treatment Systems Replacement</t>
  </si>
  <si>
    <t>104458</t>
  </si>
  <si>
    <t>Iron Mountain Pumping Plant Delivery Line No. 1 Relining</t>
  </si>
  <si>
    <t>61E</t>
  </si>
  <si>
    <t>15419</t>
  </si>
  <si>
    <t>Dam Rehabilitation &amp; Safety Improvements</t>
  </si>
  <si>
    <t>103380</t>
  </si>
  <si>
    <t>Dam Seismic Upgrades - Phase 3</t>
  </si>
  <si>
    <t>104B</t>
  </si>
  <si>
    <t>156</t>
  </si>
  <si>
    <t>15331</t>
  </si>
  <si>
    <t>Diemer Water Treatment Plant - Construct Sedimentation Basin Spillways</t>
  </si>
  <si>
    <t>103006</t>
  </si>
  <si>
    <t>Diemer Treatment Plant - WEST Sedimentation Basin Rejection System (Basin 8 Spillway Conduit) Project</t>
  </si>
  <si>
    <t>27</t>
  </si>
  <si>
    <t>d1</t>
  </si>
  <si>
    <t>15380</t>
  </si>
  <si>
    <t>Diemer Water Treatment Plant - Improvements Program</t>
  </si>
  <si>
    <t>103129</t>
  </si>
  <si>
    <t>Diemer Basin Rehabilitation</t>
  </si>
  <si>
    <t>29A</t>
  </si>
  <si>
    <t>104284</t>
  </si>
  <si>
    <t>Diemer Electrical Improvements - Stage 2</t>
  </si>
  <si>
    <t>122M</t>
  </si>
  <si>
    <t>103904</t>
  </si>
  <si>
    <t>Diemer Filter Outlet Conduit Seismic Upgrade - North East Slope</t>
  </si>
  <si>
    <t>122F4</t>
  </si>
  <si>
    <t>103902</t>
  </si>
  <si>
    <t>Diemer Finished Water Reservoir South Slope and East Washwater Tank Seismic Upgrades</t>
  </si>
  <si>
    <t>122F2</t>
  </si>
  <si>
    <t>103811</t>
  </si>
  <si>
    <t>Diemer T. P. Main Washwater Reclamation Plant</t>
  </si>
  <si>
    <t>71D</t>
  </si>
  <si>
    <t>103650</t>
  </si>
  <si>
    <t>Diemer Treatment Plant - Electrical Improvements Stage 1</t>
  </si>
  <si>
    <t>122G</t>
  </si>
  <si>
    <t>103786</t>
  </si>
  <si>
    <t>Diemer Treatment Plant - Upgrade Power System to 66kV</t>
  </si>
  <si>
    <t>122S</t>
  </si>
  <si>
    <t>15436</t>
  </si>
  <si>
    <t>Diemer Water Treatment Plant - Improvements Program FY2006/07 through FY2011/12</t>
  </si>
  <si>
    <t>104176</t>
  </si>
  <si>
    <t>Diemer - Filter Media Replacement</t>
  </si>
  <si>
    <t>71Q</t>
  </si>
  <si>
    <t>104253</t>
  </si>
  <si>
    <t>Diemer Administration Building Seismic Upgrades</t>
  </si>
  <si>
    <t>126D</t>
  </si>
  <si>
    <t>104343</t>
  </si>
  <si>
    <t>Diemer Chemical Feed System Improvements</t>
  </si>
  <si>
    <t>71K</t>
  </si>
  <si>
    <t>103772</t>
  </si>
  <si>
    <t>Diemer Emergency Broadcast System Rehabilitation</t>
  </si>
  <si>
    <t>126A</t>
  </si>
  <si>
    <t>104255</t>
  </si>
  <si>
    <t>Diemer Environmental Documentation for Planned Diemer Projects</t>
  </si>
  <si>
    <t>126K</t>
  </si>
  <si>
    <t>104254</t>
  </si>
  <si>
    <t>Diemer Filter Building Seismic Upgrades</t>
  </si>
  <si>
    <t>126E</t>
  </si>
  <si>
    <t>104075</t>
  </si>
  <si>
    <t>Diemer Filter Buildings Seismic Evaluation</t>
  </si>
  <si>
    <t>104123</t>
  </si>
  <si>
    <t>Diemer Filter Valve Refurbishment</t>
  </si>
  <si>
    <t>71I</t>
  </si>
  <si>
    <t>104122</t>
  </si>
  <si>
    <t>Diemer Fire and Potable Water Pump Station</t>
  </si>
  <si>
    <t>126C</t>
  </si>
  <si>
    <t>104247</t>
  </si>
  <si>
    <t>Diemer Sample Line and Analyzer Improvements</t>
  </si>
  <si>
    <t>71W</t>
  </si>
  <si>
    <t>104384</t>
  </si>
  <si>
    <t>Diemer Supernatant Pump Station Improvements</t>
  </si>
  <si>
    <t>71T</t>
  </si>
  <si>
    <t>104121</t>
  </si>
  <si>
    <t>Diemer Washwater Reclamation No.2 Flocculator Improvement</t>
  </si>
  <si>
    <t>71N</t>
  </si>
  <si>
    <t>15478</t>
  </si>
  <si>
    <t>Diemer Water Treatment Plant - Improvements Program FY2012/13 through FY2017/18</t>
  </si>
  <si>
    <t>104488</t>
  </si>
  <si>
    <t>Diemer Chemical Tank Farm Improvents</t>
  </si>
  <si>
    <t>71G</t>
  </si>
  <si>
    <t>15389</t>
  </si>
  <si>
    <t>Diemer Water Treatment Plant - Oxidation Retrofit Program</t>
  </si>
  <si>
    <t>104528</t>
  </si>
  <si>
    <t>Diemer ORP - South Slope Revegetation &amp; Mitigation Improvements - Final Design</t>
  </si>
  <si>
    <t>WQ</t>
  </si>
  <si>
    <t>33I</t>
  </si>
  <si>
    <t>104527</t>
  </si>
  <si>
    <t>Diemer ORP Completion Activities - Construction</t>
  </si>
  <si>
    <t>33J</t>
  </si>
  <si>
    <t>104095</t>
  </si>
  <si>
    <t>Diemer Oxidation Retrofit Program - Construction of Ozonation Facilities</t>
  </si>
  <si>
    <t>33C</t>
  </si>
  <si>
    <t>103504</t>
  </si>
  <si>
    <t>Diemer Ozone System Equipment Purchase</t>
  </si>
  <si>
    <t>33H</t>
  </si>
  <si>
    <t>15398</t>
  </si>
  <si>
    <t>Distribution System - Control and Equipment</t>
  </si>
  <si>
    <t>104320</t>
  </si>
  <si>
    <t>Enhanced Distribution System Automatic Flow Transfers Software Redevelopment</t>
  </si>
  <si>
    <t>Cost</t>
  </si>
  <si>
    <t>149</t>
  </si>
  <si>
    <t>Cost/Efficiency/Productivity</t>
  </si>
  <si>
    <t>104331</t>
  </si>
  <si>
    <t>Sepulveda Feeder HEP Auto Pilot</t>
  </si>
  <si>
    <t>144</t>
  </si>
  <si>
    <t>15171</t>
  </si>
  <si>
    <t>Distribution System - Treated Water Cross Connection</t>
  </si>
  <si>
    <t>104294</t>
  </si>
  <si>
    <t>Distribution System - CCPP Construction Packages 9,11,12</t>
  </si>
  <si>
    <t>41B</t>
  </si>
  <si>
    <t>15474</t>
  </si>
  <si>
    <t>Distribution System Infrastructure Protection Program</t>
  </si>
  <si>
    <t>104569</t>
  </si>
  <si>
    <t>Distribution System Assessments/Upgrades of Los Angeles County</t>
  </si>
  <si>
    <t>143E</t>
  </si>
  <si>
    <t>104570</t>
  </si>
  <si>
    <t>Distribution System Assessments/Upgrades of Riverside and San Diego County</t>
  </si>
  <si>
    <t>143F</t>
  </si>
  <si>
    <t>104475</t>
  </si>
  <si>
    <t>Distribution System Assessments/Upgrades of San Bernardino County</t>
  </si>
  <si>
    <t>143B</t>
  </si>
  <si>
    <t>104474</t>
  </si>
  <si>
    <t>Distribution System Infrastructure Protection Improvements for Orange County</t>
  </si>
  <si>
    <t>143A</t>
  </si>
  <si>
    <t>104476</t>
  </si>
  <si>
    <t>Programattic Environmental Documentation of Orange County</t>
  </si>
  <si>
    <t>143C</t>
  </si>
  <si>
    <t>104477</t>
  </si>
  <si>
    <t>Programattic Environmental Documentation of San Bernardino County</t>
  </si>
  <si>
    <t>143D</t>
  </si>
  <si>
    <t>15449</t>
  </si>
  <si>
    <t>Termination of the Center for Water Education Ground Lease</t>
  </si>
  <si>
    <t>109907</t>
  </si>
  <si>
    <t>DVL Visitor's Center Improvement</t>
  </si>
  <si>
    <t>1415-54</t>
  </si>
  <si>
    <t>m1</t>
  </si>
  <si>
    <t>15472</t>
  </si>
  <si>
    <t>Enhanced Bromate Control Program</t>
  </si>
  <si>
    <t>104552</t>
  </si>
  <si>
    <t>Mills Enhanced Bromate Control Systems</t>
  </si>
  <si>
    <t>99D</t>
  </si>
  <si>
    <t>104551</t>
  </si>
  <si>
    <t>Weymouth Enhanced Bromate Control Facilities</t>
  </si>
  <si>
    <t>99B</t>
  </si>
  <si>
    <t>15458</t>
  </si>
  <si>
    <t>Hydroelectric Power Plant Improvements Program</t>
  </si>
  <si>
    <t>104539</t>
  </si>
  <si>
    <t>Carbon Creek Pressure Control Structure Seismic Upgrade</t>
  </si>
  <si>
    <t>150X</t>
  </si>
  <si>
    <t>104537</t>
  </si>
  <si>
    <t>Foothill Hydroelectric Plant Seismic Upgrade</t>
  </si>
  <si>
    <t>104538</t>
  </si>
  <si>
    <t>Greg Avenue Hydroelectric Plant Seismic Upgrade</t>
  </si>
  <si>
    <t>104536</t>
  </si>
  <si>
    <t>Sepulveda Canyon Control Facility Seismic Upgrade</t>
  </si>
  <si>
    <t>104322</t>
  </si>
  <si>
    <t>Sepulveda Canyon Hydroelectric Plant Rehabilitation</t>
  </si>
  <si>
    <t>150Z</t>
  </si>
  <si>
    <t>15411</t>
  </si>
  <si>
    <t>Information Technology System - Business, Finance and HR</t>
  </si>
  <si>
    <t>104409</t>
  </si>
  <si>
    <t>Environmental &amp; Safety Management Information System</t>
  </si>
  <si>
    <t>172D</t>
  </si>
  <si>
    <t>15376</t>
  </si>
  <si>
    <t>Information Technology System - Infrastructure</t>
  </si>
  <si>
    <t>103888</t>
  </si>
  <si>
    <t>Communication Infrastructure Reliability Upgrade</t>
  </si>
  <si>
    <t>146K</t>
  </si>
  <si>
    <t>104157</t>
  </si>
  <si>
    <t>Emergency Radio Communications Project</t>
  </si>
  <si>
    <t>146I</t>
  </si>
  <si>
    <t>IT1</t>
  </si>
  <si>
    <t>104008</t>
  </si>
  <si>
    <t>Lake Mathews IT Disaster Recovery Facility Upgrades</t>
  </si>
  <si>
    <t>146J</t>
  </si>
  <si>
    <t>104303</t>
  </si>
  <si>
    <t>Union Station Data Center - UPS Upgrade</t>
  </si>
  <si>
    <t>146U</t>
  </si>
  <si>
    <t>103788</t>
  </si>
  <si>
    <t>Wide Area Communication Network Capacity and Reliablility Improvements - Phase II IT Network Initiative</t>
  </si>
  <si>
    <t>146L</t>
  </si>
  <si>
    <t>15378</t>
  </si>
  <si>
    <t>Information Technology System - Security Program</t>
  </si>
  <si>
    <t>104354</t>
  </si>
  <si>
    <t>SCADA Cyber Security Upgrade</t>
  </si>
  <si>
    <t>133C</t>
  </si>
  <si>
    <t>14152</t>
  </si>
  <si>
    <t>Infrastructure Reliability Information System</t>
  </si>
  <si>
    <t>1415-44</t>
  </si>
  <si>
    <t>Asset Information Program</t>
  </si>
  <si>
    <t>110</t>
  </si>
  <si>
    <t>15122</t>
  </si>
  <si>
    <t>Inland Feeder</t>
  </si>
  <si>
    <t>102833</t>
  </si>
  <si>
    <t>Inland Fdr, Owner Controlled Insurance Program</t>
  </si>
  <si>
    <t>S</t>
  </si>
  <si>
    <t>45</t>
  </si>
  <si>
    <t>Supply/System Capacity</t>
  </si>
  <si>
    <t>100630</t>
  </si>
  <si>
    <t>INLAND FDR-ENVIRON. MITIG.</t>
  </si>
  <si>
    <t>100629</t>
  </si>
  <si>
    <t>Inland Feeder - Right of Way and Easement Procurement</t>
  </si>
  <si>
    <t>103186</t>
  </si>
  <si>
    <t>Inland Feeder, Arrowhead Tunnels Construction</t>
  </si>
  <si>
    <t>102411</t>
  </si>
  <si>
    <t>Inland Feeder, Program Management</t>
  </si>
  <si>
    <t>15487</t>
  </si>
  <si>
    <t>IT Infrastructure Reliability Program</t>
  </si>
  <si>
    <t>104415</t>
  </si>
  <si>
    <t>Data Recovery Infrastructure Project</t>
  </si>
  <si>
    <t>146R</t>
  </si>
  <si>
    <t>104158</t>
  </si>
  <si>
    <t>Enterprise UNIX Server Upgrade</t>
  </si>
  <si>
    <t>146Q</t>
  </si>
  <si>
    <t>146N</t>
  </si>
  <si>
    <t>IT Network Reliability Upgrades</t>
  </si>
  <si>
    <t>1415-53</t>
  </si>
  <si>
    <t>Metropolitan Cyber Security Upgrades</t>
  </si>
  <si>
    <t>j1</t>
  </si>
  <si>
    <t>15371</t>
  </si>
  <si>
    <t>Jensen Water Treatment  Plant - Improvements Program</t>
  </si>
  <si>
    <t>103883</t>
  </si>
  <si>
    <t>Jensen Chemical Tank Conversion</t>
  </si>
  <si>
    <t>49K</t>
  </si>
  <si>
    <t>103295</t>
  </si>
  <si>
    <t>Jensen Filt Plt, Bulk Chemical Tank Facility Upgrades</t>
  </si>
  <si>
    <t>145</t>
  </si>
  <si>
    <t>103743</t>
  </si>
  <si>
    <t>Jensen Solids Thickeners 5 &amp; 6</t>
  </si>
  <si>
    <t>86D2</t>
  </si>
  <si>
    <t>104463</t>
  </si>
  <si>
    <t>Jensen Solids Transfer System</t>
  </si>
  <si>
    <t>103569</t>
  </si>
  <si>
    <t>Jensen Treatment Plant, Module 1 Filter Valve Refurbishment</t>
  </si>
  <si>
    <t>128</t>
  </si>
  <si>
    <t>15442</t>
  </si>
  <si>
    <t>Jensen Water Treatment Plant - Improvements Program FY2006/07 through FY2011/12</t>
  </si>
  <si>
    <t>104060</t>
  </si>
  <si>
    <t>Jensen - Electrical System Reliability</t>
  </si>
  <si>
    <t>60B</t>
  </si>
  <si>
    <t>103892</t>
  </si>
  <si>
    <t>Jensen Chemical Trench Extension</t>
  </si>
  <si>
    <t>60F</t>
  </si>
  <si>
    <t>103893</t>
  </si>
  <si>
    <t>Jensen Filters Nos. 1-20 Surface Wash System Upgrade</t>
  </si>
  <si>
    <t>60L</t>
  </si>
  <si>
    <t>104374</t>
  </si>
  <si>
    <t>Jensen Modules Nos. 2 &amp; 3. Plocculator Refurbishment</t>
  </si>
  <si>
    <t>49J</t>
  </si>
  <si>
    <t>104034</t>
  </si>
  <si>
    <t>Jensen Washwater Tanks Seismic Upgrades</t>
  </si>
  <si>
    <t>60P</t>
  </si>
  <si>
    <t>15486</t>
  </si>
  <si>
    <t>Jensen Water Treatment Plant - Improvements Program FY2012/13 through FY2017/18</t>
  </si>
  <si>
    <t>104559</t>
  </si>
  <si>
    <t>Jensen Chemical Containment Upgrades</t>
  </si>
  <si>
    <t>60W</t>
  </si>
  <si>
    <t>1415-13</t>
  </si>
  <si>
    <t>Jensen WWRP-1 Hand Rail and Grating Improvement</t>
  </si>
  <si>
    <t>15395</t>
  </si>
  <si>
    <t>LaVerne Shop Facilities Upgrade</t>
  </si>
  <si>
    <t>103519</t>
  </si>
  <si>
    <t>La Verne Machine and Fabrication Shop Equipment Design and Procurement</t>
  </si>
  <si>
    <t>113A</t>
  </si>
  <si>
    <t>104457</t>
  </si>
  <si>
    <t>La Verne Shops Upgrades - New Machine and Fabrication Shop Buildings Construction</t>
  </si>
  <si>
    <t>113C</t>
  </si>
  <si>
    <t>15381</t>
  </si>
  <si>
    <t>Mills Water Treatment Plant - Improvements Program</t>
  </si>
  <si>
    <t>104236</t>
  </si>
  <si>
    <t>Mills Hazardous Waste Storage Facility</t>
  </si>
  <si>
    <t>57G</t>
  </si>
  <si>
    <t>103624</t>
  </si>
  <si>
    <t>Mills Solids Removal Automation</t>
  </si>
  <si>
    <t>153B1M</t>
  </si>
  <si>
    <t>103791</t>
  </si>
  <si>
    <t>Mills Water TP- Industrial Wastewater Improvements</t>
  </si>
  <si>
    <t>57F</t>
  </si>
  <si>
    <t>15452</t>
  </si>
  <si>
    <t>Mills Water Treatment Plant - Improvements Program FY2006/07 through FY2011/12</t>
  </si>
  <si>
    <t>104062</t>
  </si>
  <si>
    <t>Mills Electrical Improvements</t>
  </si>
  <si>
    <t>57S</t>
  </si>
  <si>
    <t>104180</t>
  </si>
  <si>
    <t>Mills Industrial Wastewater Handling Facilities Improvements</t>
  </si>
  <si>
    <t>57V</t>
  </si>
  <si>
    <t>104141</t>
  </si>
  <si>
    <t>Mills Weir Gate and Filter Valve Rehabilitation</t>
  </si>
  <si>
    <t>57Y</t>
  </si>
  <si>
    <t>15479</t>
  </si>
  <si>
    <t>Mills Water Treatment Plant - Improvements Program FY2012/13 through FY2017/18</t>
  </si>
  <si>
    <t>104519</t>
  </si>
  <si>
    <t>Solids Handling Fac. Stage 1</t>
  </si>
  <si>
    <t>57N</t>
  </si>
  <si>
    <t>15434</t>
  </si>
  <si>
    <t>Mills Water Treatment Plant - Ozone System Reliability</t>
  </si>
  <si>
    <t>103935</t>
  </si>
  <si>
    <t>Mills Ozone System Reliability Upgrade- Construction</t>
  </si>
  <si>
    <t>47D</t>
  </si>
  <si>
    <t>103934</t>
  </si>
  <si>
    <t>Mills Ozone System Reliability Upgrade Equipment Procurement</t>
  </si>
  <si>
    <t>57M2</t>
  </si>
  <si>
    <t>05065</t>
  </si>
  <si>
    <t>Operations Support Facilities Improvement Program</t>
  </si>
  <si>
    <t>1415-25</t>
  </si>
  <si>
    <t>Lake Mathers Sewer Improvements</t>
  </si>
  <si>
    <t>15471</t>
  </si>
  <si>
    <t>PCCP Rehabilitation and Replacement Program</t>
  </si>
  <si>
    <t>104568</t>
  </si>
  <si>
    <t>104568 - Site 3 Second Lower Feeder Urgent Repairs - Final Design</t>
  </si>
  <si>
    <t>PCCP</t>
  </si>
  <si>
    <t>124T</t>
  </si>
  <si>
    <t>104394</t>
  </si>
  <si>
    <t>Accustic Fiber Optic Monitoring of PCCP Lines</t>
  </si>
  <si>
    <t>116H</t>
  </si>
  <si>
    <t>1415-37A</t>
  </si>
  <si>
    <t>Allen-McColloch Pipeline PCCP Rehabilitation</t>
  </si>
  <si>
    <t>1415-37C</t>
  </si>
  <si>
    <t>Calabasas Feeder PCCP Rehabilitation</t>
  </si>
  <si>
    <t>104393</t>
  </si>
  <si>
    <t>Electromagnetic Inspection of PCCP Lines</t>
  </si>
  <si>
    <t>116G</t>
  </si>
  <si>
    <t>104392</t>
  </si>
  <si>
    <t>Replacement/ Reline At-Risk PCCP Lines - Stage 1</t>
  </si>
  <si>
    <t>116F</t>
  </si>
  <si>
    <t>1415-37R</t>
  </si>
  <si>
    <t>Rialto Pipeline PCCP Rehabilitation</t>
  </si>
  <si>
    <t>104576</t>
  </si>
  <si>
    <t>Second Lower Feeder PCCP Rehabilitation</t>
  </si>
  <si>
    <t>1415-36</t>
  </si>
  <si>
    <t>1415-37S</t>
  </si>
  <si>
    <t>Sepulveda Pipeline PCCP Rehabilitation</t>
  </si>
  <si>
    <t>104567</t>
  </si>
  <si>
    <t>Sites 1 &amp; 2 Second Lower Feeder Urgent Repairs - Final Design &amp; Pipe Fabrication</t>
  </si>
  <si>
    <t>15425</t>
  </si>
  <si>
    <t>Perris Valley Pipeline</t>
  </si>
  <si>
    <t>103962</t>
  </si>
  <si>
    <t>Perris Valley Pipeline - South Reach</t>
  </si>
  <si>
    <t>168B</t>
  </si>
  <si>
    <t>15391</t>
  </si>
  <si>
    <t>Power Reliability and Energy Conservation Program</t>
  </si>
  <si>
    <t>104533</t>
  </si>
  <si>
    <t>La Verne Water Quality HVAC Chiller Replacement</t>
  </si>
  <si>
    <t>109Z</t>
  </si>
  <si>
    <t>03407</t>
  </si>
  <si>
    <t>Project Controls and Reporting System</t>
  </si>
  <si>
    <t>104522</t>
  </si>
  <si>
    <t>Definition, Consultant Selection, Design, Development, &amp; Deployment</t>
  </si>
  <si>
    <t>146E1</t>
  </si>
  <si>
    <t>15447</t>
  </si>
  <si>
    <t>Quagga Mussel Control Program</t>
  </si>
  <si>
    <t>104291</t>
  </si>
  <si>
    <t>Diemer Ozone Cooling Water Chlorination System</t>
  </si>
  <si>
    <t>1E</t>
  </si>
  <si>
    <t>104055</t>
  </si>
  <si>
    <t>Skinner Outlet Conduit - New Chlorine Injection Point</t>
  </si>
  <si>
    <t>1C</t>
  </si>
  <si>
    <t>15417</t>
  </si>
  <si>
    <t>Reservoir Cover and Replacement Program</t>
  </si>
  <si>
    <t>103391</t>
  </si>
  <si>
    <t>Palos Verdes Reservoir Cover Replacement</t>
  </si>
  <si>
    <t>112</t>
  </si>
  <si>
    <t>15121</t>
  </si>
  <si>
    <t>San Diego Pipeline No. 6</t>
  </si>
  <si>
    <t>103559</t>
  </si>
  <si>
    <t>San Diego Pipeline 6 North Reach, Environmental Monitoring During Construction</t>
  </si>
  <si>
    <t>70A</t>
  </si>
  <si>
    <t>15410</t>
  </si>
  <si>
    <t>Skinner Water Treatment Plant - Expansion No 4</t>
  </si>
  <si>
    <t>103555</t>
  </si>
  <si>
    <t>Skinner Expansion 4, Module 7 Construction</t>
  </si>
  <si>
    <t>131D</t>
  </si>
  <si>
    <t>15365</t>
  </si>
  <si>
    <t>Skinner Water Treatment Plant - Improvements Program</t>
  </si>
  <si>
    <t>103926</t>
  </si>
  <si>
    <t>Skinner - Upgrade Surface Wash Valves and Actuators at Mod 4 - 6</t>
  </si>
  <si>
    <t>132J</t>
  </si>
  <si>
    <t>104058</t>
  </si>
  <si>
    <t>Skinner Chemical Systems and Solids Collection Improvement</t>
  </si>
  <si>
    <t>130U</t>
  </si>
  <si>
    <t>103781</t>
  </si>
  <si>
    <t>Skinner Electrical Buildings and Ground Fault Protection Upgrade</t>
  </si>
  <si>
    <t>132H</t>
  </si>
  <si>
    <t>104437</t>
  </si>
  <si>
    <t>Skinner Solids Handling Improvements</t>
  </si>
  <si>
    <t>73E2</t>
  </si>
  <si>
    <t>104286</t>
  </si>
  <si>
    <t>Skinner WTP - Electrical Building Upgrades Phase 2 Construction</t>
  </si>
  <si>
    <t>15435</t>
  </si>
  <si>
    <t>Skinner Water Treatment Plant - Improvements Program FY2006/07 through FY2011/12</t>
  </si>
  <si>
    <t>103854</t>
  </si>
  <si>
    <t>Skinner Water Treatment Plant - Replacement of Plant 1 Filter Gate Stems and Nuts</t>
  </si>
  <si>
    <t>130C</t>
  </si>
  <si>
    <t>15485</t>
  </si>
  <si>
    <t>Skinner Water Treatment Plant - Improvements Program FY2012/13 through FY2017/18</t>
  </si>
  <si>
    <t>130Z</t>
  </si>
  <si>
    <t>Skinner Administration Building Refurbishment</t>
  </si>
  <si>
    <t>s1</t>
  </si>
  <si>
    <t>160B</t>
  </si>
  <si>
    <t>Skinner Facility Maintenance and Vehicle Service Center</t>
  </si>
  <si>
    <t>1415-16</t>
  </si>
  <si>
    <t>Skinner Reservoir Influent Conduit Low Flow Chemical Mixing System</t>
  </si>
  <si>
    <t>130Z1</t>
  </si>
  <si>
    <t>Skinner WQ Laboratory Relocation</t>
  </si>
  <si>
    <t>15388</t>
  </si>
  <si>
    <t>Skinner Water Treatment Plant - Oxidation Retrofit Program</t>
  </si>
  <si>
    <t>104183</t>
  </si>
  <si>
    <t>Skinner ORP Completion Project</t>
  </si>
  <si>
    <t>38I</t>
  </si>
  <si>
    <t>103619</t>
  </si>
  <si>
    <t>Skinner ORP Facilities Construction</t>
  </si>
  <si>
    <t>38D</t>
  </si>
  <si>
    <t>15473</t>
  </si>
  <si>
    <t>Union Station Headquarters Improvement Program</t>
  </si>
  <si>
    <t>104427</t>
  </si>
  <si>
    <t>Headquarters Building Seismic Assessment/Upgrade</t>
  </si>
  <si>
    <t>79</t>
  </si>
  <si>
    <t>15467</t>
  </si>
  <si>
    <t>Water Operations Control Program</t>
  </si>
  <si>
    <t>98A</t>
  </si>
  <si>
    <t>Control System Master Plan</t>
  </si>
  <si>
    <t>98</t>
  </si>
  <si>
    <t>135</t>
  </si>
  <si>
    <t>104434</t>
  </si>
  <si>
    <t>Wadsworth Pumping Plant Control &amp; Protection Upgrade</t>
  </si>
  <si>
    <t>100C</t>
  </si>
  <si>
    <t>w1</t>
  </si>
  <si>
    <t>15369</t>
  </si>
  <si>
    <t>Weymouth Water Treatment Plant - Improvements Program</t>
  </si>
  <si>
    <t>103164</t>
  </si>
  <si>
    <t>Basin Drop Gate Replacement</t>
  </si>
  <si>
    <t>83D</t>
  </si>
  <si>
    <t>103744</t>
  </si>
  <si>
    <t>Upper Feeder Junction Structure Seismic Upgrade</t>
  </si>
  <si>
    <t>83U</t>
  </si>
  <si>
    <t>83G2</t>
  </si>
  <si>
    <t>Weymouth Administration and Control Building Seismic Upgrades</t>
  </si>
  <si>
    <t>w2</t>
  </si>
  <si>
    <t>104444</t>
  </si>
  <si>
    <t>Weymouth Filter Building No. 1 Valve Replacement</t>
  </si>
  <si>
    <t>109F</t>
  </si>
  <si>
    <t>104381</t>
  </si>
  <si>
    <t>Weymouth Filter Building Seismic Upgrades</t>
  </si>
  <si>
    <t>83G3</t>
  </si>
  <si>
    <t>103898</t>
  </si>
  <si>
    <t>Weymouth Incoming Electrical Service</t>
  </si>
  <si>
    <t>109K</t>
  </si>
  <si>
    <t>103487</t>
  </si>
  <si>
    <t>Weymouth Power Systems Upgrade</t>
  </si>
  <si>
    <t>92</t>
  </si>
  <si>
    <t>104038</t>
  </si>
  <si>
    <t>Weymouth Rapid Mix &amp; Fire/Domestic Water System</t>
  </si>
  <si>
    <t>109G</t>
  </si>
  <si>
    <t>103745</t>
  </si>
  <si>
    <t>Weymouth Washwater Tanks Seismic Upgrade</t>
  </si>
  <si>
    <t>83R</t>
  </si>
  <si>
    <t>103746</t>
  </si>
  <si>
    <t>Weymouth WWRP Reliability Upgrades and North Perimeter Wall Construction</t>
  </si>
  <si>
    <t>83O</t>
  </si>
  <si>
    <t>15440</t>
  </si>
  <si>
    <t>Weymouth Water Treatment Plant - Improvements Program FY2006/07 through FY2011/12</t>
  </si>
  <si>
    <t>104251</t>
  </si>
  <si>
    <t>Weymounth WWRP Solids Pump Instrumentation</t>
  </si>
  <si>
    <t>156M</t>
  </si>
  <si>
    <t>104391</t>
  </si>
  <si>
    <t>Weymouth Basins Nos. 5-8 Rehabilitation Project</t>
  </si>
  <si>
    <t>1415-15</t>
  </si>
  <si>
    <t>104137</t>
  </si>
  <si>
    <t>Weymouth Chemical Feed Piping and Containment Upgrades</t>
  </si>
  <si>
    <t>109J</t>
  </si>
  <si>
    <t>104036</t>
  </si>
  <si>
    <t>Weymouth Dry Polymer System Replacement</t>
  </si>
  <si>
    <t>109D</t>
  </si>
  <si>
    <t>104309</t>
  </si>
  <si>
    <t>Weymouth Emergency Broadcast System Rehabilitation</t>
  </si>
  <si>
    <t>82</t>
  </si>
  <si>
    <t>103880</t>
  </si>
  <si>
    <t>Weymouth Filter Rehabilitation Demonstration</t>
  </si>
  <si>
    <t>94A</t>
  </si>
  <si>
    <t>103879</t>
  </si>
  <si>
    <t>Weymouth Finished Water Reservoir Gate Replacement</t>
  </si>
  <si>
    <t>89</t>
  </si>
  <si>
    <t>15477</t>
  </si>
  <si>
    <t>Weymouth Water Treatment Plant - Improvements Program FY2012/13 through FY2017/18</t>
  </si>
  <si>
    <t>104486</t>
  </si>
  <si>
    <t>Domestic and Fire Water System Improvements</t>
  </si>
  <si>
    <t>109Y</t>
  </si>
  <si>
    <t>104471</t>
  </si>
  <si>
    <t>Weymouth Basin Inlet Channel Seismic Upgrades</t>
  </si>
  <si>
    <t>94D</t>
  </si>
  <si>
    <t>135G</t>
  </si>
  <si>
    <t>Weymouth Chlorine System Upgrade</t>
  </si>
  <si>
    <t>104487</t>
  </si>
  <si>
    <t>Weymouth Domestic Water Pipeline Replacement</t>
  </si>
  <si>
    <t>104564</t>
  </si>
  <si>
    <t>Weymouth Filter Rehabilitation</t>
  </si>
  <si>
    <t>94B</t>
  </si>
  <si>
    <t>15392</t>
  </si>
  <si>
    <t>Weymouth Water Treatment Plant - Oxidation Retrofit Program</t>
  </si>
  <si>
    <t>104388</t>
  </si>
  <si>
    <t>Weymouth Hypochlorite &amp; Sulfuric Acid Feed Facilities</t>
  </si>
  <si>
    <t>94G</t>
  </si>
  <si>
    <t>104459</t>
  </si>
  <si>
    <t>Weymouth ORP - Ozonation Facilities Construction</t>
  </si>
  <si>
    <t>33A</t>
  </si>
  <si>
    <t>104212</t>
  </si>
  <si>
    <t>Weymouth ORP Switchgear - Construction</t>
  </si>
  <si>
    <t>34A</t>
  </si>
  <si>
    <t>103747</t>
  </si>
  <si>
    <t>Weymouth Ozone Equipment Procurement</t>
  </si>
  <si>
    <t>33B</t>
  </si>
  <si>
    <t>15341</t>
  </si>
  <si>
    <t>White Water Siphon Protection</t>
  </si>
  <si>
    <t>104543</t>
  </si>
  <si>
    <t>Whitewater Siphons Erosion Protection</t>
  </si>
  <si>
    <t>85</t>
  </si>
  <si>
    <t>15446</t>
  </si>
  <si>
    <t>Yorba Linda Power Plant Modifications</t>
  </si>
  <si>
    <t>103805</t>
  </si>
  <si>
    <t>Yorba Linda Power Plant Rehabilitation</t>
  </si>
  <si>
    <t>123</t>
  </si>
  <si>
    <t>Infrastructure - Energy</t>
  </si>
  <si>
    <t>104580</t>
  </si>
  <si>
    <t>AP Automation</t>
  </si>
  <si>
    <t>172B</t>
  </si>
  <si>
    <t>101B</t>
  </si>
  <si>
    <t>Enterprise Content Management</t>
  </si>
  <si>
    <t>15320</t>
  </si>
  <si>
    <t>Cabazon Radial Gate Facility Improvements</t>
  </si>
  <si>
    <t>102415</t>
  </si>
  <si>
    <t>Skinner Br - Improve Cabazon Radial Gate Facility</t>
  </si>
  <si>
    <t>9</t>
  </si>
  <si>
    <t>15119</t>
  </si>
  <si>
    <t>Central Pool Augmentation and Water Quality</t>
  </si>
  <si>
    <t>103383</t>
  </si>
  <si>
    <t>Central Pool Augmentation (CPA) Program - Pipeline and Tunnel Alignment</t>
  </si>
  <si>
    <t>14</t>
  </si>
  <si>
    <t>104270</t>
  </si>
  <si>
    <t>Box Springs Feeder Phase 3 and 4 Environmental Monitoring</t>
  </si>
  <si>
    <t>103166</t>
  </si>
  <si>
    <t>Garvey Reservoir Hypochlorite Feed System</t>
  </si>
  <si>
    <t>36O</t>
  </si>
  <si>
    <t>103557</t>
  </si>
  <si>
    <t>Hydroelectric Plants Fire Alarm System Installation</t>
  </si>
  <si>
    <t>163Z</t>
  </si>
  <si>
    <t>103996</t>
  </si>
  <si>
    <t>Lake Skinner West Bypass Screening Structure Rehabilitation</t>
  </si>
  <si>
    <t>163N1</t>
  </si>
  <si>
    <t>103413</t>
  </si>
  <si>
    <t>Power Plant Discharge Elimination - Coyote Creek HEP</t>
  </si>
  <si>
    <t>106</t>
  </si>
  <si>
    <t>103235</t>
  </si>
  <si>
    <t>Replacement of Communication Line at San Gabriel Tower</t>
  </si>
  <si>
    <t>88</t>
  </si>
  <si>
    <t>104561</t>
  </si>
  <si>
    <t>West Valley Feeder # 1 Stage 2 Valve Structure Modifications - Construction</t>
  </si>
  <si>
    <t>36C</t>
  </si>
  <si>
    <t>104259</t>
  </si>
  <si>
    <t>Allen McColloch Pipeline 2010 Refurbishment</t>
  </si>
  <si>
    <t>104289</t>
  </si>
  <si>
    <t>Allen McColloch Pipeline Valve Vault Repairs</t>
  </si>
  <si>
    <t>125Q</t>
  </si>
  <si>
    <t>104288</t>
  </si>
  <si>
    <t>Allen-McColloch Pipeline Refurbishment - Stage 2</t>
  </si>
  <si>
    <t>104209</t>
  </si>
  <si>
    <t>Bixby Valve Replacement</t>
  </si>
  <si>
    <t>124W</t>
  </si>
  <si>
    <t>104210</t>
  </si>
  <si>
    <t>Collis Valve Replacement</t>
  </si>
  <si>
    <t>121O</t>
  </si>
  <si>
    <t>104387</t>
  </si>
  <si>
    <t>DVL Inlet/Outlet Fish screen Rehabilitation</t>
  </si>
  <si>
    <t>169S</t>
  </si>
  <si>
    <t>103987</t>
  </si>
  <si>
    <t>Nitrogen Storage Compliance at DVL, Inland Feeder PCS, and Lake Mathews</t>
  </si>
  <si>
    <t>125B</t>
  </si>
  <si>
    <t>103884</t>
  </si>
  <si>
    <t>OC-88 Pumping Plant Surge Tanks Upgrades</t>
  </si>
  <si>
    <t>150H</t>
  </si>
  <si>
    <t>104414</t>
  </si>
  <si>
    <t>Orange County Feeder Cathodic Protection</t>
  </si>
  <si>
    <t>125U</t>
  </si>
  <si>
    <t>104445</t>
  </si>
  <si>
    <t>Skinner Area Facilities Pavement Repairs</t>
  </si>
  <si>
    <t>169N</t>
  </si>
  <si>
    <t>104004</t>
  </si>
  <si>
    <t>Temescal Power Plant Access Road Paving</t>
  </si>
  <si>
    <t>124M</t>
  </si>
  <si>
    <t>1415-5</t>
  </si>
  <si>
    <t>All Feeders - Manhole Locking Device retrofit</t>
  </si>
  <si>
    <t>104450</t>
  </si>
  <si>
    <t>Casa Loma Siphon Barrel 1 &amp; 2 DVL and SD Canal Flow Meter Replacement</t>
  </si>
  <si>
    <t>84M</t>
  </si>
  <si>
    <t>121N</t>
  </si>
  <si>
    <t>Corona HEP Seepage Remediation</t>
  </si>
  <si>
    <t>1415-2</t>
  </si>
  <si>
    <t>DVL East Dam Power Line Realignment</t>
  </si>
  <si>
    <t>104163</t>
  </si>
  <si>
    <t>Eagle Rock Fire Protection</t>
  </si>
  <si>
    <t>25L</t>
  </si>
  <si>
    <t>104479</t>
  </si>
  <si>
    <t>Etiwanda Test Facility</t>
  </si>
  <si>
    <t>121P</t>
  </si>
  <si>
    <t>104495</t>
  </si>
  <si>
    <t>Facility Infrastructure Mapping</t>
  </si>
  <si>
    <t>84I</t>
  </si>
  <si>
    <t>104346</t>
  </si>
  <si>
    <t>Greg Ave. PCS Facility Rehabilitation Study</t>
  </si>
  <si>
    <t>169L</t>
  </si>
  <si>
    <t>84L</t>
  </si>
  <si>
    <t>Inland Feeder/SBMWD Highland Intertie Bypass Line Rehab</t>
  </si>
  <si>
    <t>84B</t>
  </si>
  <si>
    <t>Lake Mathews I/O Tower Emergency Generator</t>
  </si>
  <si>
    <t>163N2</t>
  </si>
  <si>
    <t>Lake Skinner East Bypass Screening Structures</t>
  </si>
  <si>
    <t>114</t>
  </si>
  <si>
    <t>1415-30</t>
  </si>
  <si>
    <t>Lake Skinner Outlet Tower Chlorine System Modification</t>
  </si>
  <si>
    <t>1415-20</t>
  </si>
  <si>
    <t>OC-88 Pump Station Flow Meter Upgrade</t>
  </si>
  <si>
    <t>84E</t>
  </si>
  <si>
    <t>Olinda PCS and Santiago Tower Emergency Generators</t>
  </si>
  <si>
    <t>1415-21</t>
  </si>
  <si>
    <t>Orange County C&amp;D Instrumentation Panel Improvements</t>
  </si>
  <si>
    <t>1415-4</t>
  </si>
  <si>
    <t>Red Mountain Hydro Electric Plant Emergency Generator Replacement</t>
  </si>
  <si>
    <t>1415-8</t>
  </si>
  <si>
    <t>San Diego #3 Blowoff to pumpwell Conversion</t>
  </si>
  <si>
    <t>1415-1</t>
  </si>
  <si>
    <t>San Diego Canal Radial Gate Rehab</t>
  </si>
  <si>
    <t>117</t>
  </si>
  <si>
    <t>104204</t>
  </si>
  <si>
    <t>San Dimas Control Structure 500 Gallons Diesel Tank Replacement</t>
  </si>
  <si>
    <t>84A</t>
  </si>
  <si>
    <t>104494</t>
  </si>
  <si>
    <t>Upgrade Hollywood Tunnel Portal Sleeve Valve Equipment</t>
  </si>
  <si>
    <t>169P</t>
  </si>
  <si>
    <t>104208</t>
  </si>
  <si>
    <t>Wadsworth Pumping Plant Recoating 144" Yard Piping</t>
  </si>
  <si>
    <t>121T</t>
  </si>
  <si>
    <t>104482</t>
  </si>
  <si>
    <t>Wadsworth Pumping Plant Stop logs Addition - Study</t>
  </si>
  <si>
    <t>121U</t>
  </si>
  <si>
    <t>1415-29</t>
  </si>
  <si>
    <t>West OC Feeder Valve Replacement</t>
  </si>
  <si>
    <t>103237</t>
  </si>
  <si>
    <t>Colorado River Aqueduct - Siphons and Reservoir Outlets Refurbishment</t>
  </si>
  <si>
    <t>103201</t>
  </si>
  <si>
    <t>Colorado River Aqueduct Conveyance Reliability, Phase II Repairs and Instrumentation</t>
  </si>
  <si>
    <t>103770</t>
  </si>
  <si>
    <t>CRA Siphons, Transitions, Canals, and Tunnels Rehabilitation and Improvements</t>
  </si>
  <si>
    <t>CRA Pumping Plant Wastewater System - Intake</t>
  </si>
  <si>
    <t>103318</t>
  </si>
  <si>
    <t>CRA Transformer Oil and Sodium Hypochlorite Containment</t>
  </si>
  <si>
    <t>20C</t>
  </si>
  <si>
    <t>104241</t>
  </si>
  <si>
    <t>Hinds Pumping Plant Equipment Wash Area Upgrades</t>
  </si>
  <si>
    <t>151X</t>
  </si>
  <si>
    <t>103334</t>
  </si>
  <si>
    <t>CRA - Switchyards and Head Gates Rehabilitation</t>
  </si>
  <si>
    <t>103321</t>
  </si>
  <si>
    <t>CRA Pumping Plt Reliability Program, Discharge Line Coupling Installation</t>
  </si>
  <si>
    <t>104590</t>
  </si>
  <si>
    <t>Gene Pumping Plant Expansion Joint Rehabilitation</t>
  </si>
  <si>
    <t>21b4</t>
  </si>
  <si>
    <t>104497</t>
  </si>
  <si>
    <t>Julian Hinds Pumping Plant Delivery Pipe Expansion Joint Phase 2 Repairs</t>
  </si>
  <si>
    <t>21B3</t>
  </si>
  <si>
    <t>104408</t>
  </si>
  <si>
    <t>Julian Hinds Pumping Plant Delivery Pipe Expansion Joint Phase I Repair</t>
  </si>
  <si>
    <t>15413</t>
  </si>
  <si>
    <t>CRA - Real Property Recordation Program</t>
  </si>
  <si>
    <t>103436</t>
  </si>
  <si>
    <t>CRA Property Boundary Recordation &amp; Surveys</t>
  </si>
  <si>
    <t>171B</t>
  </si>
  <si>
    <t>104242</t>
  </si>
  <si>
    <t>CRA All Pumping Plants - Flow Meter Upgrades</t>
  </si>
  <si>
    <t>61G</t>
  </si>
  <si>
    <t>104274</t>
  </si>
  <si>
    <t>CRA Aqueduct Isolation Gates Replacement</t>
  </si>
  <si>
    <t>61O</t>
  </si>
  <si>
    <t>104390</t>
  </si>
  <si>
    <t>CRA Radial Gates and Slide Gate Rehabilitation</t>
  </si>
  <si>
    <t>61U</t>
  </si>
  <si>
    <t>104550</t>
  </si>
  <si>
    <t>CRA Radial Gates Replacement</t>
  </si>
  <si>
    <t>104091</t>
  </si>
  <si>
    <t>Gene Storage Building Replacement</t>
  </si>
  <si>
    <t>150W</t>
  </si>
  <si>
    <t>104273</t>
  </si>
  <si>
    <t>Hinds Pumping Plant Standby Generator Replacement</t>
  </si>
  <si>
    <t>19G3</t>
  </si>
  <si>
    <t>104515</t>
  </si>
  <si>
    <t>CRA Iron Mountain Suction Joint Refurbishment Pilot</t>
  </si>
  <si>
    <t>1415-45</t>
  </si>
  <si>
    <t>1415-41</t>
  </si>
  <si>
    <t>CRA Main Pump Controls &amp; Instrumentation</t>
  </si>
  <si>
    <t>1415-43</t>
  </si>
  <si>
    <t>CRA Main Pumping Plants Lubrication System</t>
  </si>
  <si>
    <t>1415-40</t>
  </si>
  <si>
    <t>CRA Pumping Plants Crane Improvements</t>
  </si>
  <si>
    <t>104507</t>
  </si>
  <si>
    <t>CRA - Delivery Line No. 1 Supports Rehab - Five Pumping Plants</t>
  </si>
  <si>
    <t>81H3</t>
  </si>
  <si>
    <t>104556</t>
  </si>
  <si>
    <t>CRA 230 kV System Inter-Agency Operability Upgrades</t>
  </si>
  <si>
    <t>81D</t>
  </si>
  <si>
    <t>104554</t>
  </si>
  <si>
    <t>CRA 69kV Panel Upgrade</t>
  </si>
  <si>
    <t>61I</t>
  </si>
  <si>
    <t>103759</t>
  </si>
  <si>
    <t>CRA Conduit Format Wash Erosion Repairs</t>
  </si>
  <si>
    <t>18R</t>
  </si>
  <si>
    <t>1415-52</t>
  </si>
  <si>
    <t>CRA Protective Slabs</t>
  </si>
  <si>
    <t>1415-48</t>
  </si>
  <si>
    <t>CRA Pump Plants 2300kV &amp; 480 V Switchrack Rehab</t>
  </si>
  <si>
    <t>104501</t>
  </si>
  <si>
    <t>CRA Pumping Plants Asphalt Replacement</t>
  </si>
  <si>
    <t>81B</t>
  </si>
  <si>
    <t>1415-49</t>
  </si>
  <si>
    <t>CRA Switchracks &amp; Ancillary Structures Erosion Control</t>
  </si>
  <si>
    <t>81C</t>
  </si>
  <si>
    <t>CRA Villages Domestic Water Main Distribution Replacement Study</t>
  </si>
  <si>
    <t>1415-47</t>
  </si>
  <si>
    <t>Gene &amp; Intake Pumping Plant Surge Chamber Outlet Gates re-coating</t>
  </si>
  <si>
    <t>1415-51</t>
  </si>
  <si>
    <t>Hinds Eagle &amp; Iron Mountains Storage Buildings</t>
  </si>
  <si>
    <t>104529</t>
  </si>
  <si>
    <t>Seismic Evaluation of CRA Structures</t>
  </si>
  <si>
    <t>61V</t>
  </si>
  <si>
    <t>104424</t>
  </si>
  <si>
    <t>Diamond Valley Lake Dam Monitoring System Upgrade</t>
  </si>
  <si>
    <t>40B</t>
  </si>
  <si>
    <t>103640</t>
  </si>
  <si>
    <t>Diemer Treatment Plant - Valve Starter &amp; Electrical Wiring Upgrades</t>
  </si>
  <si>
    <t>28R</t>
  </si>
  <si>
    <t>104383</t>
  </si>
  <si>
    <t>Diemer Filter Process Control Instrument Replacement</t>
  </si>
  <si>
    <t>122U</t>
  </si>
  <si>
    <t>104385</t>
  </si>
  <si>
    <t>Diemer Overflow Monitoring System for Residual Solids &amp; Wastewater</t>
  </si>
  <si>
    <t>71C</t>
  </si>
  <si>
    <t>104248</t>
  </si>
  <si>
    <t>Diemer Plant - Backup Water Supply for Solids Handling Facility</t>
  </si>
  <si>
    <t>71S</t>
  </si>
  <si>
    <t>103825</t>
  </si>
  <si>
    <t>Diemer Treatment Plant Rehabilitation Program - Remaining Budget</t>
  </si>
  <si>
    <t>RB</t>
  </si>
  <si>
    <t>104318</t>
  </si>
  <si>
    <t>Diemer Vehicle Maintenance Center and Plant Maintenance Facility As-Built</t>
  </si>
  <si>
    <t>33G</t>
  </si>
  <si>
    <t>15334</t>
  </si>
  <si>
    <t>DVL Transformation</t>
  </si>
  <si>
    <t>103083</t>
  </si>
  <si>
    <t>Diamond Valley Recreation, Searl Parkway Improvements, Phase 1</t>
  </si>
  <si>
    <t>103081</t>
  </si>
  <si>
    <t>DVL Recreation, Entitlement / Master Planning</t>
  </si>
  <si>
    <t>142N</t>
  </si>
  <si>
    <t>1415-26</t>
  </si>
  <si>
    <t>Etiwanda Hydroelectric Plant Rehabilitation</t>
  </si>
  <si>
    <t>104321</t>
  </si>
  <si>
    <t>Foothill Hydroelectric Plant Rehabilitation</t>
  </si>
  <si>
    <t>155A</t>
  </si>
  <si>
    <t>104442</t>
  </si>
  <si>
    <t>San Dimas Hydroelectric Plant Rehabilitation</t>
  </si>
  <si>
    <t>155C</t>
  </si>
  <si>
    <t>104443</t>
  </si>
  <si>
    <t>Venice Hydroelectric Plant Rehabilitation</t>
  </si>
  <si>
    <t>155B</t>
  </si>
  <si>
    <t>103889</t>
  </si>
  <si>
    <t>Jensen Entrance Security Improvements</t>
  </si>
  <si>
    <t>60N</t>
  </si>
  <si>
    <t>103220</t>
  </si>
  <si>
    <t>Jensen Filt Plt, Module 1 Traveling Bridge Repairs</t>
  </si>
  <si>
    <t>49D</t>
  </si>
  <si>
    <t>103724</t>
  </si>
  <si>
    <t>Jensen Solids Removal Automation</t>
  </si>
  <si>
    <t>103226</t>
  </si>
  <si>
    <t>Jensen Washwater Return Pump Modifications - Phase 2</t>
  </si>
  <si>
    <t>127</t>
  </si>
  <si>
    <t>104136</t>
  </si>
  <si>
    <t>Modules Nos. 2 and 3 Traveling Bridge Rehabilitations</t>
  </si>
  <si>
    <t>60C</t>
  </si>
  <si>
    <t>104373</t>
  </si>
  <si>
    <t>Jensen Basin Launder Gate Improvements</t>
  </si>
  <si>
    <t>137K</t>
  </si>
  <si>
    <t>104453</t>
  </si>
  <si>
    <t>Jensen Site Stabilization - Geotechnical Investigation</t>
  </si>
  <si>
    <t>60T</t>
  </si>
  <si>
    <t>1415-11</t>
  </si>
  <si>
    <t>Jensen Filter Backwash Biological Control System</t>
  </si>
  <si>
    <t>1415-14</t>
  </si>
  <si>
    <t>Jensen Finished Water Reservoir No. 1 Cover Rehab</t>
  </si>
  <si>
    <t>1415-12</t>
  </si>
  <si>
    <t>Jensen Influent WQ and Metering Structure</t>
  </si>
  <si>
    <t>1415-10</t>
  </si>
  <si>
    <t>Jensen Tank Farm Caustic Metering and Control Facilities</t>
  </si>
  <si>
    <t>15253</t>
  </si>
  <si>
    <t>Lake Mathews Watershed - Drainage Water Quality</t>
  </si>
  <si>
    <t>102420</t>
  </si>
  <si>
    <t>Lake Mathews Watershed, Drainage Water Quality Mgmt Plan (Cajalco Creek Dam)</t>
  </si>
  <si>
    <t>105</t>
  </si>
  <si>
    <t>104339</t>
  </si>
  <si>
    <t>La Verne Shops Upgrade - Phase 1 - New Coating Shop Building Construction</t>
  </si>
  <si>
    <t>104558</t>
  </si>
  <si>
    <t>Mills Module Nos. 3&amp;4 Flash Mix Chemical Containment</t>
  </si>
  <si>
    <t>58H</t>
  </si>
  <si>
    <t>104179</t>
  </si>
  <si>
    <t>Mills Modules 3 &amp; 4 Potable Water Safety Stations &amp; Water Line Extensions</t>
  </si>
  <si>
    <t>57Q</t>
  </si>
  <si>
    <t>104345</t>
  </si>
  <si>
    <t>Mills Modules Nos. 3 and 4 Turbidity Meters and Gas Detectors Replacement Project</t>
  </si>
  <si>
    <t>57Z</t>
  </si>
  <si>
    <t>104269</t>
  </si>
  <si>
    <t>Mills Sodium Hydroxide Tank Replacement</t>
  </si>
  <si>
    <t>47E</t>
  </si>
  <si>
    <t>1415-24</t>
  </si>
  <si>
    <t>Mills - Chemical System Upgrades</t>
  </si>
  <si>
    <t>103844</t>
  </si>
  <si>
    <t>Mills Ozone System Reliability Upgrade - Final Design</t>
  </si>
  <si>
    <t>57M</t>
  </si>
  <si>
    <t>104047</t>
  </si>
  <si>
    <t>Lake Mathews Support Facilities Improvements</t>
  </si>
  <si>
    <t>139A</t>
  </si>
  <si>
    <t>104401</t>
  </si>
  <si>
    <t>Eastern Region PCCP Joint Modification 2012</t>
  </si>
  <si>
    <t>116A</t>
  </si>
  <si>
    <t>104399</t>
  </si>
  <si>
    <t>Foothill &amp; Sepulveda Feeder PCCP Carbon Fiber Joint Repairs</t>
  </si>
  <si>
    <t>116D</t>
  </si>
  <si>
    <t>104577</t>
  </si>
  <si>
    <t>PCCP Hydraulic Analyses</t>
  </si>
  <si>
    <t>104380</t>
  </si>
  <si>
    <t>Second Lower Feeder Reliability at 3 locations - Seismic Study</t>
  </si>
  <si>
    <t>125W</t>
  </si>
  <si>
    <t>103567</t>
  </si>
  <si>
    <t>Perris Valley Pipeline - General</t>
  </si>
  <si>
    <t>168A</t>
  </si>
  <si>
    <t>15482</t>
  </si>
  <si>
    <t>Pipeline Rehabilitation and Replacement Program</t>
  </si>
  <si>
    <t>103</t>
  </si>
  <si>
    <t>Non PCCP Lines Condition Inspection and Assessment</t>
  </si>
  <si>
    <t>103313</t>
  </si>
  <si>
    <t>Diemer Filt Plt, Power Feeder Relocation Study</t>
  </si>
  <si>
    <t>103245</t>
  </si>
  <si>
    <t>Power Reliability and Energy Conservation Program, Filtration Plant Energy Management Systems (EMS) Installation</t>
  </si>
  <si>
    <t>104054</t>
  </si>
  <si>
    <t>Weymouth Solar Power Power Generating System</t>
  </si>
  <si>
    <t>134D</t>
  </si>
  <si>
    <t>104052</t>
  </si>
  <si>
    <t>Jensen Finished Water Reservoir No. 2 Floating Cover Improvement</t>
  </si>
  <si>
    <t>60G</t>
  </si>
  <si>
    <t>15451</t>
  </si>
  <si>
    <t>Riverside Treatment Plant  Land Acquisition</t>
  </si>
  <si>
    <t>104059</t>
  </si>
  <si>
    <t>Riverside Treatment Plant Land Acquisition Project</t>
  </si>
  <si>
    <t>164A</t>
  </si>
  <si>
    <t>103752</t>
  </si>
  <si>
    <t>Skinner Chemical Systems Modifications - Improvements Program</t>
  </si>
  <si>
    <t>132L</t>
  </si>
  <si>
    <t>38H2</t>
  </si>
  <si>
    <t>Skinner Solar Power Facility Access Road</t>
  </si>
  <si>
    <t>1415-35</t>
  </si>
  <si>
    <t>Skinner Plant 1 Modules 1-2 &amp; 3 Filter Weir Rehab</t>
  </si>
  <si>
    <t>104571</t>
  </si>
  <si>
    <t>Skinner Treatment Plant - Replace 84 Turbidimeters</t>
  </si>
  <si>
    <t>78B</t>
  </si>
  <si>
    <t>104057</t>
  </si>
  <si>
    <t>Skinner ORP Access Road</t>
  </si>
  <si>
    <t>38H</t>
  </si>
  <si>
    <t>103270</t>
  </si>
  <si>
    <t>Weymouth Improvement Program, Replace Surface Wash Header Pipelines in Filter Building 1</t>
  </si>
  <si>
    <t>103634</t>
  </si>
  <si>
    <t>Weymouth Perimeter Security Improvements</t>
  </si>
  <si>
    <t>83S</t>
  </si>
  <si>
    <t>103207</t>
  </si>
  <si>
    <t>Weymouth Solids Handling Facility</t>
  </si>
  <si>
    <t>86A</t>
  </si>
  <si>
    <t>103486</t>
  </si>
  <si>
    <t>Weymouth Water Treatment Plt. -Basin 1 &amp; 2 Rehab</t>
  </si>
  <si>
    <t>173E</t>
  </si>
  <si>
    <t>104565</t>
  </si>
  <si>
    <t>Environmental Documentation for Planned Weymouth Plant Improvements</t>
  </si>
  <si>
    <t>104589</t>
  </si>
  <si>
    <t>ODP Washwater/Pumpback Improvements</t>
  </si>
  <si>
    <t>94C</t>
  </si>
  <si>
    <t>119N</t>
  </si>
  <si>
    <t>Weymouth Asphalt Refurbishment</t>
  </si>
  <si>
    <t>104470</t>
  </si>
  <si>
    <t>Weymouth Basin Inlet Gates Improvements</t>
  </si>
  <si>
    <t>109C</t>
  </si>
  <si>
    <t>109S</t>
  </si>
  <si>
    <t>Weymouth Chlorine Transloading</t>
  </si>
  <si>
    <t>104232</t>
  </si>
  <si>
    <t>Weymouth Combined Filter Effuent Mixing Improvements</t>
  </si>
  <si>
    <t>109L</t>
  </si>
  <si>
    <t>104307</t>
  </si>
  <si>
    <t>Weymouth Filter Building Sump Sparger Rehabilitation</t>
  </si>
  <si>
    <t>109V</t>
  </si>
  <si>
    <t>104541</t>
  </si>
  <si>
    <t>Weymouth Seismic Assessment for Buildings No. 30, 40, &amp; 50</t>
  </si>
  <si>
    <t>109M</t>
  </si>
  <si>
    <t>94F</t>
  </si>
  <si>
    <t>Weymouth Solids Handling Lift and Platform</t>
  </si>
  <si>
    <t>104584</t>
  </si>
  <si>
    <t>Weymouth Water Quality Instrumentation Station</t>
  </si>
  <si>
    <t>94I</t>
  </si>
  <si>
    <t>Annual Totals</t>
  </si>
  <si>
    <t>Treatment Plants</t>
  </si>
  <si>
    <t>Distribution</t>
  </si>
  <si>
    <t>Minor Cap</t>
  </si>
  <si>
    <t>System Expansions</t>
  </si>
  <si>
    <t>Total</t>
  </si>
  <si>
    <r>
      <t xml:space="preserve">
</t>
    </r>
    <r>
      <rPr>
        <sz val="14"/>
        <rFont val="Arial"/>
        <family val="2"/>
      </rPr>
      <t xml:space="preserve">
Annual
Totals
($500 M Biennium)</t>
    </r>
  </si>
  <si>
    <t>Future System Relibility Programs:
CRA
Treatment Plants
Distribution System</t>
  </si>
  <si>
    <r>
      <t xml:space="preserve">
</t>
    </r>
    <r>
      <rPr>
        <sz val="14"/>
        <rFont val="Arial"/>
        <family val="2"/>
      </rPr>
      <t xml:space="preserve">
Annual
Totals
($250 M/Future years)</t>
    </r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</si>
</sst>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#0;\(#0\);&quot; &quot;"/>
    <numFmt numFmtId="165" formatCode="#,##0;\(#,##0\);&quot; &quot;"/>
    <numFmt numFmtId="166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C4BD97"/>
        <bgColor rgb="FF000000"/>
      </patternFill>
    </fill>
  </fills>
  <borders count="18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C0C0C0"/>
      </left>
      <right style="thin">
        <color rgb="FFC0C0C0"/>
      </right>
      <top style="medium">
        <color indexed="64"/>
      </top>
      <bottom style="thin">
        <color rgb="FFC0C0C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>
      <alignment vertical="top"/>
    </xf>
  </cellStyleXfs>
  <cellXfs count="65">
    <xf numFmtId="0" fontId="0" fillId="0" borderId="0" xfId="0"/>
    <xf numFmtId="0" fontId="2" fillId="2" borderId="0" xfId="0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49" fontId="6" fillId="0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vertical="top"/>
    </xf>
    <xf numFmtId="166" fontId="6" fillId="0" borderId="1" xfId="1" applyNumberFormat="1" applyFont="1" applyFill="1" applyBorder="1" applyAlignment="1">
      <alignment horizontal="right" vertical="center" wrapText="1"/>
    </xf>
    <xf numFmtId="166" fontId="2" fillId="0" borderId="1" xfId="1" applyNumberFormat="1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165" fontId="6" fillId="0" borderId="1" xfId="2" applyNumberFormat="1" applyFont="1" applyFill="1" applyBorder="1" applyAlignment="1">
      <alignment horizontal="righ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166" fontId="2" fillId="0" borderId="0" xfId="1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vertical="top"/>
    </xf>
    <xf numFmtId="49" fontId="6" fillId="3" borderId="1" xfId="0" applyNumberFormat="1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vertical="top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right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5" fontId="2" fillId="0" borderId="0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166" fontId="2" fillId="0" borderId="0" xfId="1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4" borderId="2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166" fontId="2" fillId="4" borderId="3" xfId="0" applyNumberFormat="1" applyFont="1" applyFill="1" applyBorder="1" applyAlignment="1">
      <alignment vertical="top"/>
    </xf>
    <xf numFmtId="166" fontId="2" fillId="4" borderId="4" xfId="0" applyNumberFormat="1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4" fillId="2" borderId="8" xfId="0" applyFont="1" applyFill="1" applyBorder="1" applyAlignment="1">
      <alignment vertical="top"/>
    </xf>
    <xf numFmtId="166" fontId="2" fillId="2" borderId="8" xfId="1" applyNumberFormat="1" applyFont="1" applyFill="1" applyBorder="1" applyAlignment="1">
      <alignment vertical="top"/>
    </xf>
    <xf numFmtId="166" fontId="2" fillId="2" borderId="9" xfId="1" applyNumberFormat="1" applyFont="1" applyFill="1" applyBorder="1" applyAlignment="1">
      <alignment vertical="top"/>
    </xf>
    <xf numFmtId="0" fontId="4" fillId="2" borderId="1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166" fontId="2" fillId="2" borderId="0" xfId="1" applyNumberFormat="1" applyFont="1" applyFill="1" applyBorder="1" applyAlignment="1">
      <alignment vertical="top"/>
    </xf>
    <xf numFmtId="166" fontId="2" fillId="2" borderId="12" xfId="1" applyNumberFormat="1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4" fillId="2" borderId="14" xfId="0" applyFont="1" applyFill="1" applyBorder="1" applyAlignment="1">
      <alignment vertical="top"/>
    </xf>
    <xf numFmtId="0" fontId="2" fillId="5" borderId="15" xfId="0" applyFont="1" applyFill="1" applyBorder="1" applyAlignment="1">
      <alignment vertical="top"/>
    </xf>
    <xf numFmtId="0" fontId="4" fillId="5" borderId="15" xfId="0" applyFont="1" applyFill="1" applyBorder="1" applyAlignment="1">
      <alignment vertical="top"/>
    </xf>
    <xf numFmtId="166" fontId="2" fillId="5" borderId="15" xfId="0" applyNumberFormat="1" applyFont="1" applyFill="1" applyBorder="1" applyAlignment="1">
      <alignment vertical="top"/>
    </xf>
    <xf numFmtId="166" fontId="2" fillId="5" borderId="16" xfId="0" applyNumberFormat="1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4" fillId="2" borderId="15" xfId="0" applyFont="1" applyFill="1" applyBorder="1" applyAlignment="1">
      <alignment vertical="top"/>
    </xf>
    <xf numFmtId="0" fontId="2" fillId="2" borderId="17" xfId="0" applyFont="1" applyFill="1" applyBorder="1" applyAlignment="1">
      <alignment vertical="top"/>
    </xf>
    <xf numFmtId="0" fontId="2" fillId="2" borderId="15" xfId="0" applyFont="1" applyFill="1" applyBorder="1" applyAlignment="1">
      <alignment vertical="top"/>
    </xf>
    <xf numFmtId="166" fontId="2" fillId="2" borderId="15" xfId="1" applyNumberFormat="1" applyFont="1" applyFill="1" applyBorder="1" applyAlignment="1">
      <alignment vertical="top"/>
    </xf>
    <xf numFmtId="166" fontId="2" fillId="2" borderId="16" xfId="1" applyNumberFormat="1" applyFont="1" applyFill="1" applyBorder="1" applyAlignment="1">
      <alignment vertical="top"/>
    </xf>
    <xf numFmtId="166" fontId="2" fillId="2" borderId="8" xfId="0" applyNumberFormat="1" applyFont="1" applyFill="1" applyBorder="1" applyAlignment="1">
      <alignment vertical="top"/>
    </xf>
    <xf numFmtId="166" fontId="2" fillId="2" borderId="9" xfId="0" applyNumberFormat="1" applyFont="1" applyFill="1" applyBorder="1" applyAlignment="1">
      <alignment vertical="top"/>
    </xf>
    <xf numFmtId="166" fontId="2" fillId="2" borderId="0" xfId="0" applyNumberFormat="1" applyFont="1" applyFill="1" applyBorder="1" applyAlignment="1">
      <alignment vertical="top"/>
    </xf>
    <xf numFmtId="166" fontId="2" fillId="2" borderId="12" xfId="0" applyNumberFormat="1" applyFont="1" applyFill="1" applyBorder="1" applyAlignment="1">
      <alignment vertical="top"/>
    </xf>
    <xf numFmtId="0" fontId="4" fillId="2" borderId="5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/>
    </xf>
    <xf numFmtId="0" fontId="4" fillId="2" borderId="13" xfId="0" applyFont="1" applyFill="1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462"/>
  <sheetViews>
    <sheetView tabSelected="1" workbookViewId="0">
      <selection sqref="A1:XFD1048576"/>
    </sheetView>
  </sheetViews>
  <sheetFormatPr defaultRowHeight="12.75"/>
  <cols>
    <col min="1" max="1" width="6.85546875" style="3" bestFit="1" customWidth="1"/>
    <col min="2" max="2" width="6.7109375" style="3" customWidth="1"/>
    <col min="3" max="3" width="36.5703125" style="3" customWidth="1"/>
    <col min="4" max="4" width="7.85546875" style="3" customWidth="1"/>
    <col min="5" max="5" width="36.5703125" style="3" customWidth="1"/>
    <col min="6" max="6" width="6.5703125" style="3" customWidth="1"/>
    <col min="7" max="7" width="7.85546875" style="3" customWidth="1"/>
    <col min="8" max="8" width="23" style="3" customWidth="1"/>
    <col min="9" max="9" width="20.85546875" style="3" customWidth="1"/>
    <col min="10" max="10" width="6.28515625" style="3" customWidth="1"/>
    <col min="11" max="11" width="5.85546875" style="3" customWidth="1"/>
    <col min="12" max="12" width="12" style="3" customWidth="1"/>
    <col min="13" max="22" width="15" style="3" bestFit="1" customWidth="1"/>
    <col min="23" max="23" width="16.5703125" style="3" bestFit="1" customWidth="1"/>
    <col min="24" max="24" width="16.5703125" style="3" customWidth="1"/>
    <col min="25" max="25" width="14.28515625" style="3" bestFit="1" customWidth="1"/>
    <col min="26" max="26" width="11.140625" style="3" bestFit="1" customWidth="1"/>
    <col min="27" max="16384" width="9.140625" style="3"/>
  </cols>
  <sheetData>
    <row r="1" spans="1:33" ht="31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spans="1:33" s="4" customFormat="1" ht="26.25" customHeight="1">
      <c r="B2" s="5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  <c r="H2" s="5" t="s">
        <v>31</v>
      </c>
      <c r="I2" s="5" t="s">
        <v>32</v>
      </c>
      <c r="J2" s="5" t="s">
        <v>33</v>
      </c>
      <c r="K2" s="6">
        <v>232</v>
      </c>
      <c r="L2" s="7">
        <v>2688508.03</v>
      </c>
      <c r="M2" s="7">
        <v>97506.81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7">
        <v>0</v>
      </c>
      <c r="W2" s="7">
        <v>0</v>
      </c>
      <c r="X2" s="7">
        <f t="shared" ref="X2:X65" si="0">SUM(P2:W2)+L2+M2+N2+O2</f>
        <v>2786014.84</v>
      </c>
      <c r="Y2" s="7">
        <v>2786014.84</v>
      </c>
      <c r="Z2" s="3"/>
      <c r="AA2" s="3"/>
      <c r="AB2" s="3"/>
      <c r="AC2" s="3"/>
      <c r="AD2" s="3"/>
      <c r="AE2" s="3"/>
      <c r="AF2" s="3"/>
      <c r="AG2" s="3"/>
    </row>
    <row r="3" spans="1:33">
      <c r="B3" s="5" t="s">
        <v>34</v>
      </c>
      <c r="C3" s="5" t="s">
        <v>35</v>
      </c>
      <c r="D3" s="5" t="s">
        <v>36</v>
      </c>
      <c r="E3" s="5" t="s">
        <v>37</v>
      </c>
      <c r="F3" s="5" t="s">
        <v>38</v>
      </c>
      <c r="G3" s="5" t="s">
        <v>39</v>
      </c>
      <c r="H3" s="5" t="s">
        <v>40</v>
      </c>
      <c r="I3" s="5" t="s">
        <v>41</v>
      </c>
      <c r="J3" s="5" t="s">
        <v>33</v>
      </c>
      <c r="K3" s="8" t="s">
        <v>42</v>
      </c>
      <c r="L3" s="7">
        <v>12372261.300000001</v>
      </c>
      <c r="M3" s="7">
        <v>315737.33</v>
      </c>
      <c r="N3" s="7">
        <v>397159</v>
      </c>
      <c r="O3" s="7">
        <v>397936</v>
      </c>
      <c r="P3" s="7">
        <v>145074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f t="shared" si="0"/>
        <v>13628167.630000001</v>
      </c>
      <c r="Y3" s="7">
        <v>13628167.630000001</v>
      </c>
    </row>
    <row r="4" spans="1:33">
      <c r="B4" s="5" t="s">
        <v>43</v>
      </c>
      <c r="C4" s="5" t="s">
        <v>44</v>
      </c>
      <c r="D4" s="5" t="s">
        <v>45</v>
      </c>
      <c r="E4" s="5" t="s">
        <v>46</v>
      </c>
      <c r="F4" s="5" t="s">
        <v>38</v>
      </c>
      <c r="G4" s="5" t="s">
        <v>45</v>
      </c>
      <c r="H4" s="5" t="s">
        <v>31</v>
      </c>
      <c r="I4" s="5" t="s">
        <v>41</v>
      </c>
      <c r="J4" s="5" t="s">
        <v>33</v>
      </c>
      <c r="K4" s="6">
        <v>153</v>
      </c>
      <c r="L4" s="7">
        <v>0</v>
      </c>
      <c r="M4" s="7">
        <v>383348</v>
      </c>
      <c r="N4" s="7">
        <v>1760294</v>
      </c>
      <c r="O4" s="7">
        <v>1615358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f t="shared" si="0"/>
        <v>3759000</v>
      </c>
      <c r="Y4" s="7">
        <v>3759000</v>
      </c>
    </row>
    <row r="5" spans="1:33">
      <c r="B5" s="5" t="s">
        <v>43</v>
      </c>
      <c r="C5" s="5" t="s">
        <v>44</v>
      </c>
      <c r="D5" s="5" t="s">
        <v>47</v>
      </c>
      <c r="E5" s="5" t="s">
        <v>48</v>
      </c>
      <c r="F5" s="5" t="s">
        <v>38</v>
      </c>
      <c r="G5" s="5" t="s">
        <v>49</v>
      </c>
      <c r="H5" s="5" t="s">
        <v>31</v>
      </c>
      <c r="I5" s="5" t="s">
        <v>41</v>
      </c>
      <c r="J5" s="5" t="s">
        <v>33</v>
      </c>
      <c r="K5" s="6">
        <v>189</v>
      </c>
      <c r="L5" s="7">
        <v>4435.82</v>
      </c>
      <c r="M5" s="7">
        <v>585287.34</v>
      </c>
      <c r="N5" s="7">
        <v>690162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f t="shared" si="0"/>
        <v>1279885.1599999999</v>
      </c>
      <c r="Y5" s="7">
        <v>1279885.1599999999</v>
      </c>
    </row>
    <row r="6" spans="1:33" ht="20.25" customHeight="1">
      <c r="B6" s="5" t="s">
        <v>50</v>
      </c>
      <c r="C6" s="5" t="s">
        <v>51</v>
      </c>
      <c r="D6" s="5" t="s">
        <v>52</v>
      </c>
      <c r="E6" s="5" t="s">
        <v>53</v>
      </c>
      <c r="F6" s="5" t="s">
        <v>54</v>
      </c>
      <c r="G6" s="5" t="s">
        <v>55</v>
      </c>
      <c r="H6" s="5" t="s">
        <v>31</v>
      </c>
      <c r="I6" s="5" t="s">
        <v>32</v>
      </c>
      <c r="J6" s="5" t="s">
        <v>33</v>
      </c>
      <c r="K6" s="6">
        <v>500</v>
      </c>
      <c r="L6" s="7">
        <v>176856.11</v>
      </c>
      <c r="M6" s="7">
        <v>4814.0600000000004</v>
      </c>
      <c r="N6" s="9">
        <v>0</v>
      </c>
      <c r="O6" s="9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f t="shared" si="0"/>
        <v>181670.16999999998</v>
      </c>
      <c r="Y6" s="7">
        <v>181670.17</v>
      </c>
    </row>
    <row r="7" spans="1:33" ht="21" customHeight="1">
      <c r="B7" s="5" t="s">
        <v>56</v>
      </c>
      <c r="C7" s="5" t="s">
        <v>57</v>
      </c>
      <c r="D7" s="5" t="s">
        <v>58</v>
      </c>
      <c r="E7" s="5" t="s">
        <v>59</v>
      </c>
      <c r="F7" s="5" t="s">
        <v>54</v>
      </c>
      <c r="G7" s="5" t="s">
        <v>58</v>
      </c>
      <c r="H7" s="5" t="s">
        <v>31</v>
      </c>
      <c r="I7" s="5" t="s">
        <v>32</v>
      </c>
      <c r="J7" s="5" t="s">
        <v>33</v>
      </c>
      <c r="K7" s="6">
        <v>500</v>
      </c>
      <c r="L7" s="7">
        <v>-25112.5</v>
      </c>
      <c r="M7" s="7">
        <v>43022.82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f t="shared" si="0"/>
        <v>17910.32</v>
      </c>
      <c r="Y7" s="7">
        <v>17910.32</v>
      </c>
    </row>
    <row r="8" spans="1:33" ht="56.25">
      <c r="B8" s="5" t="s">
        <v>56</v>
      </c>
      <c r="C8" s="5" t="s">
        <v>57</v>
      </c>
      <c r="D8" s="5" t="s">
        <v>60</v>
      </c>
      <c r="E8" s="5" t="s">
        <v>61</v>
      </c>
      <c r="F8" s="5" t="s">
        <v>54</v>
      </c>
      <c r="G8" s="5" t="s">
        <v>60</v>
      </c>
      <c r="H8" s="5" t="s">
        <v>31</v>
      </c>
      <c r="I8" s="5" t="s">
        <v>32</v>
      </c>
      <c r="J8" s="5" t="s">
        <v>33</v>
      </c>
      <c r="K8" s="6">
        <v>500</v>
      </c>
      <c r="L8" s="7">
        <v>10415.69</v>
      </c>
      <c r="M8" s="7">
        <v>25350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f t="shared" si="0"/>
        <v>35765.69</v>
      </c>
      <c r="Y8" s="7">
        <v>35765.69</v>
      </c>
    </row>
    <row r="9" spans="1:33" ht="22.5">
      <c r="B9" s="5" t="s">
        <v>62</v>
      </c>
      <c r="C9" s="5" t="s">
        <v>63</v>
      </c>
      <c r="D9" s="5" t="s">
        <v>64</v>
      </c>
      <c r="E9" s="5" t="s">
        <v>65</v>
      </c>
      <c r="F9" s="5" t="s">
        <v>54</v>
      </c>
      <c r="G9" s="5" t="s">
        <v>66</v>
      </c>
      <c r="H9" s="5" t="s">
        <v>31</v>
      </c>
      <c r="I9" s="5" t="s">
        <v>67</v>
      </c>
      <c r="J9" s="5" t="s">
        <v>33</v>
      </c>
      <c r="K9" s="6">
        <v>500</v>
      </c>
      <c r="L9" s="7">
        <v>155335.12</v>
      </c>
      <c r="M9" s="7">
        <v>10769.3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f t="shared" si="0"/>
        <v>166104.41999999998</v>
      </c>
      <c r="Y9" s="7">
        <v>166104.42000000001</v>
      </c>
    </row>
    <row r="10" spans="1:33" ht="22.5">
      <c r="B10" s="5" t="s">
        <v>62</v>
      </c>
      <c r="C10" s="5" t="s">
        <v>63</v>
      </c>
      <c r="D10" s="5" t="s">
        <v>68</v>
      </c>
      <c r="E10" s="5" t="s">
        <v>69</v>
      </c>
      <c r="F10" s="5" t="s">
        <v>54</v>
      </c>
      <c r="G10" s="5" t="s">
        <v>70</v>
      </c>
      <c r="H10" s="5" t="s">
        <v>31</v>
      </c>
      <c r="I10" s="5" t="s">
        <v>67</v>
      </c>
      <c r="J10" s="5" t="s">
        <v>33</v>
      </c>
      <c r="K10" s="6">
        <v>500</v>
      </c>
      <c r="L10" s="7">
        <v>196030.44</v>
      </c>
      <c r="M10" s="7">
        <v>179.53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f t="shared" si="0"/>
        <v>196209.97</v>
      </c>
      <c r="Y10" s="7">
        <v>196209.97</v>
      </c>
    </row>
    <row r="11" spans="1:33" ht="22.5">
      <c r="B11" s="5" t="s">
        <v>62</v>
      </c>
      <c r="C11" s="5" t="s">
        <v>63</v>
      </c>
      <c r="D11" s="5" t="s">
        <v>62</v>
      </c>
      <c r="E11" s="5" t="s">
        <v>71</v>
      </c>
      <c r="F11" s="5" t="s">
        <v>54</v>
      </c>
      <c r="G11" s="5" t="s">
        <v>62</v>
      </c>
      <c r="H11" s="5" t="s">
        <v>31</v>
      </c>
      <c r="I11" s="5" t="s">
        <v>67</v>
      </c>
      <c r="J11" s="5" t="s">
        <v>33</v>
      </c>
      <c r="K11" s="6">
        <v>500</v>
      </c>
      <c r="L11" s="7">
        <v>0</v>
      </c>
      <c r="M11" s="7">
        <v>475248</v>
      </c>
      <c r="N11" s="7">
        <v>386151</v>
      </c>
      <c r="O11" s="7">
        <v>5593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f t="shared" si="0"/>
        <v>866992</v>
      </c>
      <c r="Y11" s="7">
        <v>866992</v>
      </c>
    </row>
    <row r="12" spans="1:33" ht="22.5">
      <c r="B12" s="5" t="s">
        <v>62</v>
      </c>
      <c r="C12" s="5" t="s">
        <v>63</v>
      </c>
      <c r="D12" s="5" t="s">
        <v>72</v>
      </c>
      <c r="E12" s="5" t="s">
        <v>73</v>
      </c>
      <c r="F12" s="5" t="s">
        <v>54</v>
      </c>
      <c r="G12" s="5" t="s">
        <v>74</v>
      </c>
      <c r="H12" s="5" t="s">
        <v>31</v>
      </c>
      <c r="I12" s="5" t="s">
        <v>67</v>
      </c>
      <c r="J12" s="5" t="s">
        <v>33</v>
      </c>
      <c r="K12" s="6">
        <v>500</v>
      </c>
      <c r="L12" s="7">
        <v>25498.89</v>
      </c>
      <c r="M12" s="7">
        <v>2176.17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f t="shared" si="0"/>
        <v>27675.059999999998</v>
      </c>
      <c r="Y12" s="7">
        <v>27675.06</v>
      </c>
    </row>
    <row r="13" spans="1:33" ht="22.5">
      <c r="B13" s="5" t="s">
        <v>75</v>
      </c>
      <c r="C13" s="5" t="s">
        <v>76</v>
      </c>
      <c r="D13" s="5" t="s">
        <v>77</v>
      </c>
      <c r="E13" s="5" t="s">
        <v>78</v>
      </c>
      <c r="F13" s="5" t="s">
        <v>54</v>
      </c>
      <c r="G13" s="5" t="s">
        <v>79</v>
      </c>
      <c r="H13" s="5" t="s">
        <v>31</v>
      </c>
      <c r="I13" s="5" t="s">
        <v>32</v>
      </c>
      <c r="J13" s="5" t="s">
        <v>33</v>
      </c>
      <c r="K13" s="6">
        <v>500</v>
      </c>
      <c r="L13" s="7">
        <v>113279.93</v>
      </c>
      <c r="M13" s="7">
        <v>59280.52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f t="shared" si="0"/>
        <v>172560.44999999998</v>
      </c>
      <c r="Y13" s="7">
        <v>172560.45</v>
      </c>
    </row>
    <row r="14" spans="1:33" ht="22.5">
      <c r="B14" s="5" t="s">
        <v>75</v>
      </c>
      <c r="C14" s="5" t="s">
        <v>76</v>
      </c>
      <c r="D14" s="5" t="s">
        <v>80</v>
      </c>
      <c r="E14" s="5" t="s">
        <v>81</v>
      </c>
      <c r="F14" s="5" t="s">
        <v>54</v>
      </c>
      <c r="G14" s="5" t="s">
        <v>82</v>
      </c>
      <c r="H14" s="5" t="s">
        <v>31</v>
      </c>
      <c r="I14" s="5" t="s">
        <v>83</v>
      </c>
      <c r="J14" s="5" t="s">
        <v>33</v>
      </c>
      <c r="K14" s="6">
        <v>500</v>
      </c>
      <c r="L14" s="7">
        <v>94873.01</v>
      </c>
      <c r="M14" s="7">
        <v>53503.28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f t="shared" si="0"/>
        <v>148376.28999999998</v>
      </c>
      <c r="Y14" s="7">
        <v>148376.29</v>
      </c>
    </row>
    <row r="15" spans="1:33" ht="22.5">
      <c r="B15" s="5" t="s">
        <v>75</v>
      </c>
      <c r="C15" s="5" t="s">
        <v>76</v>
      </c>
      <c r="D15" s="5" t="s">
        <v>84</v>
      </c>
      <c r="E15" s="5" t="s">
        <v>85</v>
      </c>
      <c r="F15" s="5" t="s">
        <v>54</v>
      </c>
      <c r="G15" s="5" t="s">
        <v>86</v>
      </c>
      <c r="H15" s="5" t="s">
        <v>31</v>
      </c>
      <c r="I15" s="5" t="s">
        <v>67</v>
      </c>
      <c r="J15" s="5" t="s">
        <v>33</v>
      </c>
      <c r="K15" s="6">
        <v>500</v>
      </c>
      <c r="L15" s="7">
        <v>136945.70000000001</v>
      </c>
      <c r="M15" s="7">
        <v>3181.89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f t="shared" si="0"/>
        <v>140127.59000000003</v>
      </c>
      <c r="Y15" s="7">
        <v>140127.59</v>
      </c>
    </row>
    <row r="16" spans="1:33" ht="22.5">
      <c r="B16" s="5" t="s">
        <v>75</v>
      </c>
      <c r="C16" s="5" t="s">
        <v>76</v>
      </c>
      <c r="D16" s="5" t="s">
        <v>87</v>
      </c>
      <c r="E16" s="5" t="s">
        <v>88</v>
      </c>
      <c r="F16" s="5" t="s">
        <v>54</v>
      </c>
      <c r="G16" s="5" t="s">
        <v>89</v>
      </c>
      <c r="H16" s="5" t="s">
        <v>90</v>
      </c>
      <c r="I16" s="5" t="s">
        <v>67</v>
      </c>
      <c r="J16" s="5" t="s">
        <v>33</v>
      </c>
      <c r="K16" s="6">
        <v>500</v>
      </c>
      <c r="L16" s="7">
        <v>193881.99</v>
      </c>
      <c r="M16" s="7">
        <v>440.14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f t="shared" si="0"/>
        <v>194322.13</v>
      </c>
      <c r="Y16" s="7">
        <v>194322.13</v>
      </c>
    </row>
    <row r="17" spans="2:25" ht="22.5">
      <c r="B17" s="5" t="s">
        <v>75</v>
      </c>
      <c r="C17" s="5" t="s">
        <v>76</v>
      </c>
      <c r="D17" s="5" t="s">
        <v>75</v>
      </c>
      <c r="E17" s="5" t="s">
        <v>91</v>
      </c>
      <c r="F17" s="5" t="s">
        <v>54</v>
      </c>
      <c r="G17" s="5" t="s">
        <v>75</v>
      </c>
      <c r="H17" s="5" t="s">
        <v>31</v>
      </c>
      <c r="I17" s="5" t="s">
        <v>32</v>
      </c>
      <c r="J17" s="5" t="s">
        <v>33</v>
      </c>
      <c r="K17" s="6">
        <v>500</v>
      </c>
      <c r="L17" s="7">
        <v>0</v>
      </c>
      <c r="M17" s="7">
        <v>282360</v>
      </c>
      <c r="N17" s="7">
        <v>250789</v>
      </c>
      <c r="O17" s="7">
        <v>53174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f t="shared" si="0"/>
        <v>586323</v>
      </c>
      <c r="Y17" s="7">
        <v>586323</v>
      </c>
    </row>
    <row r="18" spans="2:25" ht="22.5">
      <c r="B18" s="5" t="s">
        <v>92</v>
      </c>
      <c r="C18" s="5" t="s">
        <v>93</v>
      </c>
      <c r="D18" s="5" t="s">
        <v>94</v>
      </c>
      <c r="E18" s="5" t="s">
        <v>95</v>
      </c>
      <c r="F18" s="5" t="s">
        <v>54</v>
      </c>
      <c r="G18" s="5" t="s">
        <v>96</v>
      </c>
      <c r="H18" s="5" t="s">
        <v>31</v>
      </c>
      <c r="I18" s="5" t="s">
        <v>83</v>
      </c>
      <c r="J18" s="5" t="s">
        <v>33</v>
      </c>
      <c r="K18" s="6">
        <v>500</v>
      </c>
      <c r="L18" s="7">
        <v>227559.27</v>
      </c>
      <c r="M18" s="7">
        <v>11593.81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f t="shared" si="0"/>
        <v>239153.08</v>
      </c>
      <c r="Y18" s="7">
        <v>239153.08</v>
      </c>
    </row>
    <row r="19" spans="2:25" ht="22.5">
      <c r="B19" s="5" t="s">
        <v>92</v>
      </c>
      <c r="C19" s="5" t="s">
        <v>93</v>
      </c>
      <c r="D19" s="5" t="s">
        <v>97</v>
      </c>
      <c r="E19" s="5" t="s">
        <v>98</v>
      </c>
      <c r="F19" s="5" t="s">
        <v>54</v>
      </c>
      <c r="G19" s="5" t="s">
        <v>99</v>
      </c>
      <c r="H19" s="5" t="s">
        <v>31</v>
      </c>
      <c r="I19" s="5" t="s">
        <v>67</v>
      </c>
      <c r="J19" s="5" t="s">
        <v>33</v>
      </c>
      <c r="K19" s="6">
        <v>500</v>
      </c>
      <c r="L19" s="7">
        <v>32043.919999999998</v>
      </c>
      <c r="M19" s="7">
        <v>33598.31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f t="shared" si="0"/>
        <v>65642.23</v>
      </c>
      <c r="Y19" s="7">
        <v>65642.23</v>
      </c>
    </row>
    <row r="20" spans="2:25" ht="22.5">
      <c r="B20" s="5" t="s">
        <v>92</v>
      </c>
      <c r="C20" s="5" t="s">
        <v>93</v>
      </c>
      <c r="D20" s="5" t="s">
        <v>100</v>
      </c>
      <c r="E20" s="5" t="s">
        <v>101</v>
      </c>
      <c r="F20" s="5" t="s">
        <v>54</v>
      </c>
      <c r="G20" s="5" t="s">
        <v>102</v>
      </c>
      <c r="H20" s="5" t="s">
        <v>31</v>
      </c>
      <c r="I20" s="5" t="s">
        <v>41</v>
      </c>
      <c r="J20" s="5" t="s">
        <v>33</v>
      </c>
      <c r="K20" s="6">
        <v>500</v>
      </c>
      <c r="L20" s="7">
        <v>86062</v>
      </c>
      <c r="M20" s="7">
        <v>39953.199999999997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f t="shared" si="0"/>
        <v>126015.2</v>
      </c>
      <c r="Y20" s="7">
        <v>126015.2</v>
      </c>
    </row>
    <row r="21" spans="2:25" ht="22.5">
      <c r="B21" s="5" t="s">
        <v>92</v>
      </c>
      <c r="C21" s="5" t="s">
        <v>93</v>
      </c>
      <c r="D21" s="5" t="s">
        <v>92</v>
      </c>
      <c r="E21" s="5" t="s">
        <v>103</v>
      </c>
      <c r="F21" s="5" t="s">
        <v>54</v>
      </c>
      <c r="G21" s="5" t="s">
        <v>92</v>
      </c>
      <c r="H21" s="5" t="s">
        <v>31</v>
      </c>
      <c r="I21" s="5" t="s">
        <v>67</v>
      </c>
      <c r="J21" s="5" t="s">
        <v>33</v>
      </c>
      <c r="K21" s="6">
        <v>500</v>
      </c>
      <c r="L21" s="7">
        <v>0</v>
      </c>
      <c r="M21" s="7">
        <v>230024</v>
      </c>
      <c r="N21" s="7">
        <v>310468</v>
      </c>
      <c r="O21" s="7">
        <v>155862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f t="shared" si="0"/>
        <v>696354</v>
      </c>
      <c r="Y21" s="7">
        <v>696354</v>
      </c>
    </row>
    <row r="22" spans="2:25" ht="22.5">
      <c r="B22" s="5" t="s">
        <v>92</v>
      </c>
      <c r="C22" s="5" t="s">
        <v>93</v>
      </c>
      <c r="D22" s="5" t="s">
        <v>104</v>
      </c>
      <c r="E22" s="5" t="s">
        <v>105</v>
      </c>
      <c r="F22" s="5" t="s">
        <v>54</v>
      </c>
      <c r="G22" s="5" t="s">
        <v>106</v>
      </c>
      <c r="H22" s="5" t="s">
        <v>31</v>
      </c>
      <c r="I22" s="5" t="s">
        <v>32</v>
      </c>
      <c r="J22" s="5" t="s">
        <v>33</v>
      </c>
      <c r="K22" s="6">
        <v>500</v>
      </c>
      <c r="L22" s="7">
        <v>3176.83</v>
      </c>
      <c r="M22" s="7">
        <v>5101.9799999999996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f t="shared" si="0"/>
        <v>8278.81</v>
      </c>
      <c r="Y22" s="7">
        <v>8278.81</v>
      </c>
    </row>
    <row r="23" spans="2:25" ht="22.5">
      <c r="B23" s="5" t="s">
        <v>92</v>
      </c>
      <c r="C23" s="5" t="s">
        <v>93</v>
      </c>
      <c r="D23" s="5" t="s">
        <v>107</v>
      </c>
      <c r="E23" s="5" t="s">
        <v>108</v>
      </c>
      <c r="F23" s="5" t="s">
        <v>54</v>
      </c>
      <c r="G23" s="5" t="s">
        <v>109</v>
      </c>
      <c r="H23" s="5" t="s">
        <v>40</v>
      </c>
      <c r="I23" s="5" t="s">
        <v>41</v>
      </c>
      <c r="J23" s="5" t="s">
        <v>33</v>
      </c>
      <c r="K23" s="6">
        <v>500</v>
      </c>
      <c r="L23" s="7">
        <v>18242.900000000001</v>
      </c>
      <c r="M23" s="7">
        <v>6426.35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f t="shared" si="0"/>
        <v>24669.25</v>
      </c>
      <c r="Y23" s="7">
        <v>24669.25</v>
      </c>
    </row>
    <row r="24" spans="2:25" ht="22.5">
      <c r="B24" s="5" t="s">
        <v>92</v>
      </c>
      <c r="C24" s="5" t="s">
        <v>93</v>
      </c>
      <c r="D24" s="5" t="s">
        <v>110</v>
      </c>
      <c r="E24" s="5" t="s">
        <v>111</v>
      </c>
      <c r="F24" s="5" t="s">
        <v>54</v>
      </c>
      <c r="G24" s="5" t="s">
        <v>112</v>
      </c>
      <c r="H24" s="5" t="s">
        <v>113</v>
      </c>
      <c r="I24" s="5" t="s">
        <v>67</v>
      </c>
      <c r="J24" s="5" t="s">
        <v>33</v>
      </c>
      <c r="K24" s="6">
        <v>500</v>
      </c>
      <c r="L24" s="7">
        <v>136786.09</v>
      </c>
      <c r="M24" s="7">
        <v>16863.55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f t="shared" si="0"/>
        <v>153649.63999999998</v>
      </c>
      <c r="Y24" s="7">
        <v>153649.64000000001</v>
      </c>
    </row>
    <row r="25" spans="2:25" ht="22.5">
      <c r="B25" s="5" t="s">
        <v>92</v>
      </c>
      <c r="C25" s="5" t="s">
        <v>93</v>
      </c>
      <c r="D25" s="5" t="s">
        <v>114</v>
      </c>
      <c r="E25" s="5" t="s">
        <v>115</v>
      </c>
      <c r="F25" s="5" t="s">
        <v>54</v>
      </c>
      <c r="G25" s="5" t="s">
        <v>116</v>
      </c>
      <c r="H25" s="5" t="s">
        <v>113</v>
      </c>
      <c r="I25" s="5" t="s">
        <v>67</v>
      </c>
      <c r="J25" s="5" t="s">
        <v>33</v>
      </c>
      <c r="K25" s="6">
        <v>500</v>
      </c>
      <c r="L25" s="7">
        <v>150251.82</v>
      </c>
      <c r="M25" s="7">
        <v>8338.57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f t="shared" si="0"/>
        <v>158590.39000000001</v>
      </c>
      <c r="Y25" s="7">
        <v>158590.39000000001</v>
      </c>
    </row>
    <row r="26" spans="2:25" ht="22.5">
      <c r="B26" s="5" t="s">
        <v>117</v>
      </c>
      <c r="C26" s="5" t="s">
        <v>118</v>
      </c>
      <c r="D26" s="5" t="s">
        <v>119</v>
      </c>
      <c r="E26" s="5" t="s">
        <v>120</v>
      </c>
      <c r="F26" s="5" t="s">
        <v>54</v>
      </c>
      <c r="G26" s="5" t="s">
        <v>121</v>
      </c>
      <c r="H26" s="5" t="s">
        <v>31</v>
      </c>
      <c r="I26" s="5" t="s">
        <v>67</v>
      </c>
      <c r="J26" s="5" t="s">
        <v>122</v>
      </c>
      <c r="K26" s="6">
        <v>500</v>
      </c>
      <c r="L26" s="7">
        <v>46630.13</v>
      </c>
      <c r="M26" s="7">
        <v>41222.78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f t="shared" si="0"/>
        <v>87852.91</v>
      </c>
      <c r="Y26" s="7">
        <v>87852.91</v>
      </c>
    </row>
    <row r="27" spans="2:25" ht="22.5">
      <c r="B27" s="5" t="s">
        <v>117</v>
      </c>
      <c r="C27" s="5" t="s">
        <v>118</v>
      </c>
      <c r="D27" s="5" t="s">
        <v>123</v>
      </c>
      <c r="E27" s="5" t="s">
        <v>124</v>
      </c>
      <c r="F27" s="5" t="s">
        <v>54</v>
      </c>
      <c r="G27" s="5" t="s">
        <v>125</v>
      </c>
      <c r="H27" s="5" t="s">
        <v>31</v>
      </c>
      <c r="I27" s="5" t="s">
        <v>67</v>
      </c>
      <c r="J27" s="5" t="s">
        <v>122</v>
      </c>
      <c r="K27" s="6">
        <v>500</v>
      </c>
      <c r="L27" s="7">
        <v>1452.85</v>
      </c>
      <c r="M27" s="7">
        <v>349.77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f t="shared" si="0"/>
        <v>1802.62</v>
      </c>
      <c r="Y27" s="7">
        <v>1802.62</v>
      </c>
    </row>
    <row r="28" spans="2:25" ht="22.5">
      <c r="B28" s="5" t="s">
        <v>117</v>
      </c>
      <c r="C28" s="5" t="s">
        <v>118</v>
      </c>
      <c r="D28" s="5" t="s">
        <v>126</v>
      </c>
      <c r="E28" s="5" t="s">
        <v>127</v>
      </c>
      <c r="F28" s="5" t="s">
        <v>54</v>
      </c>
      <c r="G28" s="5" t="s">
        <v>128</v>
      </c>
      <c r="H28" s="5" t="s">
        <v>31</v>
      </c>
      <c r="I28" s="5" t="s">
        <v>67</v>
      </c>
      <c r="J28" s="5" t="s">
        <v>122</v>
      </c>
      <c r="K28" s="6">
        <v>500</v>
      </c>
      <c r="L28" s="7">
        <v>157591.48000000001</v>
      </c>
      <c r="M28" s="7">
        <v>169.75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f t="shared" si="0"/>
        <v>157761.23000000001</v>
      </c>
      <c r="Y28" s="7">
        <v>157761.23000000001</v>
      </c>
    </row>
    <row r="29" spans="2:25" ht="22.5">
      <c r="B29" s="5" t="s">
        <v>117</v>
      </c>
      <c r="C29" s="5" t="s">
        <v>118</v>
      </c>
      <c r="D29" s="5" t="s">
        <v>129</v>
      </c>
      <c r="E29" s="5" t="s">
        <v>130</v>
      </c>
      <c r="F29" s="5" t="s">
        <v>54</v>
      </c>
      <c r="G29" s="5" t="s">
        <v>131</v>
      </c>
      <c r="H29" s="5" t="s">
        <v>31</v>
      </c>
      <c r="I29" s="5" t="s">
        <v>83</v>
      </c>
      <c r="J29" s="5" t="s">
        <v>122</v>
      </c>
      <c r="K29" s="6">
        <v>500</v>
      </c>
      <c r="L29" s="7">
        <v>215465.83</v>
      </c>
      <c r="M29" s="7">
        <v>23340.36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f t="shared" si="0"/>
        <v>238806.19</v>
      </c>
      <c r="Y29" s="7">
        <v>238806.19</v>
      </c>
    </row>
    <row r="30" spans="2:25" ht="22.5">
      <c r="B30" s="5" t="s">
        <v>117</v>
      </c>
      <c r="C30" s="5" t="s">
        <v>118</v>
      </c>
      <c r="D30" s="5" t="s">
        <v>117</v>
      </c>
      <c r="E30" s="5" t="s">
        <v>132</v>
      </c>
      <c r="F30" s="5" t="s">
        <v>54</v>
      </c>
      <c r="G30" s="5" t="s">
        <v>117</v>
      </c>
      <c r="H30" s="5" t="s">
        <v>31</v>
      </c>
      <c r="I30" s="5" t="s">
        <v>83</v>
      </c>
      <c r="J30" s="5" t="s">
        <v>122</v>
      </c>
      <c r="K30" s="6">
        <v>500</v>
      </c>
      <c r="L30" s="7">
        <v>0</v>
      </c>
      <c r="M30" s="7">
        <v>87363</v>
      </c>
      <c r="N30" s="7">
        <v>608547</v>
      </c>
      <c r="O30" s="7">
        <v>196649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f t="shared" si="0"/>
        <v>892559</v>
      </c>
      <c r="Y30" s="7">
        <v>892559</v>
      </c>
    </row>
    <row r="31" spans="2:25" ht="22.5">
      <c r="B31" s="5" t="s">
        <v>117</v>
      </c>
      <c r="C31" s="5" t="s">
        <v>118</v>
      </c>
      <c r="D31" s="5" t="s">
        <v>133</v>
      </c>
      <c r="E31" s="5" t="s">
        <v>134</v>
      </c>
      <c r="F31" s="5" t="s">
        <v>54</v>
      </c>
      <c r="G31" s="5" t="s">
        <v>135</v>
      </c>
      <c r="H31" s="5" t="s">
        <v>31</v>
      </c>
      <c r="I31" s="5" t="s">
        <v>67</v>
      </c>
      <c r="J31" s="5" t="s">
        <v>122</v>
      </c>
      <c r="K31" s="6">
        <v>500</v>
      </c>
      <c r="L31" s="7">
        <v>19577.13</v>
      </c>
      <c r="M31" s="7">
        <v>6638.73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f t="shared" si="0"/>
        <v>26215.86</v>
      </c>
      <c r="Y31" s="7">
        <v>26215.86</v>
      </c>
    </row>
    <row r="32" spans="2:25" ht="22.5">
      <c r="B32" s="5" t="s">
        <v>117</v>
      </c>
      <c r="C32" s="5" t="s">
        <v>118</v>
      </c>
      <c r="D32" s="5" t="s">
        <v>136</v>
      </c>
      <c r="E32" s="5" t="s">
        <v>137</v>
      </c>
      <c r="F32" s="5" t="s">
        <v>54</v>
      </c>
      <c r="G32" s="5" t="s">
        <v>138</v>
      </c>
      <c r="H32" s="5" t="s">
        <v>113</v>
      </c>
      <c r="I32" s="5" t="s">
        <v>67</v>
      </c>
      <c r="J32" s="5" t="s">
        <v>122</v>
      </c>
      <c r="K32" s="6">
        <v>500</v>
      </c>
      <c r="L32" s="7">
        <v>55424.17</v>
      </c>
      <c r="M32" s="7">
        <v>2415.3200000000002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f t="shared" si="0"/>
        <v>57839.49</v>
      </c>
      <c r="Y32" s="7">
        <v>57839.49</v>
      </c>
    </row>
    <row r="33" spans="2:25" ht="22.5">
      <c r="B33" s="5" t="s">
        <v>117</v>
      </c>
      <c r="C33" s="5" t="s">
        <v>118</v>
      </c>
      <c r="D33" s="5" t="s">
        <v>139</v>
      </c>
      <c r="E33" s="5" t="s">
        <v>140</v>
      </c>
      <c r="F33" s="5" t="s">
        <v>54</v>
      </c>
      <c r="G33" s="5" t="s">
        <v>141</v>
      </c>
      <c r="H33" s="5" t="s">
        <v>31</v>
      </c>
      <c r="I33" s="5" t="s">
        <v>67</v>
      </c>
      <c r="J33" s="5" t="s">
        <v>122</v>
      </c>
      <c r="K33" s="6">
        <v>500</v>
      </c>
      <c r="L33" s="7">
        <v>32543.57</v>
      </c>
      <c r="M33" s="7">
        <v>5029.95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f t="shared" si="0"/>
        <v>37573.519999999997</v>
      </c>
      <c r="Y33" s="7">
        <v>37573.519999999997</v>
      </c>
    </row>
    <row r="34" spans="2:25" ht="22.5">
      <c r="B34" s="5" t="s">
        <v>117</v>
      </c>
      <c r="C34" s="5" t="s">
        <v>118</v>
      </c>
      <c r="D34" s="5" t="s">
        <v>142</v>
      </c>
      <c r="E34" s="5" t="s">
        <v>143</v>
      </c>
      <c r="F34" s="5" t="s">
        <v>54</v>
      </c>
      <c r="G34" s="5" t="s">
        <v>144</v>
      </c>
      <c r="H34" s="5" t="s">
        <v>31</v>
      </c>
      <c r="I34" s="5" t="s">
        <v>67</v>
      </c>
      <c r="J34" s="5" t="s">
        <v>122</v>
      </c>
      <c r="K34" s="6">
        <v>500</v>
      </c>
      <c r="L34" s="7">
        <v>47086.67</v>
      </c>
      <c r="M34" s="7">
        <v>10975.81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f t="shared" si="0"/>
        <v>58062.479999999996</v>
      </c>
      <c r="Y34" s="7">
        <v>58062.48</v>
      </c>
    </row>
    <row r="35" spans="2:25" ht="22.5">
      <c r="B35" s="5" t="s">
        <v>145</v>
      </c>
      <c r="C35" s="5" t="s">
        <v>146</v>
      </c>
      <c r="D35" s="5" t="s">
        <v>147</v>
      </c>
      <c r="E35" s="5" t="s">
        <v>148</v>
      </c>
      <c r="F35" s="5" t="s">
        <v>54</v>
      </c>
      <c r="G35" s="5" t="s">
        <v>149</v>
      </c>
      <c r="H35" s="5" t="s">
        <v>31</v>
      </c>
      <c r="I35" s="5" t="s">
        <v>32</v>
      </c>
      <c r="J35" s="5" t="s">
        <v>122</v>
      </c>
      <c r="K35" s="6">
        <v>500</v>
      </c>
      <c r="L35" s="7">
        <v>29769.81</v>
      </c>
      <c r="M35" s="7">
        <v>12059.58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f t="shared" si="0"/>
        <v>41829.39</v>
      </c>
      <c r="Y35" s="7">
        <v>41829.39</v>
      </c>
    </row>
    <row r="36" spans="2:25" ht="22.5">
      <c r="B36" s="5" t="s">
        <v>145</v>
      </c>
      <c r="C36" s="5" t="s">
        <v>146</v>
      </c>
      <c r="D36" s="5" t="s">
        <v>150</v>
      </c>
      <c r="E36" s="5" t="s">
        <v>151</v>
      </c>
      <c r="F36" s="5" t="s">
        <v>54</v>
      </c>
      <c r="G36" s="5" t="s">
        <v>152</v>
      </c>
      <c r="H36" s="5" t="s">
        <v>31</v>
      </c>
      <c r="I36" s="5" t="s">
        <v>32</v>
      </c>
      <c r="J36" s="5" t="s">
        <v>122</v>
      </c>
      <c r="K36" s="6">
        <v>500</v>
      </c>
      <c r="L36" s="7">
        <v>9289.89</v>
      </c>
      <c r="M36" s="7">
        <v>905.34</v>
      </c>
      <c r="N36" s="7">
        <v>0</v>
      </c>
      <c r="O36" s="7">
        <v>0</v>
      </c>
      <c r="P36" s="9">
        <v>0</v>
      </c>
      <c r="Q36" s="9">
        <v>0</v>
      </c>
      <c r="R36" s="9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f t="shared" si="0"/>
        <v>10195.23</v>
      </c>
      <c r="Y36" s="7">
        <v>10195.23</v>
      </c>
    </row>
    <row r="37" spans="2:25" ht="22.5">
      <c r="B37" s="5" t="s">
        <v>145</v>
      </c>
      <c r="C37" s="5" t="s">
        <v>146</v>
      </c>
      <c r="D37" s="5" t="s">
        <v>153</v>
      </c>
      <c r="E37" s="5" t="s">
        <v>154</v>
      </c>
      <c r="F37" s="5" t="s">
        <v>54</v>
      </c>
      <c r="G37" s="5" t="s">
        <v>155</v>
      </c>
      <c r="H37" s="5" t="s">
        <v>31</v>
      </c>
      <c r="I37" s="5" t="s">
        <v>32</v>
      </c>
      <c r="J37" s="5" t="s">
        <v>33</v>
      </c>
      <c r="K37" s="6">
        <v>500</v>
      </c>
      <c r="L37" s="7">
        <v>4957.7299999999996</v>
      </c>
      <c r="M37" s="7">
        <v>10400.66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f t="shared" si="0"/>
        <v>15358.39</v>
      </c>
      <c r="Y37" s="7">
        <v>15358.39</v>
      </c>
    </row>
    <row r="38" spans="2:25" ht="22.5">
      <c r="B38" s="5" t="s">
        <v>145</v>
      </c>
      <c r="C38" s="5" t="s">
        <v>146</v>
      </c>
      <c r="D38" s="5" t="s">
        <v>156</v>
      </c>
      <c r="E38" s="5" t="s">
        <v>157</v>
      </c>
      <c r="F38" s="5" t="s">
        <v>54</v>
      </c>
      <c r="G38" s="5" t="s">
        <v>158</v>
      </c>
      <c r="H38" s="5" t="s">
        <v>31</v>
      </c>
      <c r="I38" s="5" t="s">
        <v>32</v>
      </c>
      <c r="J38" s="5" t="s">
        <v>122</v>
      </c>
      <c r="K38" s="6">
        <v>500</v>
      </c>
      <c r="L38" s="7">
        <v>3925.4</v>
      </c>
      <c r="M38" s="7">
        <v>10216.4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f t="shared" si="0"/>
        <v>14141.8</v>
      </c>
      <c r="Y38" s="7">
        <v>14141.8</v>
      </c>
    </row>
    <row r="39" spans="2:25" ht="22.5">
      <c r="B39" s="5" t="s">
        <v>145</v>
      </c>
      <c r="C39" s="5" t="s">
        <v>146</v>
      </c>
      <c r="D39" s="5" t="s">
        <v>159</v>
      </c>
      <c r="E39" s="5" t="s">
        <v>160</v>
      </c>
      <c r="F39" s="5" t="s">
        <v>54</v>
      </c>
      <c r="G39" s="5" t="s">
        <v>161</v>
      </c>
      <c r="H39" s="5" t="s">
        <v>31</v>
      </c>
      <c r="I39" s="5" t="s">
        <v>83</v>
      </c>
      <c r="J39" s="5" t="s">
        <v>122</v>
      </c>
      <c r="K39" s="6">
        <v>500</v>
      </c>
      <c r="L39" s="7">
        <v>90623.14</v>
      </c>
      <c r="M39" s="7">
        <v>22245.99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f t="shared" si="0"/>
        <v>112869.13</v>
      </c>
      <c r="Y39" s="7">
        <v>112869.13</v>
      </c>
    </row>
    <row r="40" spans="2:25" ht="22.5">
      <c r="B40" s="5" t="s">
        <v>145</v>
      </c>
      <c r="C40" s="5" t="s">
        <v>146</v>
      </c>
      <c r="D40" s="5" t="s">
        <v>162</v>
      </c>
      <c r="E40" s="5" t="s">
        <v>163</v>
      </c>
      <c r="F40" s="5" t="s">
        <v>54</v>
      </c>
      <c r="G40" s="5" t="s">
        <v>164</v>
      </c>
      <c r="H40" s="5" t="s">
        <v>31</v>
      </c>
      <c r="I40" s="5" t="s">
        <v>32</v>
      </c>
      <c r="J40" s="5" t="s">
        <v>122</v>
      </c>
      <c r="K40" s="6">
        <v>500</v>
      </c>
      <c r="L40" s="7">
        <v>42820.87</v>
      </c>
      <c r="M40" s="7">
        <v>4851.6000000000004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f t="shared" si="0"/>
        <v>47672.47</v>
      </c>
      <c r="Y40" s="7">
        <v>47672.47</v>
      </c>
    </row>
    <row r="41" spans="2:25" ht="22.5">
      <c r="B41" s="5" t="s">
        <v>145</v>
      </c>
      <c r="C41" s="5" t="s">
        <v>146</v>
      </c>
      <c r="D41" s="5" t="s">
        <v>165</v>
      </c>
      <c r="E41" s="5" t="s">
        <v>166</v>
      </c>
      <c r="F41" s="5" t="s">
        <v>54</v>
      </c>
      <c r="G41" s="5" t="s">
        <v>167</v>
      </c>
      <c r="H41" s="5" t="s">
        <v>31</v>
      </c>
      <c r="I41" s="5" t="s">
        <v>32</v>
      </c>
      <c r="J41" s="5" t="s">
        <v>122</v>
      </c>
      <c r="K41" s="6">
        <v>500</v>
      </c>
      <c r="L41" s="7">
        <v>0</v>
      </c>
      <c r="M41" s="7">
        <v>4643.62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f t="shared" si="0"/>
        <v>4643.62</v>
      </c>
      <c r="Y41" s="7">
        <v>4643.62</v>
      </c>
    </row>
    <row r="42" spans="2:25" ht="22.5">
      <c r="B42" s="5" t="s">
        <v>145</v>
      </c>
      <c r="C42" s="5" t="s">
        <v>146</v>
      </c>
      <c r="D42" s="5" t="s">
        <v>168</v>
      </c>
      <c r="E42" s="5" t="s">
        <v>169</v>
      </c>
      <c r="F42" s="5" t="s">
        <v>54</v>
      </c>
      <c r="G42" s="5" t="s">
        <v>170</v>
      </c>
      <c r="H42" s="5" t="s">
        <v>31</v>
      </c>
      <c r="I42" s="5" t="s">
        <v>32</v>
      </c>
      <c r="J42" s="5" t="s">
        <v>122</v>
      </c>
      <c r="K42" s="6">
        <v>500</v>
      </c>
      <c r="L42" s="7">
        <v>0</v>
      </c>
      <c r="M42" s="7">
        <v>24503.46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f t="shared" si="0"/>
        <v>24503.46</v>
      </c>
      <c r="Y42" s="7">
        <v>24503.46</v>
      </c>
    </row>
    <row r="43" spans="2:25" ht="22.5">
      <c r="B43" s="5" t="s">
        <v>145</v>
      </c>
      <c r="C43" s="5" t="s">
        <v>146</v>
      </c>
      <c r="D43" s="5" t="s">
        <v>171</v>
      </c>
      <c r="E43" s="5" t="s">
        <v>172</v>
      </c>
      <c r="F43" s="5" t="s">
        <v>54</v>
      </c>
      <c r="G43" s="5" t="s">
        <v>173</v>
      </c>
      <c r="H43" s="5" t="s">
        <v>31</v>
      </c>
      <c r="I43" s="5" t="s">
        <v>67</v>
      </c>
      <c r="J43" s="5" t="s">
        <v>122</v>
      </c>
      <c r="K43" s="6">
        <v>500</v>
      </c>
      <c r="L43" s="7">
        <v>0</v>
      </c>
      <c r="M43" s="7">
        <v>15995.6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f t="shared" si="0"/>
        <v>15995.6</v>
      </c>
      <c r="Y43" s="7">
        <v>15995.6</v>
      </c>
    </row>
    <row r="44" spans="2:25" ht="22.5">
      <c r="B44" s="5" t="s">
        <v>145</v>
      </c>
      <c r="C44" s="5" t="s">
        <v>146</v>
      </c>
      <c r="D44" s="5" t="s">
        <v>145</v>
      </c>
      <c r="E44" s="5" t="s">
        <v>174</v>
      </c>
      <c r="F44" s="5" t="s">
        <v>54</v>
      </c>
      <c r="G44" s="5" t="s">
        <v>145</v>
      </c>
      <c r="H44" s="5" t="s">
        <v>31</v>
      </c>
      <c r="I44" s="5" t="s">
        <v>32</v>
      </c>
      <c r="J44" s="5" t="s">
        <v>122</v>
      </c>
      <c r="K44" s="6">
        <v>500</v>
      </c>
      <c r="L44" s="7">
        <v>0</v>
      </c>
      <c r="M44" s="7">
        <v>988988</v>
      </c>
      <c r="N44" s="7">
        <v>1622131</v>
      </c>
      <c r="O44" s="7">
        <v>1915812</v>
      </c>
      <c r="P44" s="7">
        <v>1733703</v>
      </c>
      <c r="Q44" s="7">
        <v>1383160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f t="shared" si="0"/>
        <v>7643794</v>
      </c>
      <c r="Y44" s="7">
        <v>7643794</v>
      </c>
    </row>
    <row r="45" spans="2:25" ht="22.5">
      <c r="B45" s="5" t="s">
        <v>145</v>
      </c>
      <c r="C45" s="5" t="s">
        <v>146</v>
      </c>
      <c r="D45" s="5" t="s">
        <v>175</v>
      </c>
      <c r="E45" s="5" t="s">
        <v>176</v>
      </c>
      <c r="F45" s="5" t="s">
        <v>54</v>
      </c>
      <c r="G45" s="5" t="s">
        <v>177</v>
      </c>
      <c r="H45" s="5" t="s">
        <v>31</v>
      </c>
      <c r="I45" s="5" t="s">
        <v>32</v>
      </c>
      <c r="J45" s="5" t="s">
        <v>33</v>
      </c>
      <c r="K45" s="6">
        <v>500</v>
      </c>
      <c r="L45" s="7">
        <v>80313.58</v>
      </c>
      <c r="M45" s="7">
        <v>21350.34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f t="shared" si="0"/>
        <v>101663.92</v>
      </c>
      <c r="Y45" s="7">
        <v>101663.92</v>
      </c>
    </row>
    <row r="46" spans="2:25" ht="22.5">
      <c r="B46" s="5" t="s">
        <v>145</v>
      </c>
      <c r="C46" s="5" t="s">
        <v>146</v>
      </c>
      <c r="D46" s="5" t="s">
        <v>178</v>
      </c>
      <c r="E46" s="5" t="s">
        <v>179</v>
      </c>
      <c r="F46" s="5" t="s">
        <v>54</v>
      </c>
      <c r="G46" s="5" t="s">
        <v>180</v>
      </c>
      <c r="H46" s="5" t="s">
        <v>31</v>
      </c>
      <c r="I46" s="5" t="s">
        <v>32</v>
      </c>
      <c r="J46" s="5" t="s">
        <v>33</v>
      </c>
      <c r="K46" s="6">
        <v>500</v>
      </c>
      <c r="L46" s="7">
        <v>7819.53</v>
      </c>
      <c r="M46" s="7">
        <v>9752.99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f t="shared" si="0"/>
        <v>17572.52</v>
      </c>
      <c r="Y46" s="7">
        <v>17572.52</v>
      </c>
    </row>
    <row r="47" spans="2:25" ht="22.5">
      <c r="B47" s="5" t="s">
        <v>145</v>
      </c>
      <c r="C47" s="5" t="s">
        <v>146</v>
      </c>
      <c r="D47" s="5" t="s">
        <v>181</v>
      </c>
      <c r="E47" s="5" t="s">
        <v>182</v>
      </c>
      <c r="F47" s="5" t="s">
        <v>54</v>
      </c>
      <c r="G47" s="5" t="s">
        <v>183</v>
      </c>
      <c r="H47" s="5" t="s">
        <v>31</v>
      </c>
      <c r="I47" s="5" t="s">
        <v>32</v>
      </c>
      <c r="J47" s="5" t="s">
        <v>122</v>
      </c>
      <c r="K47" s="6">
        <v>500</v>
      </c>
      <c r="L47" s="7">
        <v>16900.36</v>
      </c>
      <c r="M47" s="7">
        <v>53728.22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f t="shared" si="0"/>
        <v>70628.58</v>
      </c>
      <c r="Y47" s="7">
        <v>70628.58</v>
      </c>
    </row>
    <row r="48" spans="2:25" ht="22.5">
      <c r="B48" s="5" t="s">
        <v>145</v>
      </c>
      <c r="C48" s="5" t="s">
        <v>146</v>
      </c>
      <c r="D48" s="5" t="s">
        <v>184</v>
      </c>
      <c r="E48" s="5" t="s">
        <v>185</v>
      </c>
      <c r="F48" s="5" t="s">
        <v>54</v>
      </c>
      <c r="G48" s="5" t="s">
        <v>186</v>
      </c>
      <c r="H48" s="5" t="s">
        <v>31</v>
      </c>
      <c r="I48" s="5" t="s">
        <v>32</v>
      </c>
      <c r="J48" s="5" t="s">
        <v>33</v>
      </c>
      <c r="K48" s="6">
        <v>500</v>
      </c>
      <c r="L48" s="7">
        <v>4942.3900000000003</v>
      </c>
      <c r="M48" s="7">
        <v>9755.77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f t="shared" si="0"/>
        <v>14698.16</v>
      </c>
      <c r="Y48" s="7">
        <v>14698.16</v>
      </c>
    </row>
    <row r="49" spans="2:25" ht="22.5">
      <c r="B49" s="5" t="s">
        <v>145</v>
      </c>
      <c r="C49" s="5" t="s">
        <v>146</v>
      </c>
      <c r="D49" s="5" t="s">
        <v>187</v>
      </c>
      <c r="E49" s="5" t="s">
        <v>188</v>
      </c>
      <c r="F49" s="5" t="s">
        <v>54</v>
      </c>
      <c r="G49" s="5" t="s">
        <v>189</v>
      </c>
      <c r="H49" s="5" t="s">
        <v>31</v>
      </c>
      <c r="I49" s="5" t="s">
        <v>32</v>
      </c>
      <c r="J49" s="5" t="s">
        <v>122</v>
      </c>
      <c r="K49" s="6">
        <v>500</v>
      </c>
      <c r="L49" s="7">
        <v>138.53</v>
      </c>
      <c r="M49" s="7">
        <v>29493</v>
      </c>
      <c r="N49" s="7">
        <v>186382</v>
      </c>
      <c r="O49" s="7">
        <v>1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f t="shared" si="0"/>
        <v>216014.53</v>
      </c>
      <c r="Y49" s="7">
        <v>216014.53</v>
      </c>
    </row>
    <row r="50" spans="2:25" ht="22.5">
      <c r="B50" s="5" t="s">
        <v>145</v>
      </c>
      <c r="C50" s="5" t="s">
        <v>146</v>
      </c>
      <c r="D50" s="5" t="s">
        <v>190</v>
      </c>
      <c r="E50" s="5" t="s">
        <v>191</v>
      </c>
      <c r="F50" s="5" t="s">
        <v>54</v>
      </c>
      <c r="G50" s="5" t="s">
        <v>192</v>
      </c>
      <c r="H50" s="5" t="s">
        <v>31</v>
      </c>
      <c r="I50" s="5" t="s">
        <v>32</v>
      </c>
      <c r="J50" s="5" t="s">
        <v>122</v>
      </c>
      <c r="K50" s="6">
        <v>500</v>
      </c>
      <c r="L50" s="7">
        <v>138.53</v>
      </c>
      <c r="M50" s="7">
        <v>29380</v>
      </c>
      <c r="N50" s="7">
        <v>160875</v>
      </c>
      <c r="O50" s="7">
        <v>1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f t="shared" si="0"/>
        <v>190394.53</v>
      </c>
      <c r="Y50" s="7">
        <v>190394.53</v>
      </c>
    </row>
    <row r="51" spans="2:25" ht="22.5">
      <c r="B51" s="5" t="s">
        <v>145</v>
      </c>
      <c r="C51" s="5" t="s">
        <v>146</v>
      </c>
      <c r="D51" s="5" t="s">
        <v>193</v>
      </c>
      <c r="E51" s="5" t="s">
        <v>194</v>
      </c>
      <c r="F51" s="5" t="s">
        <v>54</v>
      </c>
      <c r="G51" s="5" t="s">
        <v>195</v>
      </c>
      <c r="H51" s="5" t="s">
        <v>31</v>
      </c>
      <c r="I51" s="5" t="s">
        <v>67</v>
      </c>
      <c r="J51" s="5" t="s">
        <v>122</v>
      </c>
      <c r="K51" s="6">
        <v>500</v>
      </c>
      <c r="L51" s="7">
        <v>77122.98</v>
      </c>
      <c r="M51" s="7">
        <v>24110.46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f t="shared" si="0"/>
        <v>101233.44</v>
      </c>
      <c r="Y51" s="7">
        <v>101233.44</v>
      </c>
    </row>
    <row r="52" spans="2:25" ht="22.5">
      <c r="B52" s="5" t="s">
        <v>145</v>
      </c>
      <c r="C52" s="5" t="s">
        <v>146</v>
      </c>
      <c r="D52" s="5" t="s">
        <v>196</v>
      </c>
      <c r="E52" s="5" t="s">
        <v>197</v>
      </c>
      <c r="F52" s="5" t="s">
        <v>54</v>
      </c>
      <c r="G52" s="5" t="s">
        <v>198</v>
      </c>
      <c r="H52" s="5" t="s">
        <v>113</v>
      </c>
      <c r="I52" s="5" t="s">
        <v>67</v>
      </c>
      <c r="J52" s="5" t="s">
        <v>122</v>
      </c>
      <c r="K52" s="6">
        <v>500</v>
      </c>
      <c r="L52" s="7">
        <v>51774.12</v>
      </c>
      <c r="M52" s="7">
        <v>30956.94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f t="shared" si="0"/>
        <v>82731.06</v>
      </c>
      <c r="Y52" s="7">
        <v>82731.06</v>
      </c>
    </row>
    <row r="53" spans="2:25" ht="22.5">
      <c r="B53" s="5" t="s">
        <v>145</v>
      </c>
      <c r="C53" s="5" t="s">
        <v>146</v>
      </c>
      <c r="D53" s="5" t="s">
        <v>199</v>
      </c>
      <c r="E53" s="5" t="s">
        <v>200</v>
      </c>
      <c r="F53" s="5" t="s">
        <v>54</v>
      </c>
      <c r="G53" s="5" t="s">
        <v>201</v>
      </c>
      <c r="H53" s="5" t="s">
        <v>31</v>
      </c>
      <c r="I53" s="5" t="s">
        <v>32</v>
      </c>
      <c r="J53" s="5" t="s">
        <v>122</v>
      </c>
      <c r="K53" s="6">
        <v>500</v>
      </c>
      <c r="L53" s="7">
        <v>144834.81</v>
      </c>
      <c r="M53" s="7">
        <v>27191.26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f t="shared" si="0"/>
        <v>172026.07</v>
      </c>
      <c r="Y53" s="7">
        <v>172026.07</v>
      </c>
    </row>
    <row r="54" spans="2:25" ht="22.5">
      <c r="B54" s="5" t="s">
        <v>145</v>
      </c>
      <c r="C54" s="5" t="s">
        <v>146</v>
      </c>
      <c r="D54" s="5" t="s">
        <v>202</v>
      </c>
      <c r="E54" s="5" t="s">
        <v>203</v>
      </c>
      <c r="F54" s="5" t="s">
        <v>54</v>
      </c>
      <c r="G54" s="5" t="s">
        <v>204</v>
      </c>
      <c r="H54" s="5" t="s">
        <v>31</v>
      </c>
      <c r="I54" s="5" t="s">
        <v>67</v>
      </c>
      <c r="J54" s="5" t="s">
        <v>122</v>
      </c>
      <c r="K54" s="6">
        <v>500</v>
      </c>
      <c r="L54" s="7">
        <v>5254.23</v>
      </c>
      <c r="M54" s="7">
        <v>23430.09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f t="shared" si="0"/>
        <v>28684.32</v>
      </c>
      <c r="Y54" s="7">
        <v>28684.32</v>
      </c>
    </row>
    <row r="55" spans="2:25" ht="22.5">
      <c r="B55" s="5" t="s">
        <v>145</v>
      </c>
      <c r="C55" s="5" t="s">
        <v>146</v>
      </c>
      <c r="D55" s="5" t="s">
        <v>205</v>
      </c>
      <c r="E55" s="5" t="s">
        <v>206</v>
      </c>
      <c r="F55" s="5" t="s">
        <v>54</v>
      </c>
      <c r="G55" s="5" t="s">
        <v>207</v>
      </c>
      <c r="H55" s="5" t="s">
        <v>31</v>
      </c>
      <c r="I55" s="5" t="s">
        <v>67</v>
      </c>
      <c r="J55" s="5" t="s">
        <v>122</v>
      </c>
      <c r="K55" s="6">
        <v>500</v>
      </c>
      <c r="L55" s="7">
        <v>189251.63</v>
      </c>
      <c r="M55" s="7">
        <v>1144.98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f t="shared" si="0"/>
        <v>190396.61000000002</v>
      </c>
      <c r="Y55" s="7">
        <v>190396.61</v>
      </c>
    </row>
    <row r="56" spans="2:25" ht="22.5">
      <c r="B56" s="5"/>
      <c r="C56" s="5" t="s">
        <v>208</v>
      </c>
      <c r="D56" s="5"/>
      <c r="E56" s="5" t="s">
        <v>209</v>
      </c>
      <c r="F56" s="5" t="s">
        <v>54</v>
      </c>
      <c r="G56" s="5"/>
      <c r="H56" s="5" t="s">
        <v>31</v>
      </c>
      <c r="I56" s="5" t="s">
        <v>32</v>
      </c>
      <c r="J56" s="5" t="s">
        <v>122</v>
      </c>
      <c r="K56" s="6">
        <v>500</v>
      </c>
      <c r="L56" s="7"/>
      <c r="M56" s="7"/>
      <c r="N56" s="7">
        <v>500000</v>
      </c>
      <c r="O56" s="7">
        <v>1000000</v>
      </c>
      <c r="P56" s="7">
        <v>2000000</v>
      </c>
      <c r="Q56" s="7">
        <v>2000000</v>
      </c>
      <c r="R56" s="7">
        <v>2000000</v>
      </c>
      <c r="S56" s="7">
        <v>2000000</v>
      </c>
      <c r="T56" s="7"/>
      <c r="U56" s="7"/>
      <c r="V56" s="7"/>
      <c r="W56" s="7"/>
      <c r="X56" s="7">
        <f t="shared" si="0"/>
        <v>9500000</v>
      </c>
      <c r="Y56" s="7">
        <v>10000000</v>
      </c>
    </row>
    <row r="57" spans="2:25" ht="22.5">
      <c r="B57" s="5" t="s">
        <v>210</v>
      </c>
      <c r="C57" s="5" t="s">
        <v>211</v>
      </c>
      <c r="D57" s="5" t="s">
        <v>212</v>
      </c>
      <c r="E57" s="5" t="s">
        <v>213</v>
      </c>
      <c r="F57" s="5" t="s">
        <v>214</v>
      </c>
      <c r="G57" s="5" t="s">
        <v>215</v>
      </c>
      <c r="H57" s="5" t="s">
        <v>216</v>
      </c>
      <c r="I57" s="5" t="s">
        <v>41</v>
      </c>
      <c r="J57" s="5" t="s">
        <v>33</v>
      </c>
      <c r="K57" s="6">
        <v>183</v>
      </c>
      <c r="L57" s="7">
        <v>5452026.2199999997</v>
      </c>
      <c r="M57" s="7">
        <v>1089679.1100000001</v>
      </c>
      <c r="N57" s="7">
        <v>6000000</v>
      </c>
      <c r="O57" s="7">
        <v>10000000</v>
      </c>
      <c r="P57" s="7">
        <v>12000000</v>
      </c>
      <c r="Q57" s="7">
        <v>1421000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f t="shared" si="0"/>
        <v>35962705.329999998</v>
      </c>
      <c r="Y57" s="7">
        <v>35895664.329999998</v>
      </c>
    </row>
    <row r="58" spans="2:25">
      <c r="B58" s="5" t="s">
        <v>210</v>
      </c>
      <c r="C58" s="5" t="s">
        <v>211</v>
      </c>
      <c r="D58" s="5" t="s">
        <v>217</v>
      </c>
      <c r="E58" s="5" t="s">
        <v>218</v>
      </c>
      <c r="F58" s="5" t="s">
        <v>214</v>
      </c>
      <c r="G58" s="5" t="s">
        <v>219</v>
      </c>
      <c r="H58" s="5" t="s">
        <v>216</v>
      </c>
      <c r="I58" s="5" t="s">
        <v>83</v>
      </c>
      <c r="J58" s="5" t="s">
        <v>33</v>
      </c>
      <c r="K58" s="6">
        <v>156</v>
      </c>
      <c r="L58" s="7">
        <v>1337448.9099999999</v>
      </c>
      <c r="M58" s="7">
        <v>224261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f t="shared" si="0"/>
        <v>1561709.91</v>
      </c>
      <c r="Y58" s="7">
        <v>1561709.91</v>
      </c>
    </row>
    <row r="59" spans="2:25" ht="22.5">
      <c r="B59" s="5" t="s">
        <v>210</v>
      </c>
      <c r="C59" s="5" t="s">
        <v>211</v>
      </c>
      <c r="D59" s="5" t="s">
        <v>220</v>
      </c>
      <c r="E59" s="5" t="s">
        <v>221</v>
      </c>
      <c r="F59" s="5" t="s">
        <v>222</v>
      </c>
      <c r="G59" s="5" t="s">
        <v>223</v>
      </c>
      <c r="H59" s="5" t="s">
        <v>90</v>
      </c>
      <c r="I59" s="5" t="s">
        <v>67</v>
      </c>
      <c r="J59" s="5" t="s">
        <v>33</v>
      </c>
      <c r="K59" s="6">
        <v>248</v>
      </c>
      <c r="L59" s="7">
        <v>1336291.53</v>
      </c>
      <c r="M59" s="7">
        <v>12107.71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f t="shared" si="0"/>
        <v>1348399.24</v>
      </c>
      <c r="Y59" s="7">
        <v>1348399.24</v>
      </c>
    </row>
    <row r="60" spans="2:25" ht="22.5">
      <c r="B60" s="5" t="s">
        <v>210</v>
      </c>
      <c r="C60" s="5" t="s">
        <v>211</v>
      </c>
      <c r="D60" s="5" t="s">
        <v>224</v>
      </c>
      <c r="E60" s="5" t="s">
        <v>225</v>
      </c>
      <c r="F60" s="5" t="s">
        <v>222</v>
      </c>
      <c r="G60" s="5" t="s">
        <v>226</v>
      </c>
      <c r="H60" s="5" t="s">
        <v>90</v>
      </c>
      <c r="I60" s="5" t="s">
        <v>67</v>
      </c>
      <c r="J60" s="5" t="s">
        <v>33</v>
      </c>
      <c r="K60" s="6">
        <v>272</v>
      </c>
      <c r="L60" s="7">
        <v>4649440.78</v>
      </c>
      <c r="M60" s="7">
        <v>1076351.72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f t="shared" si="0"/>
        <v>5725792.5</v>
      </c>
      <c r="Y60" s="7">
        <v>5725792.5</v>
      </c>
    </row>
    <row r="61" spans="2:25" ht="22.5">
      <c r="B61" s="5" t="s">
        <v>210</v>
      </c>
      <c r="C61" s="5" t="s">
        <v>211</v>
      </c>
      <c r="D61" s="5" t="s">
        <v>227</v>
      </c>
      <c r="E61" s="5" t="s">
        <v>228</v>
      </c>
      <c r="F61" s="5" t="s">
        <v>222</v>
      </c>
      <c r="G61" s="5" t="s">
        <v>229</v>
      </c>
      <c r="H61" s="5" t="s">
        <v>90</v>
      </c>
      <c r="I61" s="5" t="s">
        <v>67</v>
      </c>
      <c r="J61" s="5" t="s">
        <v>33</v>
      </c>
      <c r="K61" s="6">
        <v>270</v>
      </c>
      <c r="L61" s="7">
        <v>26951783.510000002</v>
      </c>
      <c r="M61" s="7">
        <v>20836.12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f t="shared" si="0"/>
        <v>26972619.630000003</v>
      </c>
      <c r="Y61" s="7">
        <v>26972619.629999999</v>
      </c>
    </row>
    <row r="62" spans="2:25">
      <c r="B62" s="5" t="s">
        <v>210</v>
      </c>
      <c r="C62" s="5" t="s">
        <v>211</v>
      </c>
      <c r="D62" s="5" t="s">
        <v>230</v>
      </c>
      <c r="E62" s="5" t="s">
        <v>231</v>
      </c>
      <c r="F62" s="5" t="s">
        <v>222</v>
      </c>
      <c r="G62" s="5" t="s">
        <v>232</v>
      </c>
      <c r="H62" s="5" t="s">
        <v>216</v>
      </c>
      <c r="I62" s="5" t="s">
        <v>67</v>
      </c>
      <c r="J62" s="5" t="s">
        <v>33</v>
      </c>
      <c r="K62" s="6">
        <v>270</v>
      </c>
      <c r="L62" s="7">
        <v>29785152.440000001</v>
      </c>
      <c r="M62" s="7">
        <v>383998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f t="shared" si="0"/>
        <v>30169150.440000001</v>
      </c>
      <c r="Y62" s="7">
        <v>30169150.440000001</v>
      </c>
    </row>
    <row r="63" spans="2:25" ht="22.5">
      <c r="B63" s="5" t="s">
        <v>210</v>
      </c>
      <c r="C63" s="5" t="s">
        <v>211</v>
      </c>
      <c r="D63" s="5" t="s">
        <v>233</v>
      </c>
      <c r="E63" s="5" t="s">
        <v>234</v>
      </c>
      <c r="F63" s="5" t="s">
        <v>222</v>
      </c>
      <c r="G63" s="5" t="s">
        <v>235</v>
      </c>
      <c r="H63" s="5" t="s">
        <v>90</v>
      </c>
      <c r="I63" s="5" t="s">
        <v>67</v>
      </c>
      <c r="J63" s="5" t="s">
        <v>33</v>
      </c>
      <c r="K63" s="6">
        <v>168</v>
      </c>
      <c r="L63" s="7">
        <v>540007.78</v>
      </c>
      <c r="M63" s="7">
        <v>509114.37</v>
      </c>
      <c r="N63" s="7">
        <v>517164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f t="shared" si="0"/>
        <v>1566286.15</v>
      </c>
      <c r="Y63" s="7">
        <v>1566286.15</v>
      </c>
    </row>
    <row r="64" spans="2:25">
      <c r="B64" s="5" t="s">
        <v>236</v>
      </c>
      <c r="C64" s="5" t="s">
        <v>237</v>
      </c>
      <c r="D64" s="5" t="s">
        <v>238</v>
      </c>
      <c r="E64" s="5" t="s">
        <v>239</v>
      </c>
      <c r="F64" s="5" t="s">
        <v>29</v>
      </c>
      <c r="G64" s="5" t="s">
        <v>240</v>
      </c>
      <c r="H64" s="5" t="s">
        <v>31</v>
      </c>
      <c r="I64" s="5" t="s">
        <v>32</v>
      </c>
      <c r="J64" s="5" t="s">
        <v>122</v>
      </c>
      <c r="K64" s="6">
        <v>189</v>
      </c>
      <c r="L64" s="7">
        <v>0</v>
      </c>
      <c r="M64" s="7">
        <v>304543.51</v>
      </c>
      <c r="N64" s="7">
        <v>1278435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f t="shared" si="0"/>
        <v>1582978.51</v>
      </c>
      <c r="Y64" s="7">
        <v>1582978.51</v>
      </c>
    </row>
    <row r="65" spans="1:25" ht="22.5">
      <c r="B65" s="5" t="s">
        <v>241</v>
      </c>
      <c r="C65" s="5" t="s">
        <v>242</v>
      </c>
      <c r="D65" s="5" t="s">
        <v>243</v>
      </c>
      <c r="E65" s="5" t="s">
        <v>244</v>
      </c>
      <c r="F65" s="5" t="s">
        <v>29</v>
      </c>
      <c r="G65" s="5" t="s">
        <v>245</v>
      </c>
      <c r="H65" s="5" t="s">
        <v>31</v>
      </c>
      <c r="I65" s="5" t="s">
        <v>32</v>
      </c>
      <c r="J65" s="5" t="s">
        <v>33</v>
      </c>
      <c r="K65" s="6">
        <v>204</v>
      </c>
      <c r="L65" s="7">
        <v>715049.06</v>
      </c>
      <c r="M65" s="7">
        <v>231795.96</v>
      </c>
      <c r="N65" s="7">
        <v>1147697</v>
      </c>
      <c r="O65" s="7">
        <v>5000000</v>
      </c>
      <c r="P65" s="7">
        <v>5000000</v>
      </c>
      <c r="Q65" s="7">
        <v>5000000</v>
      </c>
      <c r="R65" s="7">
        <v>5000000</v>
      </c>
      <c r="S65" s="7">
        <v>5000000</v>
      </c>
      <c r="T65" s="7">
        <v>5000000</v>
      </c>
      <c r="U65" s="7">
        <v>0</v>
      </c>
      <c r="V65" s="7">
        <v>0</v>
      </c>
      <c r="W65" s="7">
        <v>0</v>
      </c>
      <c r="X65" s="7">
        <f t="shared" si="0"/>
        <v>32094542.02</v>
      </c>
      <c r="Y65" s="7">
        <v>33726099.020000003</v>
      </c>
    </row>
    <row r="66" spans="1:25" ht="22.5">
      <c r="B66" s="5" t="s">
        <v>241</v>
      </c>
      <c r="C66" s="5" t="s">
        <v>242</v>
      </c>
      <c r="D66" s="5" t="s">
        <v>246</v>
      </c>
      <c r="E66" s="5" t="s">
        <v>247</v>
      </c>
      <c r="F66" s="5" t="s">
        <v>29</v>
      </c>
      <c r="G66" s="5" t="s">
        <v>248</v>
      </c>
      <c r="H66" s="5" t="s">
        <v>31</v>
      </c>
      <c r="I66" s="5" t="s">
        <v>32</v>
      </c>
      <c r="J66" s="5" t="s">
        <v>33</v>
      </c>
      <c r="K66" s="6">
        <v>147</v>
      </c>
      <c r="L66" s="7">
        <v>240273.69</v>
      </c>
      <c r="M66" s="7">
        <v>318033.81</v>
      </c>
      <c r="N66" s="7">
        <v>343400</v>
      </c>
      <c r="O66" s="7">
        <v>222189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f t="shared" ref="X66:X100" si="1">SUM(P66:W66)+L66+M66+N66+O66</f>
        <v>1123896.5</v>
      </c>
      <c r="Y66" s="7">
        <v>1123896.5</v>
      </c>
    </row>
    <row r="67" spans="1:25" ht="22.5">
      <c r="B67" s="5" t="s">
        <v>249</v>
      </c>
      <c r="C67" s="5" t="s">
        <v>250</v>
      </c>
      <c r="D67" s="5" t="s">
        <v>251</v>
      </c>
      <c r="E67" s="5" t="s">
        <v>252</v>
      </c>
      <c r="F67" s="5" t="s">
        <v>29</v>
      </c>
      <c r="G67" s="5" t="s">
        <v>253</v>
      </c>
      <c r="H67" s="5" t="s">
        <v>31</v>
      </c>
      <c r="I67" s="5" t="s">
        <v>32</v>
      </c>
      <c r="J67" s="5" t="s">
        <v>33</v>
      </c>
      <c r="K67" s="6">
        <v>224</v>
      </c>
      <c r="L67" s="7">
        <v>100540.98</v>
      </c>
      <c r="M67" s="7">
        <v>302189.33</v>
      </c>
      <c r="N67" s="7">
        <v>1160460.6226772</v>
      </c>
      <c r="O67" s="7">
        <v>24496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f t="shared" si="1"/>
        <v>1587686.9326772001</v>
      </c>
      <c r="Y67" s="7">
        <v>1587686.9326772001</v>
      </c>
    </row>
    <row r="68" spans="1:25" ht="22.5">
      <c r="B68" s="5" t="s">
        <v>249</v>
      </c>
      <c r="C68" s="5" t="s">
        <v>250</v>
      </c>
      <c r="D68" s="5" t="s">
        <v>254</v>
      </c>
      <c r="E68" s="5" t="s">
        <v>255</v>
      </c>
      <c r="F68" s="5" t="s">
        <v>29</v>
      </c>
      <c r="G68" s="5" t="s">
        <v>256</v>
      </c>
      <c r="H68" s="5" t="s">
        <v>31</v>
      </c>
      <c r="I68" s="5" t="s">
        <v>32</v>
      </c>
      <c r="J68" s="5" t="s">
        <v>33</v>
      </c>
      <c r="K68" s="6">
        <v>264</v>
      </c>
      <c r="L68" s="7">
        <v>4527753.34</v>
      </c>
      <c r="M68" s="7">
        <v>157091.01999999999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f t="shared" si="1"/>
        <v>4684844.3599999994</v>
      </c>
      <c r="Y68" s="7">
        <v>4684844.3600000003</v>
      </c>
    </row>
    <row r="69" spans="1:25" ht="22.5">
      <c r="B69" s="5" t="s">
        <v>249</v>
      </c>
      <c r="C69" s="5" t="s">
        <v>250</v>
      </c>
      <c r="D69" s="5" t="s">
        <v>257</v>
      </c>
      <c r="E69" s="5" t="s">
        <v>258</v>
      </c>
      <c r="F69" s="5" t="s">
        <v>29</v>
      </c>
      <c r="G69" s="5" t="s">
        <v>259</v>
      </c>
      <c r="H69" s="5" t="s">
        <v>31</v>
      </c>
      <c r="I69" s="5" t="s">
        <v>32</v>
      </c>
      <c r="J69" s="5" t="s">
        <v>33</v>
      </c>
      <c r="K69" s="6">
        <v>156</v>
      </c>
      <c r="L69" s="7">
        <v>1341503.83</v>
      </c>
      <c r="M69" s="7">
        <v>3656806.67</v>
      </c>
      <c r="N69" s="7">
        <v>3957698.1918063001</v>
      </c>
      <c r="O69" s="7">
        <v>1591901</v>
      </c>
      <c r="P69" s="7">
        <v>8472481</v>
      </c>
      <c r="Q69" s="7">
        <v>12332955</v>
      </c>
      <c r="R69" s="7">
        <v>10172830</v>
      </c>
      <c r="S69" s="7">
        <v>147162</v>
      </c>
      <c r="T69" s="7">
        <v>0</v>
      </c>
      <c r="U69" s="7">
        <v>0</v>
      </c>
      <c r="V69" s="7">
        <v>0</v>
      </c>
      <c r="W69" s="7">
        <v>0</v>
      </c>
      <c r="X69" s="7">
        <f t="shared" si="1"/>
        <v>41673337.691806301</v>
      </c>
      <c r="Y69" s="7">
        <v>41673337.691806301</v>
      </c>
    </row>
    <row r="70" spans="1:25" ht="22.5">
      <c r="B70" s="5" t="s">
        <v>249</v>
      </c>
      <c r="C70" s="5" t="s">
        <v>250</v>
      </c>
      <c r="D70" s="5" t="s">
        <v>260</v>
      </c>
      <c r="E70" s="5" t="s">
        <v>261</v>
      </c>
      <c r="F70" s="5" t="s">
        <v>29</v>
      </c>
      <c r="G70" s="5" t="s">
        <v>262</v>
      </c>
      <c r="H70" s="5" t="s">
        <v>31</v>
      </c>
      <c r="I70" s="5" t="s">
        <v>32</v>
      </c>
      <c r="J70" s="5" t="s">
        <v>33</v>
      </c>
      <c r="K70" s="6">
        <v>156</v>
      </c>
      <c r="L70" s="7">
        <v>213150.13</v>
      </c>
      <c r="M70" s="7">
        <v>1123484.24</v>
      </c>
      <c r="N70" s="7">
        <v>278406.20894749998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f t="shared" si="1"/>
        <v>1615040.5789475001</v>
      </c>
      <c r="Y70" s="7">
        <v>1615040.5789475001</v>
      </c>
    </row>
    <row r="71" spans="1:25" ht="22.5">
      <c r="B71" s="5" t="s">
        <v>249</v>
      </c>
      <c r="C71" s="5" t="s">
        <v>250</v>
      </c>
      <c r="D71" s="5" t="s">
        <v>263</v>
      </c>
      <c r="E71" s="5" t="s">
        <v>264</v>
      </c>
      <c r="F71" s="5" t="s">
        <v>29</v>
      </c>
      <c r="G71" s="5" t="s">
        <v>265</v>
      </c>
      <c r="H71" s="5" t="s">
        <v>31</v>
      </c>
      <c r="I71" s="5" t="s">
        <v>266</v>
      </c>
      <c r="J71" s="5" t="s">
        <v>33</v>
      </c>
      <c r="K71" s="6">
        <v>171</v>
      </c>
      <c r="L71" s="7">
        <v>61951.14</v>
      </c>
      <c r="M71" s="7">
        <v>16626.560000000001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f t="shared" si="1"/>
        <v>78577.7</v>
      </c>
      <c r="Y71" s="7">
        <v>78577.7</v>
      </c>
    </row>
    <row r="72" spans="1:25" ht="22.5">
      <c r="B72" s="5" t="s">
        <v>249</v>
      </c>
      <c r="C72" s="5" t="s">
        <v>250</v>
      </c>
      <c r="D72" s="5" t="s">
        <v>267</v>
      </c>
      <c r="E72" s="5" t="s">
        <v>268</v>
      </c>
      <c r="F72" s="5" t="s">
        <v>29</v>
      </c>
      <c r="G72" s="5" t="s">
        <v>265</v>
      </c>
      <c r="H72" s="5" t="s">
        <v>31</v>
      </c>
      <c r="I72" s="5" t="s">
        <v>266</v>
      </c>
      <c r="J72" s="5" t="s">
        <v>33</v>
      </c>
      <c r="K72" s="6">
        <v>171</v>
      </c>
      <c r="L72" s="7">
        <v>69629.69</v>
      </c>
      <c r="M72" s="7">
        <v>102241.82</v>
      </c>
      <c r="N72" s="7">
        <v>975079.50715209998</v>
      </c>
      <c r="O72" s="7">
        <v>2462452</v>
      </c>
      <c r="P72" s="7">
        <v>1901198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f t="shared" si="1"/>
        <v>5510601.0171520999</v>
      </c>
      <c r="Y72" s="7">
        <v>5510601.0171520999</v>
      </c>
    </row>
    <row r="73" spans="1:25" ht="22.5">
      <c r="B73" s="5" t="s">
        <v>249</v>
      </c>
      <c r="C73" s="5" t="s">
        <v>250</v>
      </c>
      <c r="D73" s="5" t="s">
        <v>269</v>
      </c>
      <c r="E73" s="5" t="s">
        <v>270</v>
      </c>
      <c r="F73" s="5" t="s">
        <v>29</v>
      </c>
      <c r="G73" s="5" t="s">
        <v>271</v>
      </c>
      <c r="H73" s="5" t="s">
        <v>31</v>
      </c>
      <c r="I73" s="5" t="s">
        <v>32</v>
      </c>
      <c r="J73" s="5" t="s">
        <v>122</v>
      </c>
      <c r="K73" s="6">
        <v>228</v>
      </c>
      <c r="L73" s="7">
        <v>331083.92</v>
      </c>
      <c r="M73" s="7">
        <v>236147.75</v>
      </c>
      <c r="N73" s="7">
        <v>1199259.3070703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f t="shared" si="1"/>
        <v>1766490.9770702999</v>
      </c>
      <c r="Y73" s="7">
        <v>1766490.9770702999</v>
      </c>
    </row>
    <row r="74" spans="1:25" ht="22.5">
      <c r="B74" s="5" t="s">
        <v>249</v>
      </c>
      <c r="C74" s="5" t="s">
        <v>250</v>
      </c>
      <c r="D74" s="5" t="s">
        <v>272</v>
      </c>
      <c r="E74" s="5" t="s">
        <v>273</v>
      </c>
      <c r="F74" s="5" t="s">
        <v>29</v>
      </c>
      <c r="G74" s="5" t="s">
        <v>274</v>
      </c>
      <c r="H74" s="5" t="s">
        <v>31</v>
      </c>
      <c r="I74" s="5" t="s">
        <v>266</v>
      </c>
      <c r="J74" s="5" t="s">
        <v>33</v>
      </c>
      <c r="K74" s="6">
        <v>156</v>
      </c>
      <c r="L74" s="7">
        <v>92207.63</v>
      </c>
      <c r="M74" s="7">
        <v>313312.18</v>
      </c>
      <c r="N74" s="7">
        <v>168811.8767308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f t="shared" si="1"/>
        <v>574331.68673079996</v>
      </c>
      <c r="Y74" s="7">
        <v>574331.68673079996</v>
      </c>
    </row>
    <row r="75" spans="1:25" ht="22.5">
      <c r="B75" s="5" t="s">
        <v>249</v>
      </c>
      <c r="C75" s="5" t="s">
        <v>250</v>
      </c>
      <c r="D75" s="5" t="s">
        <v>275</v>
      </c>
      <c r="E75" s="5" t="s">
        <v>276</v>
      </c>
      <c r="F75" s="5" t="s">
        <v>29</v>
      </c>
      <c r="G75" s="5" t="s">
        <v>277</v>
      </c>
      <c r="H75" s="5" t="s">
        <v>278</v>
      </c>
      <c r="I75" s="5" t="s">
        <v>32</v>
      </c>
      <c r="J75" s="5" t="s">
        <v>33</v>
      </c>
      <c r="K75" s="6">
        <v>183</v>
      </c>
      <c r="L75" s="7">
        <v>295308.99</v>
      </c>
      <c r="M75" s="7">
        <v>251625.54</v>
      </c>
      <c r="N75" s="7">
        <v>147410.8237411</v>
      </c>
      <c r="O75" s="7">
        <v>4484724</v>
      </c>
      <c r="P75" s="7">
        <v>1652476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f t="shared" si="1"/>
        <v>6831545.3537411001</v>
      </c>
      <c r="Y75" s="7">
        <v>6831545.3537411001</v>
      </c>
    </row>
    <row r="76" spans="1:25" ht="22.5">
      <c r="B76" s="5" t="s">
        <v>249</v>
      </c>
      <c r="C76" s="5" t="s">
        <v>250</v>
      </c>
      <c r="D76" s="5" t="s">
        <v>279</v>
      </c>
      <c r="E76" s="5" t="s">
        <v>280</v>
      </c>
      <c r="F76" s="5" t="s">
        <v>29</v>
      </c>
      <c r="G76" s="5" t="s">
        <v>281</v>
      </c>
      <c r="H76" s="5" t="s">
        <v>278</v>
      </c>
      <c r="I76" s="5" t="s">
        <v>32</v>
      </c>
      <c r="J76" s="5" t="s">
        <v>33</v>
      </c>
      <c r="K76" s="6">
        <v>186</v>
      </c>
      <c r="L76" s="7">
        <v>733025.53</v>
      </c>
      <c r="M76" s="7">
        <v>509231.34</v>
      </c>
      <c r="N76" s="7">
        <v>2251035.8441829998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f t="shared" si="1"/>
        <v>3493292.7141829999</v>
      </c>
      <c r="Y76" s="7">
        <v>3493292.7141829999</v>
      </c>
    </row>
    <row r="77" spans="1:25" ht="22.5">
      <c r="B77" s="5" t="s">
        <v>249</v>
      </c>
      <c r="C77" s="5" t="s">
        <v>250</v>
      </c>
      <c r="D77" s="5" t="s">
        <v>282</v>
      </c>
      <c r="E77" s="5" t="s">
        <v>283</v>
      </c>
      <c r="F77" s="5" t="s">
        <v>29</v>
      </c>
      <c r="G77" s="5" t="s">
        <v>284</v>
      </c>
      <c r="H77" s="5" t="s">
        <v>31</v>
      </c>
      <c r="I77" s="5" t="s">
        <v>32</v>
      </c>
      <c r="J77" s="5" t="s">
        <v>33</v>
      </c>
      <c r="K77" s="6">
        <v>159</v>
      </c>
      <c r="L77" s="7">
        <v>0</v>
      </c>
      <c r="M77" s="7">
        <v>80885</v>
      </c>
      <c r="N77" s="7">
        <v>735232.46699300001</v>
      </c>
      <c r="O77" s="7">
        <v>265326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f t="shared" si="1"/>
        <v>1081443.4669929999</v>
      </c>
      <c r="Y77" s="7">
        <v>1081443.4669929999</v>
      </c>
    </row>
    <row r="78" spans="1:25" ht="22.5">
      <c r="B78" s="5" t="s">
        <v>249</v>
      </c>
      <c r="C78" s="5" t="s">
        <v>250</v>
      </c>
      <c r="D78" s="5" t="s">
        <v>285</v>
      </c>
      <c r="E78" s="5" t="s">
        <v>286</v>
      </c>
      <c r="F78" s="5" t="s">
        <v>29</v>
      </c>
      <c r="G78" s="5" t="s">
        <v>287</v>
      </c>
      <c r="H78" s="5" t="s">
        <v>31</v>
      </c>
      <c r="I78" s="5" t="s">
        <v>32</v>
      </c>
      <c r="J78" s="5" t="s">
        <v>33</v>
      </c>
      <c r="K78" s="6">
        <v>171</v>
      </c>
      <c r="L78" s="7">
        <v>396357.88</v>
      </c>
      <c r="M78" s="7">
        <v>1147807.47</v>
      </c>
      <c r="N78" s="7">
        <v>257708.0999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f t="shared" si="1"/>
        <v>1801873.4499000001</v>
      </c>
      <c r="Y78" s="7">
        <v>1801873.4498999999</v>
      </c>
    </row>
    <row r="79" spans="1:25" ht="22.5">
      <c r="A79" s="3" t="s">
        <v>288</v>
      </c>
      <c r="B79" s="5" t="s">
        <v>249</v>
      </c>
      <c r="C79" s="5" t="s">
        <v>250</v>
      </c>
      <c r="D79" s="5" t="s">
        <v>289</v>
      </c>
      <c r="E79" s="5" t="s">
        <v>290</v>
      </c>
      <c r="F79" s="5" t="s">
        <v>29</v>
      </c>
      <c r="G79" s="5" t="s">
        <v>289</v>
      </c>
      <c r="H79" s="5" t="s">
        <v>278</v>
      </c>
      <c r="I79" s="5" t="s">
        <v>32</v>
      </c>
      <c r="J79" s="5" t="s">
        <v>33</v>
      </c>
      <c r="K79" s="8"/>
      <c r="L79" s="7">
        <v>35044.92</v>
      </c>
      <c r="M79" s="7">
        <v>24652.5</v>
      </c>
      <c r="N79" s="7">
        <v>98671.876805299995</v>
      </c>
      <c r="O79" s="7">
        <v>418531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f t="shared" si="1"/>
        <v>576900.29680530005</v>
      </c>
      <c r="Y79" s="7">
        <v>576900.29680530005</v>
      </c>
    </row>
    <row r="80" spans="1:25" ht="22.5">
      <c r="A80" s="3" t="s">
        <v>288</v>
      </c>
      <c r="B80" s="5" t="s">
        <v>249</v>
      </c>
      <c r="C80" s="5" t="s">
        <v>250</v>
      </c>
      <c r="D80" s="5" t="s">
        <v>291</v>
      </c>
      <c r="E80" s="5" t="s">
        <v>292</v>
      </c>
      <c r="F80" s="5" t="s">
        <v>29</v>
      </c>
      <c r="G80" s="5" t="s">
        <v>293</v>
      </c>
      <c r="H80" s="5" t="s">
        <v>278</v>
      </c>
      <c r="I80" s="5" t="s">
        <v>32</v>
      </c>
      <c r="J80" s="5" t="s">
        <v>33</v>
      </c>
      <c r="K80" s="6">
        <v>120</v>
      </c>
      <c r="L80" s="7">
        <v>469410.56</v>
      </c>
      <c r="M80" s="7">
        <v>109717.36</v>
      </c>
      <c r="N80" s="7">
        <v>150866.58570540001</v>
      </c>
      <c r="O80" s="7">
        <v>625619</v>
      </c>
      <c r="P80" s="7">
        <v>1446502</v>
      </c>
      <c r="Q80" s="7">
        <v>88853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f t="shared" si="1"/>
        <v>2890968.5057053999</v>
      </c>
      <c r="Y80" s="7">
        <v>2890968.5057053999</v>
      </c>
    </row>
    <row r="81" spans="1:26" ht="22.5">
      <c r="B81" s="5" t="s">
        <v>249</v>
      </c>
      <c r="C81" s="5" t="s">
        <v>250</v>
      </c>
      <c r="D81" s="5" t="s">
        <v>294</v>
      </c>
      <c r="E81" s="5" t="s">
        <v>295</v>
      </c>
      <c r="F81" s="5" t="s">
        <v>29</v>
      </c>
      <c r="G81" s="5" t="s">
        <v>296</v>
      </c>
      <c r="H81" s="5" t="s">
        <v>31</v>
      </c>
      <c r="I81" s="5" t="s">
        <v>32</v>
      </c>
      <c r="J81" s="5" t="s">
        <v>33</v>
      </c>
      <c r="K81" s="6">
        <v>153</v>
      </c>
      <c r="L81" s="7">
        <v>318674.61</v>
      </c>
      <c r="M81" s="7">
        <v>1329657.9099999999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f t="shared" si="1"/>
        <v>1648332.52</v>
      </c>
      <c r="Y81" s="7">
        <v>1648332.52</v>
      </c>
    </row>
    <row r="82" spans="1:26" ht="22.5">
      <c r="B82" s="5" t="s">
        <v>249</v>
      </c>
      <c r="C82" s="5" t="s">
        <v>250</v>
      </c>
      <c r="D82" s="5" t="s">
        <v>297</v>
      </c>
      <c r="E82" s="5" t="s">
        <v>298</v>
      </c>
      <c r="F82" s="5" t="s">
        <v>29</v>
      </c>
      <c r="G82" s="5" t="s">
        <v>299</v>
      </c>
      <c r="H82" s="5" t="s">
        <v>31</v>
      </c>
      <c r="I82" s="5" t="s">
        <v>32</v>
      </c>
      <c r="J82" s="5" t="s">
        <v>33</v>
      </c>
      <c r="K82" s="6">
        <v>171</v>
      </c>
      <c r="L82" s="7">
        <v>137783.29</v>
      </c>
      <c r="M82" s="7">
        <v>992083.72</v>
      </c>
      <c r="N82" s="7">
        <v>804654.59757960006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f t="shared" si="1"/>
        <v>1934521.6075796001</v>
      </c>
      <c r="Y82" s="7">
        <v>1934521.6075796001</v>
      </c>
    </row>
    <row r="83" spans="1:26" ht="22.5">
      <c r="B83" s="5" t="s">
        <v>249</v>
      </c>
      <c r="C83" s="5" t="s">
        <v>250</v>
      </c>
      <c r="D83" s="5" t="s">
        <v>300</v>
      </c>
      <c r="E83" s="5" t="s">
        <v>301</v>
      </c>
      <c r="F83" s="5" t="s">
        <v>29</v>
      </c>
      <c r="G83" s="5" t="s">
        <v>302</v>
      </c>
      <c r="H83" s="5" t="s">
        <v>31</v>
      </c>
      <c r="I83" s="5" t="s">
        <v>303</v>
      </c>
      <c r="J83" s="5" t="s">
        <v>33</v>
      </c>
      <c r="K83" s="6">
        <v>156</v>
      </c>
      <c r="L83" s="7">
        <v>660247.43000000005</v>
      </c>
      <c r="M83" s="7">
        <v>420780.72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f t="shared" si="1"/>
        <v>1081028.1499999999</v>
      </c>
      <c r="Y83" s="7">
        <v>1081028.1499999999</v>
      </c>
    </row>
    <row r="84" spans="1:26" ht="22.5">
      <c r="B84" s="5" t="s">
        <v>249</v>
      </c>
      <c r="C84" s="5" t="s">
        <v>250</v>
      </c>
      <c r="D84" s="5" t="s">
        <v>304</v>
      </c>
      <c r="E84" s="5" t="s">
        <v>305</v>
      </c>
      <c r="F84" s="5" t="s">
        <v>29</v>
      </c>
      <c r="G84" s="5" t="s">
        <v>306</v>
      </c>
      <c r="H84" s="5" t="s">
        <v>31</v>
      </c>
      <c r="I84" s="5" t="s">
        <v>32</v>
      </c>
      <c r="J84" s="5" t="s">
        <v>33</v>
      </c>
      <c r="K84" s="6">
        <v>153</v>
      </c>
      <c r="L84" s="7">
        <v>615454.9</v>
      </c>
      <c r="M84" s="7">
        <v>14834.33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f t="shared" si="1"/>
        <v>630289.23</v>
      </c>
      <c r="Y84" s="7">
        <v>630289.23</v>
      </c>
    </row>
    <row r="85" spans="1:26" ht="22.5">
      <c r="B85" s="5" t="s">
        <v>307</v>
      </c>
      <c r="C85" s="5" t="s">
        <v>308</v>
      </c>
      <c r="D85" s="5" t="s">
        <v>309</v>
      </c>
      <c r="E85" s="5" t="s">
        <v>310</v>
      </c>
      <c r="F85" s="5" t="s">
        <v>29</v>
      </c>
      <c r="G85" s="5" t="s">
        <v>309</v>
      </c>
      <c r="H85" s="5" t="s">
        <v>113</v>
      </c>
      <c r="I85" s="5" t="s">
        <v>83</v>
      </c>
      <c r="J85" s="5" t="s">
        <v>33</v>
      </c>
      <c r="K85" s="6">
        <v>159</v>
      </c>
      <c r="L85" s="7">
        <v>0</v>
      </c>
      <c r="M85" s="7">
        <v>22838</v>
      </c>
      <c r="N85" s="7">
        <v>182685.64213570001</v>
      </c>
      <c r="O85" s="7">
        <v>24072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f t="shared" si="1"/>
        <v>229595.64213570001</v>
      </c>
      <c r="Y85" s="7">
        <v>229595.64213570001</v>
      </c>
    </row>
    <row r="86" spans="1:26" ht="22.5">
      <c r="B86" s="5" t="s">
        <v>307</v>
      </c>
      <c r="C86" s="5" t="s">
        <v>308</v>
      </c>
      <c r="D86" s="5" t="s">
        <v>311</v>
      </c>
      <c r="E86" s="5" t="s">
        <v>312</v>
      </c>
      <c r="F86" s="5" t="s">
        <v>29</v>
      </c>
      <c r="G86" s="5" t="s">
        <v>313</v>
      </c>
      <c r="H86" s="5" t="s">
        <v>31</v>
      </c>
      <c r="I86" s="5" t="s">
        <v>32</v>
      </c>
      <c r="J86" s="5" t="s">
        <v>33</v>
      </c>
      <c r="K86" s="6">
        <v>171</v>
      </c>
      <c r="L86" s="7">
        <v>18144.13</v>
      </c>
      <c r="M86" s="7">
        <v>327485.78999999998</v>
      </c>
      <c r="N86" s="7">
        <v>500000</v>
      </c>
      <c r="O86" s="7">
        <v>500000</v>
      </c>
      <c r="P86" s="7">
        <v>500000</v>
      </c>
      <c r="Q86" s="7">
        <v>500000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f t="shared" si="1"/>
        <v>2345629.92</v>
      </c>
      <c r="Y86" s="7">
        <v>2393544.7661808999</v>
      </c>
    </row>
    <row r="87" spans="1:26" ht="22.5">
      <c r="B87" s="5" t="s">
        <v>307</v>
      </c>
      <c r="C87" s="5" t="s">
        <v>308</v>
      </c>
      <c r="D87" s="5" t="s">
        <v>314</v>
      </c>
      <c r="E87" s="5" t="s">
        <v>315</v>
      </c>
      <c r="F87" s="5" t="s">
        <v>29</v>
      </c>
      <c r="G87" s="5" t="s">
        <v>316</v>
      </c>
      <c r="H87" s="5" t="s">
        <v>31</v>
      </c>
      <c r="I87" s="5" t="s">
        <v>32</v>
      </c>
      <c r="J87" s="5" t="s">
        <v>33</v>
      </c>
      <c r="K87" s="6">
        <v>162</v>
      </c>
      <c r="L87" s="7">
        <v>223465.47</v>
      </c>
      <c r="M87" s="7">
        <v>807310.98</v>
      </c>
      <c r="N87" s="7">
        <v>3429527.8431219002</v>
      </c>
      <c r="O87" s="7">
        <v>15000000</v>
      </c>
      <c r="P87" s="7">
        <v>25000000</v>
      </c>
      <c r="Q87" s="7">
        <v>54000000</v>
      </c>
      <c r="R87" s="7">
        <v>31800000</v>
      </c>
      <c r="S87" s="7">
        <v>30000000</v>
      </c>
      <c r="T87" s="7">
        <v>18000000</v>
      </c>
      <c r="U87" s="7">
        <v>0</v>
      </c>
      <c r="V87" s="7">
        <v>0</v>
      </c>
      <c r="W87" s="7">
        <v>0</v>
      </c>
      <c r="X87" s="7">
        <f t="shared" si="1"/>
        <v>178260304.29312187</v>
      </c>
      <c r="Y87" s="7">
        <v>178366156.29312199</v>
      </c>
      <c r="Z87" s="10"/>
    </row>
    <row r="88" spans="1:26" ht="22.5">
      <c r="A88" s="3" t="s">
        <v>288</v>
      </c>
      <c r="B88" s="5" t="s">
        <v>307</v>
      </c>
      <c r="C88" s="5" t="s">
        <v>308</v>
      </c>
      <c r="D88" s="5" t="s">
        <v>317</v>
      </c>
      <c r="E88" s="5" t="s">
        <v>318</v>
      </c>
      <c r="F88" s="5" t="s">
        <v>29</v>
      </c>
      <c r="G88" s="5" t="s">
        <v>319</v>
      </c>
      <c r="H88" s="5" t="s">
        <v>31</v>
      </c>
      <c r="I88" s="5" t="s">
        <v>32</v>
      </c>
      <c r="J88" s="5" t="s">
        <v>33</v>
      </c>
      <c r="K88" s="6">
        <v>123</v>
      </c>
      <c r="L88" s="7">
        <v>26205.43</v>
      </c>
      <c r="M88" s="7">
        <v>35431.43</v>
      </c>
      <c r="N88" s="7">
        <v>332385.63425340003</v>
      </c>
      <c r="O88" s="7">
        <v>748596</v>
      </c>
      <c r="P88" s="7">
        <v>751613</v>
      </c>
      <c r="Q88" s="7">
        <v>946877</v>
      </c>
      <c r="R88" s="7">
        <v>950952</v>
      </c>
      <c r="S88" s="7">
        <v>160660</v>
      </c>
      <c r="T88" s="7">
        <v>0</v>
      </c>
      <c r="U88" s="7">
        <v>0</v>
      </c>
      <c r="V88" s="7">
        <v>0</v>
      </c>
      <c r="W88" s="7">
        <v>0</v>
      </c>
      <c r="X88" s="7">
        <f t="shared" si="1"/>
        <v>3952720.4942534002</v>
      </c>
      <c r="Y88" s="7">
        <v>3952720.4942533998</v>
      </c>
    </row>
    <row r="89" spans="1:26" ht="22.5">
      <c r="A89" s="3" t="s">
        <v>320</v>
      </c>
      <c r="B89" s="5" t="s">
        <v>307</v>
      </c>
      <c r="C89" s="5" t="s">
        <v>308</v>
      </c>
      <c r="D89" s="5" t="s">
        <v>321</v>
      </c>
      <c r="E89" s="5" t="s">
        <v>322</v>
      </c>
      <c r="F89" s="5" t="s">
        <v>29</v>
      </c>
      <c r="G89" s="5" t="s">
        <v>323</v>
      </c>
      <c r="H89" s="5" t="s">
        <v>31</v>
      </c>
      <c r="I89" s="5" t="s">
        <v>32</v>
      </c>
      <c r="J89" s="5" t="s">
        <v>33</v>
      </c>
      <c r="K89" s="6">
        <v>111</v>
      </c>
      <c r="L89" s="7">
        <v>336250.97</v>
      </c>
      <c r="M89" s="7">
        <v>510382.68</v>
      </c>
      <c r="N89" s="7">
        <v>250000</v>
      </c>
      <c r="O89" s="7">
        <v>500000</v>
      </c>
      <c r="P89" s="7">
        <v>3000000</v>
      </c>
      <c r="Q89" s="7">
        <v>5000000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f t="shared" si="1"/>
        <v>9596633.6500000004</v>
      </c>
      <c r="Y89" s="7">
        <v>11352804.793505101</v>
      </c>
    </row>
    <row r="90" spans="1:26" ht="22.5">
      <c r="B90" s="5" t="s">
        <v>307</v>
      </c>
      <c r="C90" s="5" t="s">
        <v>308</v>
      </c>
      <c r="D90" s="5" t="s">
        <v>324</v>
      </c>
      <c r="E90" s="5" t="s">
        <v>325</v>
      </c>
      <c r="F90" s="5" t="s">
        <v>29</v>
      </c>
      <c r="G90" s="5" t="s">
        <v>324</v>
      </c>
      <c r="H90" s="5" t="s">
        <v>31</v>
      </c>
      <c r="I90" s="5" t="s">
        <v>32</v>
      </c>
      <c r="J90" s="5" t="s">
        <v>122</v>
      </c>
      <c r="K90" s="6">
        <v>192</v>
      </c>
      <c r="L90" s="7">
        <v>0</v>
      </c>
      <c r="M90" s="7">
        <v>0</v>
      </c>
      <c r="N90" s="7">
        <v>39706.429782799998</v>
      </c>
      <c r="O90" s="7">
        <v>355847</v>
      </c>
      <c r="P90" s="7">
        <v>2104528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f t="shared" si="1"/>
        <v>2500081.4297827999</v>
      </c>
      <c r="Y90" s="7">
        <v>2500081.4297827999</v>
      </c>
    </row>
    <row r="91" spans="1:26">
      <c r="A91" s="3" t="s">
        <v>326</v>
      </c>
      <c r="B91" s="5" t="s">
        <v>327</v>
      </c>
      <c r="C91" s="5" t="s">
        <v>328</v>
      </c>
      <c r="D91" s="5" t="s">
        <v>329</v>
      </c>
      <c r="E91" s="5" t="s">
        <v>330</v>
      </c>
      <c r="F91" s="5" t="s">
        <v>331</v>
      </c>
      <c r="G91" s="5" t="s">
        <v>332</v>
      </c>
      <c r="H91" s="5" t="s">
        <v>31</v>
      </c>
      <c r="I91" s="5" t="s">
        <v>83</v>
      </c>
      <c r="J91" s="5" t="s">
        <v>33</v>
      </c>
      <c r="K91" s="6">
        <v>174</v>
      </c>
      <c r="L91" s="7">
        <v>5075619.9800000004</v>
      </c>
      <c r="M91" s="7">
        <v>2373014.44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f t="shared" si="1"/>
        <v>7448634.4199999999</v>
      </c>
      <c r="Y91" s="7">
        <v>7448634.4199999999</v>
      </c>
    </row>
    <row r="92" spans="1:26">
      <c r="B92" s="5" t="s">
        <v>327</v>
      </c>
      <c r="C92" s="5" t="s">
        <v>328</v>
      </c>
      <c r="D92" s="5" t="s">
        <v>333</v>
      </c>
      <c r="E92" s="5" t="s">
        <v>334</v>
      </c>
      <c r="F92" s="5" t="s">
        <v>331</v>
      </c>
      <c r="G92" s="5" t="s">
        <v>335</v>
      </c>
      <c r="H92" s="5" t="s">
        <v>113</v>
      </c>
      <c r="I92" s="5" t="s">
        <v>83</v>
      </c>
      <c r="J92" s="5" t="s">
        <v>33</v>
      </c>
      <c r="K92" s="6">
        <v>165</v>
      </c>
      <c r="L92" s="7">
        <v>963311.99</v>
      </c>
      <c r="M92" s="7">
        <v>118499.66</v>
      </c>
      <c r="N92" s="7">
        <v>3114328</v>
      </c>
      <c r="O92" s="7">
        <v>1385487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f t="shared" si="1"/>
        <v>5581626.6500000004</v>
      </c>
      <c r="Y92" s="7">
        <v>5581626.6500000004</v>
      </c>
    </row>
    <row r="93" spans="1:26">
      <c r="B93" s="5" t="s">
        <v>327</v>
      </c>
      <c r="C93" s="5" t="s">
        <v>328</v>
      </c>
      <c r="D93" s="5" t="s">
        <v>336</v>
      </c>
      <c r="E93" s="5" t="s">
        <v>337</v>
      </c>
      <c r="F93" s="5" t="s">
        <v>331</v>
      </c>
      <c r="G93" s="5" t="s">
        <v>338</v>
      </c>
      <c r="H93" s="5" t="s">
        <v>31</v>
      </c>
      <c r="I93" s="5" t="s">
        <v>83</v>
      </c>
      <c r="J93" s="5" t="s">
        <v>33</v>
      </c>
      <c r="K93" s="6">
        <v>150</v>
      </c>
      <c r="L93" s="7">
        <v>784004.75</v>
      </c>
      <c r="M93" s="11">
        <v>75000</v>
      </c>
      <c r="N93" s="11">
        <v>75000</v>
      </c>
      <c r="O93" s="12">
        <v>150000</v>
      </c>
      <c r="P93" s="12">
        <v>250000</v>
      </c>
      <c r="Q93" s="7">
        <v>14332873</v>
      </c>
      <c r="R93" s="7">
        <v>1311948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f t="shared" si="1"/>
        <v>16978825.75</v>
      </c>
      <c r="Y93" s="7">
        <v>18592561.59</v>
      </c>
    </row>
    <row r="94" spans="1:26" ht="22.5">
      <c r="A94" s="3" t="s">
        <v>326</v>
      </c>
      <c r="B94" s="5" t="s">
        <v>327</v>
      </c>
      <c r="C94" s="5" t="s">
        <v>328</v>
      </c>
      <c r="D94" s="5" t="s">
        <v>339</v>
      </c>
      <c r="E94" s="5" t="s">
        <v>340</v>
      </c>
      <c r="F94" s="5" t="s">
        <v>331</v>
      </c>
      <c r="G94" s="5" t="s">
        <v>332</v>
      </c>
      <c r="H94" s="5" t="s">
        <v>31</v>
      </c>
      <c r="I94" s="5" t="s">
        <v>83</v>
      </c>
      <c r="J94" s="5" t="s">
        <v>33</v>
      </c>
      <c r="K94" s="6">
        <v>174</v>
      </c>
      <c r="L94" s="7">
        <v>0</v>
      </c>
      <c r="M94" s="7">
        <v>1226918</v>
      </c>
      <c r="N94" s="7">
        <v>100000</v>
      </c>
      <c r="O94" s="7">
        <v>100000</v>
      </c>
      <c r="P94" s="7">
        <v>500000</v>
      </c>
      <c r="Q94" s="7">
        <v>1700000</v>
      </c>
      <c r="R94" s="7">
        <v>5000000</v>
      </c>
      <c r="S94" s="7">
        <v>4000000</v>
      </c>
      <c r="T94" s="7">
        <v>0</v>
      </c>
      <c r="U94" s="7">
        <v>0</v>
      </c>
      <c r="V94" s="7">
        <v>0</v>
      </c>
      <c r="W94" s="7">
        <v>0</v>
      </c>
      <c r="X94" s="7">
        <f t="shared" si="1"/>
        <v>12626918</v>
      </c>
      <c r="Y94" s="7">
        <v>12931000</v>
      </c>
    </row>
    <row r="95" spans="1:26">
      <c r="A95" s="3" t="s">
        <v>326</v>
      </c>
      <c r="B95" s="5" t="s">
        <v>327</v>
      </c>
      <c r="C95" s="5" t="s">
        <v>328</v>
      </c>
      <c r="D95" s="5" t="s">
        <v>341</v>
      </c>
      <c r="E95" s="5" t="s">
        <v>342</v>
      </c>
      <c r="F95" s="5" t="s">
        <v>331</v>
      </c>
      <c r="G95" s="5" t="s">
        <v>343</v>
      </c>
      <c r="H95" s="5" t="s">
        <v>31</v>
      </c>
      <c r="I95" s="5" t="s">
        <v>83</v>
      </c>
      <c r="J95" s="5" t="s">
        <v>33</v>
      </c>
      <c r="K95" s="6">
        <v>147</v>
      </c>
      <c r="L95" s="7">
        <v>633419.77</v>
      </c>
      <c r="M95" s="7">
        <v>451419.71</v>
      </c>
      <c r="N95" s="7">
        <v>2781215</v>
      </c>
      <c r="O95" s="7">
        <v>1599594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f t="shared" si="1"/>
        <v>5465648.4800000004</v>
      </c>
      <c r="Y95" s="7">
        <v>5465648.4800000004</v>
      </c>
    </row>
    <row r="96" spans="1:26" ht="22.5">
      <c r="B96" s="5" t="s">
        <v>327</v>
      </c>
      <c r="C96" s="5" t="s">
        <v>328</v>
      </c>
      <c r="D96" s="5" t="s">
        <v>344</v>
      </c>
      <c r="E96" s="5" t="s">
        <v>345</v>
      </c>
      <c r="F96" s="5" t="s">
        <v>331</v>
      </c>
      <c r="G96" s="5" t="s">
        <v>346</v>
      </c>
      <c r="H96" s="5" t="s">
        <v>31</v>
      </c>
      <c r="I96" s="5" t="s">
        <v>83</v>
      </c>
      <c r="J96" s="5" t="s">
        <v>33</v>
      </c>
      <c r="K96" s="6">
        <v>177</v>
      </c>
      <c r="L96" s="7">
        <v>4830388.1399999997</v>
      </c>
      <c r="M96" s="7">
        <v>216534.57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f t="shared" si="1"/>
        <v>5046922.71</v>
      </c>
      <c r="Y96" s="7">
        <v>5046922.71</v>
      </c>
    </row>
    <row r="97" spans="1:33">
      <c r="A97" s="3" t="s">
        <v>288</v>
      </c>
      <c r="B97" s="5" t="s">
        <v>327</v>
      </c>
      <c r="C97" s="5" t="s">
        <v>328</v>
      </c>
      <c r="D97" s="5" t="s">
        <v>347</v>
      </c>
      <c r="E97" s="5" t="s">
        <v>348</v>
      </c>
      <c r="F97" s="5" t="s">
        <v>331</v>
      </c>
      <c r="G97" s="5" t="s">
        <v>349</v>
      </c>
      <c r="H97" s="5" t="s">
        <v>31</v>
      </c>
      <c r="I97" s="5" t="s">
        <v>83</v>
      </c>
      <c r="J97" s="5" t="s">
        <v>33</v>
      </c>
      <c r="K97" s="6">
        <v>114</v>
      </c>
      <c r="L97" s="7">
        <v>742983.78</v>
      </c>
      <c r="M97" s="7">
        <v>2152759.5299999998</v>
      </c>
      <c r="N97" s="7">
        <v>48443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f t="shared" si="1"/>
        <v>2944186.3099999996</v>
      </c>
      <c r="Y97" s="7">
        <v>2944186.31</v>
      </c>
    </row>
    <row r="98" spans="1:33">
      <c r="A98" s="3" t="s">
        <v>326</v>
      </c>
      <c r="B98" s="5" t="s">
        <v>350</v>
      </c>
      <c r="C98" s="5" t="s">
        <v>351</v>
      </c>
      <c r="D98" s="5" t="s">
        <v>352</v>
      </c>
      <c r="E98" s="5" t="s">
        <v>353</v>
      </c>
      <c r="F98" s="5" t="s">
        <v>331</v>
      </c>
      <c r="G98" s="5" t="s">
        <v>354</v>
      </c>
      <c r="H98" s="5" t="s">
        <v>31</v>
      </c>
      <c r="I98" s="5" t="s">
        <v>83</v>
      </c>
      <c r="J98" s="5" t="s">
        <v>33</v>
      </c>
      <c r="K98" s="6">
        <v>159</v>
      </c>
      <c r="L98" s="7">
        <v>945189.84</v>
      </c>
      <c r="M98" s="7">
        <v>16976.810000000001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f t="shared" si="1"/>
        <v>962166.65</v>
      </c>
      <c r="Y98" s="7">
        <v>962166.65</v>
      </c>
    </row>
    <row r="99" spans="1:33" ht="22.5">
      <c r="A99" s="3" t="s">
        <v>326</v>
      </c>
      <c r="B99" s="5" t="s">
        <v>350</v>
      </c>
      <c r="C99" s="5" t="s">
        <v>351</v>
      </c>
      <c r="D99" s="5" t="s">
        <v>355</v>
      </c>
      <c r="E99" s="5" t="s">
        <v>356</v>
      </c>
      <c r="F99" s="5" t="s">
        <v>331</v>
      </c>
      <c r="G99" s="5" t="s">
        <v>354</v>
      </c>
      <c r="H99" s="5" t="s">
        <v>31</v>
      </c>
      <c r="I99" s="5" t="s">
        <v>83</v>
      </c>
      <c r="J99" s="5" t="s">
        <v>33</v>
      </c>
      <c r="K99" s="6">
        <v>123</v>
      </c>
      <c r="L99" s="7">
        <v>1332.25</v>
      </c>
      <c r="M99" s="7">
        <v>551414.15</v>
      </c>
      <c r="N99" s="7">
        <v>6040999</v>
      </c>
      <c r="O99" s="7">
        <v>9000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f t="shared" si="1"/>
        <v>6602745.4000000004</v>
      </c>
      <c r="Y99" s="7">
        <v>6602745.4000000004</v>
      </c>
    </row>
    <row r="100" spans="1:33" ht="22.5">
      <c r="A100" s="3" t="s">
        <v>326</v>
      </c>
      <c r="B100" s="5" t="s">
        <v>350</v>
      </c>
      <c r="C100" s="5" t="s">
        <v>351</v>
      </c>
      <c r="D100" s="5" t="s">
        <v>357</v>
      </c>
      <c r="E100" s="5" t="s">
        <v>358</v>
      </c>
      <c r="F100" s="5" t="s">
        <v>331</v>
      </c>
      <c r="G100" s="5" t="s">
        <v>354</v>
      </c>
      <c r="H100" s="5" t="s">
        <v>31</v>
      </c>
      <c r="I100" s="5" t="s">
        <v>83</v>
      </c>
      <c r="J100" s="5" t="s">
        <v>33</v>
      </c>
      <c r="K100" s="6">
        <v>123</v>
      </c>
      <c r="L100" s="7">
        <v>1184.21</v>
      </c>
      <c r="M100" s="7">
        <v>415258.41</v>
      </c>
      <c r="N100" s="7">
        <v>2101535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f t="shared" si="1"/>
        <v>2517977.62</v>
      </c>
      <c r="Y100" s="7">
        <v>2517977.62</v>
      </c>
    </row>
    <row r="101" spans="1:33" ht="22.5">
      <c r="A101" s="3" t="s">
        <v>288</v>
      </c>
      <c r="B101" s="5" t="s">
        <v>359</v>
      </c>
      <c r="C101" s="5" t="s">
        <v>360</v>
      </c>
      <c r="D101" s="5" t="s">
        <v>361</v>
      </c>
      <c r="E101" s="5" t="s">
        <v>362</v>
      </c>
      <c r="F101" s="5" t="s">
        <v>331</v>
      </c>
      <c r="G101" s="5" t="s">
        <v>363</v>
      </c>
      <c r="H101" s="5" t="s">
        <v>31</v>
      </c>
      <c r="I101" s="5" t="s">
        <v>83</v>
      </c>
      <c r="J101" s="5" t="s">
        <v>33</v>
      </c>
      <c r="K101" s="6">
        <v>117</v>
      </c>
      <c r="L101" s="7">
        <v>82546.53</v>
      </c>
      <c r="M101" s="7">
        <v>25000</v>
      </c>
      <c r="N101" s="7">
        <v>150000</v>
      </c>
      <c r="O101" s="7">
        <v>250000</v>
      </c>
      <c r="P101" s="13"/>
      <c r="Q101" s="13"/>
      <c r="R101" s="13"/>
      <c r="S101" s="7">
        <v>1500000</v>
      </c>
      <c r="T101" s="7">
        <v>5000000</v>
      </c>
      <c r="U101" s="7">
        <v>5000000</v>
      </c>
      <c r="V101" s="7">
        <v>1000000</v>
      </c>
      <c r="W101" s="7">
        <v>0</v>
      </c>
      <c r="X101" s="7">
        <f>SUM(S101:W101)+L101+M101+N101+O101</f>
        <v>13007546.529999999</v>
      </c>
      <c r="Y101" s="7">
        <v>13142544.539999999</v>
      </c>
    </row>
    <row r="102" spans="1:33" ht="22.5">
      <c r="A102" s="3" t="s">
        <v>288</v>
      </c>
      <c r="B102" s="5" t="s">
        <v>359</v>
      </c>
      <c r="C102" s="5" t="s">
        <v>360</v>
      </c>
      <c r="D102" s="5" t="s">
        <v>364</v>
      </c>
      <c r="E102" s="5" t="s">
        <v>365</v>
      </c>
      <c r="F102" s="5" t="s">
        <v>331</v>
      </c>
      <c r="G102" s="5" t="s">
        <v>366</v>
      </c>
      <c r="H102" s="5" t="s">
        <v>31</v>
      </c>
      <c r="I102" s="5" t="s">
        <v>83</v>
      </c>
      <c r="J102" s="5" t="s">
        <v>33</v>
      </c>
      <c r="K102" s="6">
        <v>120</v>
      </c>
      <c r="L102" s="7">
        <v>3831.38</v>
      </c>
      <c r="M102" s="7">
        <v>10240.74</v>
      </c>
      <c r="N102" s="7">
        <v>113011</v>
      </c>
      <c r="O102" s="7">
        <v>174905</v>
      </c>
      <c r="P102" s="7">
        <v>337706</v>
      </c>
      <c r="Q102" s="7">
        <v>389391</v>
      </c>
      <c r="R102" s="7">
        <v>568156</v>
      </c>
      <c r="S102" s="7">
        <v>251719</v>
      </c>
      <c r="T102" s="7">
        <v>0</v>
      </c>
      <c r="U102" s="7">
        <v>0</v>
      </c>
      <c r="V102" s="7">
        <v>0</v>
      </c>
      <c r="W102" s="7">
        <v>0</v>
      </c>
      <c r="X102" s="7">
        <f>SUM(P102:W102)+L102+M102+N102+O102</f>
        <v>1848960.1199999999</v>
      </c>
      <c r="Y102" s="7">
        <v>1848960.12</v>
      </c>
    </row>
    <row r="103" spans="1:33" ht="22.5">
      <c r="B103" s="5" t="s">
        <v>359</v>
      </c>
      <c r="C103" s="5" t="s">
        <v>360</v>
      </c>
      <c r="D103" s="5" t="s">
        <v>367</v>
      </c>
      <c r="E103" s="5" t="s">
        <v>368</v>
      </c>
      <c r="F103" s="5" t="s">
        <v>331</v>
      </c>
      <c r="G103" s="5" t="s">
        <v>369</v>
      </c>
      <c r="H103" s="5" t="s">
        <v>31</v>
      </c>
      <c r="I103" s="5" t="s">
        <v>83</v>
      </c>
      <c r="J103" s="5" t="s">
        <v>33</v>
      </c>
      <c r="K103" s="6">
        <v>176</v>
      </c>
      <c r="L103" s="7">
        <v>1259249.08</v>
      </c>
      <c r="M103" s="7">
        <v>420719.97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f>SUM(P103:W103)+L103+M103+N103+O103</f>
        <v>1679969.05</v>
      </c>
      <c r="Y103" s="7">
        <v>1679969.05</v>
      </c>
    </row>
    <row r="104" spans="1:33">
      <c r="A104" s="3" t="s">
        <v>288</v>
      </c>
      <c r="B104" s="5" t="s">
        <v>370</v>
      </c>
      <c r="C104" s="5" t="s">
        <v>371</v>
      </c>
      <c r="D104" s="5" t="s">
        <v>372</v>
      </c>
      <c r="E104" s="5" t="s">
        <v>373</v>
      </c>
      <c r="F104" s="5" t="s">
        <v>331</v>
      </c>
      <c r="G104" s="5" t="s">
        <v>374</v>
      </c>
      <c r="H104" s="5" t="s">
        <v>31</v>
      </c>
      <c r="I104" s="5" t="s">
        <v>83</v>
      </c>
      <c r="J104" s="5" t="s">
        <v>33</v>
      </c>
      <c r="K104" s="6">
        <v>120</v>
      </c>
      <c r="L104" s="7">
        <v>154897.5</v>
      </c>
      <c r="M104" s="7">
        <v>25017.03</v>
      </c>
      <c r="N104" s="7">
        <v>100000</v>
      </c>
      <c r="O104" s="7">
        <v>500000</v>
      </c>
      <c r="P104" s="7">
        <v>2558893</v>
      </c>
      <c r="Q104" s="7">
        <v>2779447</v>
      </c>
      <c r="R104" s="7">
        <v>4278259</v>
      </c>
      <c r="S104" s="7">
        <v>3987359</v>
      </c>
      <c r="T104" s="7">
        <v>1500000</v>
      </c>
      <c r="U104" s="7">
        <v>0</v>
      </c>
      <c r="V104" s="7">
        <v>0</v>
      </c>
      <c r="W104" s="7">
        <v>0</v>
      </c>
      <c r="X104" s="7">
        <f>SUM(P104:W104)+L104+M104+N104+O104</f>
        <v>15883872.529999999</v>
      </c>
      <c r="Y104" s="7">
        <v>15977164.529999999</v>
      </c>
    </row>
    <row r="105" spans="1:33" ht="22.5">
      <c r="A105" s="3" t="s">
        <v>288</v>
      </c>
      <c r="B105" s="5" t="s">
        <v>370</v>
      </c>
      <c r="C105" s="5" t="s">
        <v>371</v>
      </c>
      <c r="D105" s="5" t="s">
        <v>375</v>
      </c>
      <c r="E105" s="5" t="s">
        <v>376</v>
      </c>
      <c r="F105" s="5" t="s">
        <v>331</v>
      </c>
      <c r="G105" s="5" t="s">
        <v>377</v>
      </c>
      <c r="H105" s="5" t="s">
        <v>31</v>
      </c>
      <c r="I105" s="5" t="s">
        <v>83</v>
      </c>
      <c r="J105" s="5" t="s">
        <v>33</v>
      </c>
      <c r="K105" s="6">
        <v>141</v>
      </c>
      <c r="L105" s="7">
        <v>960161.6</v>
      </c>
      <c r="M105" s="7">
        <v>181528.8</v>
      </c>
      <c r="N105" s="7">
        <v>2979831</v>
      </c>
      <c r="O105" s="7">
        <v>30000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f>SUM(P105:W105)+L105+M105+N105+O105</f>
        <v>4151521.4</v>
      </c>
      <c r="Y105" s="7">
        <v>4151521.4</v>
      </c>
    </row>
    <row r="106" spans="1:33" ht="22.5">
      <c r="A106" s="3" t="s">
        <v>326</v>
      </c>
      <c r="B106" s="5" t="s">
        <v>378</v>
      </c>
      <c r="C106" s="5" t="s">
        <v>379</v>
      </c>
      <c r="D106" s="5" t="s">
        <v>380</v>
      </c>
      <c r="E106" s="5" t="s">
        <v>381</v>
      </c>
      <c r="F106" s="5" t="s">
        <v>331</v>
      </c>
      <c r="G106" s="5" t="s">
        <v>382</v>
      </c>
      <c r="H106" s="5" t="s">
        <v>31</v>
      </c>
      <c r="I106" s="5" t="s">
        <v>83</v>
      </c>
      <c r="J106" s="5" t="s">
        <v>33</v>
      </c>
      <c r="K106" s="6">
        <v>114</v>
      </c>
      <c r="L106" s="7">
        <v>427332.49</v>
      </c>
      <c r="M106" s="7">
        <v>230046.07999999999</v>
      </c>
      <c r="N106" s="13"/>
      <c r="O106" s="13"/>
      <c r="P106" s="7">
        <v>332732</v>
      </c>
      <c r="Q106" s="7">
        <v>2290507</v>
      </c>
      <c r="R106" s="7">
        <v>22586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f>SUM(Q106:W106)+L106+M106+P106+Q106</f>
        <v>5593710.5700000003</v>
      </c>
      <c r="Y106" s="7">
        <v>3303203.57</v>
      </c>
    </row>
    <row r="107" spans="1:33" ht="22.5">
      <c r="A107" s="3" t="s">
        <v>326</v>
      </c>
      <c r="B107" s="5" t="s">
        <v>378</v>
      </c>
      <c r="C107" s="5" t="s">
        <v>379</v>
      </c>
      <c r="D107" s="5" t="s">
        <v>383</v>
      </c>
      <c r="E107" s="5" t="s">
        <v>384</v>
      </c>
      <c r="F107" s="5" t="s">
        <v>331</v>
      </c>
      <c r="G107" s="5" t="s">
        <v>385</v>
      </c>
      <c r="H107" s="5" t="s">
        <v>31</v>
      </c>
      <c r="I107" s="5" t="s">
        <v>83</v>
      </c>
      <c r="J107" s="5" t="s">
        <v>33</v>
      </c>
      <c r="K107" s="6">
        <v>180</v>
      </c>
      <c r="L107" s="7">
        <v>256419.6</v>
      </c>
      <c r="M107" s="7">
        <v>220948.68</v>
      </c>
      <c r="N107" s="7">
        <v>1072981</v>
      </c>
      <c r="O107" s="7">
        <v>3592033</v>
      </c>
      <c r="P107" s="7">
        <v>1000000</v>
      </c>
      <c r="Q107" s="7">
        <v>3500000</v>
      </c>
      <c r="R107" s="7">
        <v>3500000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f t="shared" ref="X107:X134" si="2">SUM(P107:W107)+L107+M107+N107+O107</f>
        <v>13142382.279999999</v>
      </c>
      <c r="Y107" s="7">
        <v>12468648.279999999</v>
      </c>
      <c r="AD107" s="4"/>
      <c r="AE107" s="4"/>
      <c r="AF107" s="4"/>
      <c r="AG107" s="4"/>
    </row>
    <row r="108" spans="1:33" ht="22.5">
      <c r="B108" s="5" t="s">
        <v>378</v>
      </c>
      <c r="C108" s="5" t="s">
        <v>379</v>
      </c>
      <c r="D108" s="5" t="s">
        <v>386</v>
      </c>
      <c r="E108" s="5" t="s">
        <v>387</v>
      </c>
      <c r="F108" s="5" t="s">
        <v>331</v>
      </c>
      <c r="G108" s="5" t="s">
        <v>388</v>
      </c>
      <c r="H108" s="5" t="s">
        <v>31</v>
      </c>
      <c r="I108" s="5" t="s">
        <v>83</v>
      </c>
      <c r="J108" s="5" t="s">
        <v>33</v>
      </c>
      <c r="K108" s="6">
        <v>192</v>
      </c>
      <c r="L108" s="7">
        <v>7078238.2199999997</v>
      </c>
      <c r="M108" s="7">
        <v>232916.05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f t="shared" si="2"/>
        <v>7311154.2699999996</v>
      </c>
      <c r="Y108" s="7">
        <v>7311154.2699999996</v>
      </c>
    </row>
    <row r="109" spans="1:33" ht="22.5">
      <c r="B109" s="5" t="s">
        <v>378</v>
      </c>
      <c r="C109" s="5" t="s">
        <v>379</v>
      </c>
      <c r="D109" s="5" t="s">
        <v>389</v>
      </c>
      <c r="E109" s="5" t="s">
        <v>390</v>
      </c>
      <c r="F109" s="5" t="s">
        <v>331</v>
      </c>
      <c r="G109" s="5" t="s">
        <v>391</v>
      </c>
      <c r="H109" s="5" t="s">
        <v>31</v>
      </c>
      <c r="I109" s="5" t="s">
        <v>83</v>
      </c>
      <c r="J109" s="5" t="s">
        <v>33</v>
      </c>
      <c r="K109" s="6">
        <v>256</v>
      </c>
      <c r="L109" s="7">
        <v>10075882.33</v>
      </c>
      <c r="M109" s="7">
        <v>20898.28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f t="shared" si="2"/>
        <v>10096780.609999999</v>
      </c>
      <c r="Y109" s="7">
        <v>10096780.609999999</v>
      </c>
    </row>
    <row r="110" spans="1:33" ht="22.5">
      <c r="B110" s="5" t="s">
        <v>378</v>
      </c>
      <c r="C110" s="5" t="s">
        <v>379</v>
      </c>
      <c r="D110" s="5" t="s">
        <v>392</v>
      </c>
      <c r="E110" s="5" t="s">
        <v>393</v>
      </c>
      <c r="F110" s="5" t="s">
        <v>331</v>
      </c>
      <c r="G110" s="5" t="s">
        <v>394</v>
      </c>
      <c r="H110" s="5" t="s">
        <v>278</v>
      </c>
      <c r="I110" s="5" t="s">
        <v>83</v>
      </c>
      <c r="J110" s="5" t="s">
        <v>33</v>
      </c>
      <c r="K110" s="6">
        <v>153</v>
      </c>
      <c r="L110" s="7">
        <v>627983.56999999995</v>
      </c>
      <c r="M110" s="7">
        <v>704447.64</v>
      </c>
      <c r="N110" s="7">
        <v>290934</v>
      </c>
      <c r="O110" s="7">
        <v>2406019</v>
      </c>
      <c r="P110" s="7">
        <v>3069773</v>
      </c>
      <c r="Q110" s="7">
        <v>39004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f t="shared" si="2"/>
        <v>7138161.21</v>
      </c>
      <c r="Y110" s="7">
        <v>7138161.21</v>
      </c>
    </row>
    <row r="111" spans="1:33" ht="22.5">
      <c r="A111" s="3" t="s">
        <v>288</v>
      </c>
      <c r="B111" s="5" t="s">
        <v>378</v>
      </c>
      <c r="C111" s="5" t="s">
        <v>379</v>
      </c>
      <c r="D111" s="5" t="s">
        <v>395</v>
      </c>
      <c r="E111" s="5" t="s">
        <v>396</v>
      </c>
      <c r="F111" s="5" t="s">
        <v>331</v>
      </c>
      <c r="G111" s="5" t="s">
        <v>395</v>
      </c>
      <c r="H111" s="5" t="s">
        <v>31</v>
      </c>
      <c r="I111" s="5" t="s">
        <v>83</v>
      </c>
      <c r="J111" s="5" t="s">
        <v>33</v>
      </c>
      <c r="K111" s="6">
        <v>132</v>
      </c>
      <c r="L111" s="7">
        <v>0</v>
      </c>
      <c r="M111" s="7">
        <v>35700</v>
      </c>
      <c r="N111" s="7">
        <v>496772</v>
      </c>
      <c r="O111" s="7">
        <v>1018190</v>
      </c>
      <c r="P111" s="7">
        <v>1611335</v>
      </c>
      <c r="Q111" s="7">
        <v>38000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f t="shared" si="2"/>
        <v>3199997</v>
      </c>
      <c r="Y111" s="7">
        <v>3199997</v>
      </c>
    </row>
    <row r="112" spans="1:33" ht="22.5">
      <c r="B112" s="5" t="s">
        <v>378</v>
      </c>
      <c r="C112" s="5" t="s">
        <v>379</v>
      </c>
      <c r="D112" s="5" t="s">
        <v>397</v>
      </c>
      <c r="E112" s="5" t="s">
        <v>398</v>
      </c>
      <c r="F112" s="5" t="s">
        <v>331</v>
      </c>
      <c r="G112" s="5" t="s">
        <v>399</v>
      </c>
      <c r="H112" s="5" t="s">
        <v>31</v>
      </c>
      <c r="I112" s="5" t="s">
        <v>83</v>
      </c>
      <c r="J112" s="5" t="s">
        <v>33</v>
      </c>
      <c r="K112" s="6">
        <v>153</v>
      </c>
      <c r="L112" s="7">
        <v>261263.88</v>
      </c>
      <c r="M112" s="7">
        <v>280825.61</v>
      </c>
      <c r="N112" s="7">
        <v>1612980</v>
      </c>
      <c r="O112" s="7">
        <v>17022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f t="shared" si="2"/>
        <v>2172091.4900000002</v>
      </c>
      <c r="Y112" s="7">
        <v>2172091.4900000002</v>
      </c>
    </row>
    <row r="113" spans="1:25" ht="22.5">
      <c r="A113" s="3" t="s">
        <v>288</v>
      </c>
      <c r="B113" s="5" t="s">
        <v>378</v>
      </c>
      <c r="C113" s="5" t="s">
        <v>379</v>
      </c>
      <c r="D113" s="5" t="s">
        <v>400</v>
      </c>
      <c r="E113" s="5" t="s">
        <v>401</v>
      </c>
      <c r="F113" s="5" t="s">
        <v>331</v>
      </c>
      <c r="G113" s="5" t="s">
        <v>400</v>
      </c>
      <c r="H113" s="5" t="s">
        <v>31</v>
      </c>
      <c r="I113" s="5" t="s">
        <v>83</v>
      </c>
      <c r="J113" s="5" t="s">
        <v>33</v>
      </c>
      <c r="K113" s="6">
        <v>123</v>
      </c>
      <c r="L113" s="7">
        <v>0</v>
      </c>
      <c r="M113" s="7">
        <v>39784</v>
      </c>
      <c r="N113" s="9">
        <v>204144</v>
      </c>
      <c r="O113" s="9">
        <v>1400087</v>
      </c>
      <c r="P113" s="7">
        <v>1246889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f t="shared" si="2"/>
        <v>2890904</v>
      </c>
      <c r="Y113" s="7">
        <v>2890904</v>
      </c>
    </row>
    <row r="114" spans="1:25" ht="22.5">
      <c r="B114" s="5" t="s">
        <v>378</v>
      </c>
      <c r="C114" s="5" t="s">
        <v>379</v>
      </c>
      <c r="D114" s="5" t="s">
        <v>402</v>
      </c>
      <c r="E114" s="5" t="s">
        <v>403</v>
      </c>
      <c r="F114" s="5" t="s">
        <v>331</v>
      </c>
      <c r="G114" s="5" t="s">
        <v>404</v>
      </c>
      <c r="H114" s="5" t="s">
        <v>31</v>
      </c>
      <c r="I114" s="5" t="s">
        <v>83</v>
      </c>
      <c r="J114" s="5" t="s">
        <v>33</v>
      </c>
      <c r="K114" s="6">
        <v>150</v>
      </c>
      <c r="L114" s="7">
        <v>1138057.07</v>
      </c>
      <c r="M114" s="7">
        <v>-69870.38</v>
      </c>
      <c r="N114" s="7">
        <v>1566089</v>
      </c>
      <c r="O114" s="7">
        <v>22409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f t="shared" si="2"/>
        <v>2656684.69</v>
      </c>
      <c r="Y114" s="7">
        <v>2656684.69</v>
      </c>
    </row>
    <row r="115" spans="1:25" ht="22.5">
      <c r="B115" s="5" t="s">
        <v>378</v>
      </c>
      <c r="C115" s="5" t="s">
        <v>379</v>
      </c>
      <c r="D115" s="5" t="s">
        <v>405</v>
      </c>
      <c r="E115" s="5" t="s">
        <v>406</v>
      </c>
      <c r="F115" s="5" t="s">
        <v>331</v>
      </c>
      <c r="G115" s="5" t="s">
        <v>407</v>
      </c>
      <c r="H115" s="5" t="s">
        <v>31</v>
      </c>
      <c r="I115" s="5" t="s">
        <v>83</v>
      </c>
      <c r="J115" s="5" t="s">
        <v>33</v>
      </c>
      <c r="K115" s="6">
        <v>150</v>
      </c>
      <c r="L115" s="7">
        <v>107175.79</v>
      </c>
      <c r="M115" s="7">
        <v>234918.11</v>
      </c>
      <c r="N115" s="7">
        <v>260167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f t="shared" si="2"/>
        <v>602260.89999999991</v>
      </c>
      <c r="Y115" s="7">
        <v>602260.9</v>
      </c>
    </row>
    <row r="116" spans="1:25" ht="22.5">
      <c r="A116" s="3" t="s">
        <v>326</v>
      </c>
      <c r="B116" s="5" t="s">
        <v>378</v>
      </c>
      <c r="C116" s="5" t="s">
        <v>379</v>
      </c>
      <c r="D116" s="5" t="s">
        <v>408</v>
      </c>
      <c r="E116" s="5" t="s">
        <v>409</v>
      </c>
      <c r="F116" s="5" t="s">
        <v>331</v>
      </c>
      <c r="G116" s="5" t="s">
        <v>410</v>
      </c>
      <c r="H116" s="5" t="s">
        <v>31</v>
      </c>
      <c r="I116" s="5" t="s">
        <v>83</v>
      </c>
      <c r="J116" s="5" t="s">
        <v>33</v>
      </c>
      <c r="K116" s="6">
        <v>132</v>
      </c>
      <c r="L116" s="7">
        <v>662772.24</v>
      </c>
      <c r="M116" s="7">
        <v>566256.46</v>
      </c>
      <c r="N116" s="7">
        <v>521847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f t="shared" si="2"/>
        <v>1750875.7</v>
      </c>
      <c r="Y116" s="7">
        <v>1750875.7</v>
      </c>
    </row>
    <row r="117" spans="1:25">
      <c r="A117" s="3" t="s">
        <v>288</v>
      </c>
      <c r="B117" s="5" t="s">
        <v>411</v>
      </c>
      <c r="C117" s="5" t="s">
        <v>412</v>
      </c>
      <c r="D117" s="5" t="s">
        <v>413</v>
      </c>
      <c r="E117" s="5" t="s">
        <v>414</v>
      </c>
      <c r="F117" s="5" t="s">
        <v>331</v>
      </c>
      <c r="G117" s="5" t="s">
        <v>413</v>
      </c>
      <c r="H117" s="5" t="s">
        <v>31</v>
      </c>
      <c r="I117" s="5" t="s">
        <v>83</v>
      </c>
      <c r="J117" s="5" t="s">
        <v>122</v>
      </c>
      <c r="K117" s="6">
        <v>135</v>
      </c>
      <c r="L117" s="7">
        <v>0</v>
      </c>
      <c r="M117" s="7">
        <v>0</v>
      </c>
      <c r="N117" s="7">
        <v>24353</v>
      </c>
      <c r="O117" s="7">
        <v>75496</v>
      </c>
      <c r="P117" s="7">
        <v>75799</v>
      </c>
      <c r="Q117" s="7">
        <v>1012657</v>
      </c>
      <c r="R117" s="7">
        <v>2529646</v>
      </c>
      <c r="S117" s="7">
        <v>3029959</v>
      </c>
      <c r="T117" s="7">
        <v>3916987</v>
      </c>
      <c r="U117" s="7">
        <v>5292553</v>
      </c>
      <c r="V117" s="7">
        <v>5292553</v>
      </c>
      <c r="W117" s="7">
        <v>100000</v>
      </c>
      <c r="X117" s="7">
        <f t="shared" si="2"/>
        <v>21350003</v>
      </c>
      <c r="Y117" s="7">
        <v>21350003</v>
      </c>
    </row>
    <row r="118" spans="1:25">
      <c r="A118" s="3" t="s">
        <v>288</v>
      </c>
      <c r="B118" s="5" t="s">
        <v>411</v>
      </c>
      <c r="C118" s="5" t="s">
        <v>412</v>
      </c>
      <c r="D118" s="5" t="s">
        <v>415</v>
      </c>
      <c r="E118" s="5" t="s">
        <v>416</v>
      </c>
      <c r="F118" s="5" t="s">
        <v>331</v>
      </c>
      <c r="G118" s="5" t="s">
        <v>415</v>
      </c>
      <c r="H118" s="5" t="s">
        <v>31</v>
      </c>
      <c r="I118" s="5" t="s">
        <v>83</v>
      </c>
      <c r="J118" s="5" t="s">
        <v>33</v>
      </c>
      <c r="K118" s="6">
        <v>120</v>
      </c>
      <c r="L118" s="7">
        <v>0</v>
      </c>
      <c r="M118" s="7">
        <v>0</v>
      </c>
      <c r="N118" s="7">
        <v>99278</v>
      </c>
      <c r="O118" s="7">
        <v>120690</v>
      </c>
      <c r="P118" s="7">
        <v>350822</v>
      </c>
      <c r="Q118" s="7">
        <v>1350250</v>
      </c>
      <c r="R118" s="7">
        <v>2188375</v>
      </c>
      <c r="S118" s="7">
        <v>2206166</v>
      </c>
      <c r="T118" s="7">
        <v>3139321</v>
      </c>
      <c r="U118" s="7">
        <v>3248411</v>
      </c>
      <c r="V118" s="7">
        <v>1696683</v>
      </c>
      <c r="W118" s="7">
        <v>0</v>
      </c>
      <c r="X118" s="7">
        <f t="shared" si="2"/>
        <v>14399996</v>
      </c>
      <c r="Y118" s="7">
        <v>14399996</v>
      </c>
    </row>
    <row r="119" spans="1:25" ht="22.5">
      <c r="A119" s="3" t="s">
        <v>288</v>
      </c>
      <c r="B119" s="5" t="s">
        <v>411</v>
      </c>
      <c r="C119" s="5" t="s">
        <v>412</v>
      </c>
      <c r="D119" s="5" t="s">
        <v>417</v>
      </c>
      <c r="E119" s="5" t="s">
        <v>418</v>
      </c>
      <c r="F119" s="5" t="s">
        <v>331</v>
      </c>
      <c r="G119" s="5" t="s">
        <v>417</v>
      </c>
      <c r="H119" s="5" t="s">
        <v>31</v>
      </c>
      <c r="I119" s="5" t="s">
        <v>83</v>
      </c>
      <c r="J119" s="5" t="s">
        <v>122</v>
      </c>
      <c r="K119" s="6">
        <v>129</v>
      </c>
      <c r="L119" s="7">
        <v>117601</v>
      </c>
      <c r="M119" s="7">
        <v>67951</v>
      </c>
      <c r="N119" s="7">
        <v>572140</v>
      </c>
      <c r="O119" s="7">
        <v>3441036</v>
      </c>
      <c r="P119" s="7">
        <v>4117787</v>
      </c>
      <c r="Q119" s="7">
        <v>3798986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f t="shared" si="2"/>
        <v>12115501</v>
      </c>
      <c r="Y119" s="7">
        <v>11997900</v>
      </c>
    </row>
    <row r="120" spans="1:25" ht="22.5">
      <c r="A120" s="3" t="s">
        <v>288</v>
      </c>
      <c r="B120" s="5" t="s">
        <v>411</v>
      </c>
      <c r="C120" s="5" t="s">
        <v>412</v>
      </c>
      <c r="D120" s="5" t="s">
        <v>419</v>
      </c>
      <c r="E120" s="5" t="s">
        <v>420</v>
      </c>
      <c r="F120" s="5" t="s">
        <v>331</v>
      </c>
      <c r="G120" s="5" t="s">
        <v>419</v>
      </c>
      <c r="H120" s="5" t="s">
        <v>31</v>
      </c>
      <c r="I120" s="5" t="s">
        <v>83</v>
      </c>
      <c r="J120" s="5" t="s">
        <v>122</v>
      </c>
      <c r="K120" s="6">
        <v>102</v>
      </c>
      <c r="L120" s="7">
        <v>0</v>
      </c>
      <c r="M120" s="7">
        <v>0</v>
      </c>
      <c r="N120" s="7">
        <v>100000</v>
      </c>
      <c r="O120" s="7">
        <v>594047</v>
      </c>
      <c r="P120" s="7">
        <v>2271704</v>
      </c>
      <c r="Q120" s="7">
        <v>3544151</v>
      </c>
      <c r="R120" s="7">
        <v>40099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f t="shared" si="2"/>
        <v>6550001</v>
      </c>
      <c r="Y120" s="7">
        <v>6550001</v>
      </c>
    </row>
    <row r="121" spans="1:25" ht="22.5">
      <c r="A121" s="3" t="s">
        <v>288</v>
      </c>
      <c r="B121" s="5" t="s">
        <v>411</v>
      </c>
      <c r="C121" s="5" t="s">
        <v>412</v>
      </c>
      <c r="D121" s="5" t="s">
        <v>421</v>
      </c>
      <c r="E121" s="5" t="s">
        <v>422</v>
      </c>
      <c r="F121" s="5" t="s">
        <v>331</v>
      </c>
      <c r="G121" s="5" t="s">
        <v>421</v>
      </c>
      <c r="H121" s="5" t="s">
        <v>31</v>
      </c>
      <c r="I121" s="5" t="s">
        <v>83</v>
      </c>
      <c r="J121" s="5" t="s">
        <v>122</v>
      </c>
      <c r="K121" s="6">
        <v>102</v>
      </c>
      <c r="L121" s="7">
        <v>0</v>
      </c>
      <c r="M121" s="7">
        <v>0</v>
      </c>
      <c r="N121" s="7">
        <v>0</v>
      </c>
      <c r="O121" s="7">
        <v>406552</v>
      </c>
      <c r="P121" s="7">
        <v>819748</v>
      </c>
      <c r="Q121" s="7">
        <v>3517432</v>
      </c>
      <c r="R121" s="7">
        <v>706269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f t="shared" si="2"/>
        <v>5450001</v>
      </c>
      <c r="Y121" s="7">
        <v>5450001</v>
      </c>
    </row>
    <row r="122" spans="1:25">
      <c r="A122" s="3" t="s">
        <v>288</v>
      </c>
      <c r="B122" s="5" t="s">
        <v>411</v>
      </c>
      <c r="C122" s="5" t="s">
        <v>412</v>
      </c>
      <c r="D122" s="5" t="s">
        <v>423</v>
      </c>
      <c r="E122" s="5" t="s">
        <v>424</v>
      </c>
      <c r="F122" s="5" t="s">
        <v>331</v>
      </c>
      <c r="G122" s="5" t="s">
        <v>423</v>
      </c>
      <c r="H122" s="5" t="s">
        <v>31</v>
      </c>
      <c r="I122" s="5" t="s">
        <v>83</v>
      </c>
      <c r="J122" s="5" t="s">
        <v>33</v>
      </c>
      <c r="K122" s="6">
        <v>105</v>
      </c>
      <c r="L122" s="7">
        <v>0</v>
      </c>
      <c r="M122" s="7">
        <v>0</v>
      </c>
      <c r="N122" s="7">
        <v>380000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f t="shared" si="2"/>
        <v>380000</v>
      </c>
      <c r="Y122" s="7">
        <v>380000</v>
      </c>
    </row>
    <row r="123" spans="1:25" ht="22.5">
      <c r="B123" s="5" t="s">
        <v>425</v>
      </c>
      <c r="C123" s="5" t="s">
        <v>426</v>
      </c>
      <c r="D123" s="5" t="s">
        <v>427</v>
      </c>
      <c r="E123" s="5" t="s">
        <v>428</v>
      </c>
      <c r="F123" s="5" t="s">
        <v>331</v>
      </c>
      <c r="G123" s="5" t="s">
        <v>429</v>
      </c>
      <c r="H123" s="5" t="s">
        <v>31</v>
      </c>
      <c r="I123" s="5" t="s">
        <v>83</v>
      </c>
      <c r="J123" s="5" t="s">
        <v>122</v>
      </c>
      <c r="K123" s="6">
        <v>174</v>
      </c>
      <c r="L123" s="7">
        <v>1145328.8400000001</v>
      </c>
      <c r="M123" s="7">
        <v>31520.81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f t="shared" si="2"/>
        <v>1176849.6500000001</v>
      </c>
      <c r="Y123" s="7">
        <v>1176849.6499999999</v>
      </c>
    </row>
    <row r="124" spans="1:25" ht="22.5">
      <c r="B124" s="5" t="s">
        <v>425</v>
      </c>
      <c r="C124" s="5" t="s">
        <v>426</v>
      </c>
      <c r="D124" s="5" t="s">
        <v>430</v>
      </c>
      <c r="E124" s="5" t="s">
        <v>431</v>
      </c>
      <c r="F124" s="5" t="s">
        <v>331</v>
      </c>
      <c r="G124" s="5" t="s">
        <v>432</v>
      </c>
      <c r="H124" s="5" t="s">
        <v>31</v>
      </c>
      <c r="I124" s="5" t="s">
        <v>83</v>
      </c>
      <c r="J124" s="5" t="s">
        <v>122</v>
      </c>
      <c r="K124" s="6">
        <v>174</v>
      </c>
      <c r="L124" s="7">
        <v>1429060.2</v>
      </c>
      <c r="M124" s="7">
        <v>171847.16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f t="shared" si="2"/>
        <v>1600907.3599999999</v>
      </c>
      <c r="Y124" s="7">
        <v>1600907.36</v>
      </c>
    </row>
    <row r="125" spans="1:25" ht="22.5">
      <c r="A125" s="3" t="s">
        <v>326</v>
      </c>
      <c r="B125" s="5" t="s">
        <v>425</v>
      </c>
      <c r="C125" s="5" t="s">
        <v>426</v>
      </c>
      <c r="D125" s="5" t="s">
        <v>433</v>
      </c>
      <c r="E125" s="5" t="s">
        <v>434</v>
      </c>
      <c r="F125" s="5" t="s">
        <v>331</v>
      </c>
      <c r="G125" s="5" t="s">
        <v>435</v>
      </c>
      <c r="H125" s="5" t="s">
        <v>31</v>
      </c>
      <c r="I125" s="5" t="s">
        <v>83</v>
      </c>
      <c r="J125" s="5" t="s">
        <v>122</v>
      </c>
      <c r="K125" s="6">
        <v>160</v>
      </c>
      <c r="L125" s="7">
        <v>0</v>
      </c>
      <c r="M125" s="7">
        <v>24984.36</v>
      </c>
      <c r="N125" s="7">
        <v>93690</v>
      </c>
      <c r="O125" s="7">
        <v>137144</v>
      </c>
      <c r="P125" s="7">
        <v>284129</v>
      </c>
      <c r="Q125" s="7">
        <v>427284</v>
      </c>
      <c r="R125" s="7">
        <v>386882</v>
      </c>
      <c r="S125" s="7">
        <v>15630</v>
      </c>
      <c r="T125" s="7">
        <v>0</v>
      </c>
      <c r="U125" s="7">
        <v>0</v>
      </c>
      <c r="V125" s="7">
        <v>0</v>
      </c>
      <c r="W125" s="7">
        <v>0</v>
      </c>
      <c r="X125" s="7">
        <f t="shared" si="2"/>
        <v>1369743.3600000001</v>
      </c>
      <c r="Y125" s="7">
        <v>1369743.3600000001</v>
      </c>
    </row>
    <row r="126" spans="1:25" ht="22.5">
      <c r="A126" s="3" t="s">
        <v>326</v>
      </c>
      <c r="B126" s="5" t="s">
        <v>425</v>
      </c>
      <c r="C126" s="5" t="s">
        <v>426</v>
      </c>
      <c r="D126" s="5" t="s">
        <v>436</v>
      </c>
      <c r="E126" s="5" t="s">
        <v>437</v>
      </c>
      <c r="F126" s="5" t="s">
        <v>331</v>
      </c>
      <c r="G126" s="5" t="s">
        <v>438</v>
      </c>
      <c r="H126" s="5" t="s">
        <v>31</v>
      </c>
      <c r="I126" s="5" t="s">
        <v>83</v>
      </c>
      <c r="J126" s="5" t="s">
        <v>122</v>
      </c>
      <c r="K126" s="6">
        <v>102</v>
      </c>
      <c r="L126" s="7">
        <v>1036.19</v>
      </c>
      <c r="M126" s="7">
        <v>24399.61</v>
      </c>
      <c r="N126" s="7">
        <v>117528</v>
      </c>
      <c r="O126" s="7">
        <v>65703</v>
      </c>
      <c r="P126" s="7">
        <v>59729</v>
      </c>
      <c r="Q126" s="7">
        <v>90547</v>
      </c>
      <c r="R126" s="7">
        <v>51091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f t="shared" si="2"/>
        <v>410033.8</v>
      </c>
      <c r="Y126" s="7">
        <v>410033.8</v>
      </c>
    </row>
    <row r="127" spans="1:25" ht="22.5">
      <c r="A127" s="3" t="s">
        <v>288</v>
      </c>
      <c r="B127" s="5" t="s">
        <v>425</v>
      </c>
      <c r="C127" s="5" t="s">
        <v>426</v>
      </c>
      <c r="D127" s="5" t="s">
        <v>439</v>
      </c>
      <c r="E127" s="5" t="s">
        <v>440</v>
      </c>
      <c r="F127" s="5" t="s">
        <v>331</v>
      </c>
      <c r="G127" s="5" t="s">
        <v>439</v>
      </c>
      <c r="H127" s="5" t="s">
        <v>31</v>
      </c>
      <c r="I127" s="5" t="s">
        <v>83</v>
      </c>
      <c r="J127" s="5" t="s">
        <v>122</v>
      </c>
      <c r="K127" s="6">
        <v>144</v>
      </c>
      <c r="L127" s="7">
        <v>0</v>
      </c>
      <c r="M127" s="7">
        <v>0</v>
      </c>
      <c r="N127" s="7">
        <v>109998</v>
      </c>
      <c r="O127" s="7">
        <v>1384964</v>
      </c>
      <c r="P127" s="7">
        <v>1536718</v>
      </c>
      <c r="Q127" s="7">
        <v>2026153</v>
      </c>
      <c r="R127" s="7">
        <v>1930579</v>
      </c>
      <c r="S127" s="7">
        <v>11584</v>
      </c>
      <c r="T127" s="7">
        <v>0</v>
      </c>
      <c r="U127" s="7">
        <v>0</v>
      </c>
      <c r="V127" s="7">
        <v>0</v>
      </c>
      <c r="W127" s="7">
        <v>0</v>
      </c>
      <c r="X127" s="7">
        <f t="shared" si="2"/>
        <v>6999996</v>
      </c>
      <c r="Y127" s="7">
        <v>6999996</v>
      </c>
    </row>
    <row r="128" spans="1:25" ht="22.5">
      <c r="A128" s="3" t="s">
        <v>288</v>
      </c>
      <c r="B128" s="5" t="s">
        <v>425</v>
      </c>
      <c r="C128" s="5" t="s">
        <v>426</v>
      </c>
      <c r="D128" s="5" t="s">
        <v>441</v>
      </c>
      <c r="E128" s="5" t="s">
        <v>442</v>
      </c>
      <c r="F128" s="5" t="s">
        <v>331</v>
      </c>
      <c r="G128" s="5" t="s">
        <v>443</v>
      </c>
      <c r="H128" s="5" t="s">
        <v>31</v>
      </c>
      <c r="I128" s="5" t="s">
        <v>83</v>
      </c>
      <c r="J128" s="5" t="s">
        <v>33</v>
      </c>
      <c r="K128" s="6">
        <v>120</v>
      </c>
      <c r="L128" s="7">
        <v>0</v>
      </c>
      <c r="M128" s="7">
        <v>73828</v>
      </c>
      <c r="N128" s="7">
        <v>274398</v>
      </c>
      <c r="O128" s="7">
        <v>1209594</v>
      </c>
      <c r="P128" s="7">
        <v>17182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f t="shared" si="2"/>
        <v>1575002</v>
      </c>
      <c r="Y128" s="7">
        <v>1575002</v>
      </c>
    </row>
    <row r="129" spans="1:25">
      <c r="B129" s="5" t="s">
        <v>444</v>
      </c>
      <c r="C129" s="5" t="s">
        <v>445</v>
      </c>
      <c r="D129" s="5" t="s">
        <v>446</v>
      </c>
      <c r="E129" s="5" t="s">
        <v>447</v>
      </c>
      <c r="F129" s="5" t="s">
        <v>29</v>
      </c>
      <c r="G129" s="5" t="s">
        <v>448</v>
      </c>
      <c r="H129" s="5" t="s">
        <v>278</v>
      </c>
      <c r="I129" s="5" t="s">
        <v>266</v>
      </c>
      <c r="J129" s="5" t="s">
        <v>33</v>
      </c>
      <c r="K129" s="8" t="s">
        <v>449</v>
      </c>
      <c r="L129" s="7">
        <v>2197115.2599999998</v>
      </c>
      <c r="M129" s="7">
        <v>518860.69</v>
      </c>
      <c r="N129" s="7">
        <v>100000</v>
      </c>
      <c r="O129" s="7">
        <v>100000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f t="shared" si="2"/>
        <v>2915975.9499999997</v>
      </c>
      <c r="Y129" s="7">
        <v>2715975.95</v>
      </c>
    </row>
    <row r="130" spans="1:25" ht="33.75">
      <c r="B130" s="5" t="s">
        <v>450</v>
      </c>
      <c r="C130" s="5" t="s">
        <v>451</v>
      </c>
      <c r="D130" s="5" t="s">
        <v>452</v>
      </c>
      <c r="E130" s="5" t="s">
        <v>453</v>
      </c>
      <c r="F130" s="5" t="s">
        <v>222</v>
      </c>
      <c r="G130" s="5" t="s">
        <v>454</v>
      </c>
      <c r="H130" s="5" t="s">
        <v>90</v>
      </c>
      <c r="I130" s="5" t="s">
        <v>67</v>
      </c>
      <c r="J130" s="5" t="s">
        <v>33</v>
      </c>
      <c r="K130" s="6">
        <v>153</v>
      </c>
      <c r="L130" s="7">
        <v>6737819.3600000003</v>
      </c>
      <c r="M130" s="7">
        <v>4335.79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f t="shared" si="2"/>
        <v>6742155.1500000004</v>
      </c>
      <c r="Y130" s="7">
        <v>6742155.1500000004</v>
      </c>
    </row>
    <row r="131" spans="1:25" ht="22.5">
      <c r="A131" s="3" t="s">
        <v>455</v>
      </c>
      <c r="B131" s="5" t="s">
        <v>456</v>
      </c>
      <c r="C131" s="5" t="s">
        <v>457</v>
      </c>
      <c r="D131" s="5" t="s">
        <v>458</v>
      </c>
      <c r="E131" s="5" t="s">
        <v>459</v>
      </c>
      <c r="F131" s="5" t="s">
        <v>222</v>
      </c>
      <c r="G131" s="5" t="s">
        <v>460</v>
      </c>
      <c r="H131" s="5" t="s">
        <v>31</v>
      </c>
      <c r="I131" s="5" t="s">
        <v>67</v>
      </c>
      <c r="J131" s="5" t="s">
        <v>33</v>
      </c>
      <c r="K131" s="6">
        <v>204</v>
      </c>
      <c r="L131" s="7">
        <v>2028819.39</v>
      </c>
      <c r="M131" s="7">
        <v>3574678.45</v>
      </c>
      <c r="N131" s="7">
        <v>9108006</v>
      </c>
      <c r="O131" s="7">
        <v>20000000</v>
      </c>
      <c r="P131" s="7">
        <v>20000000</v>
      </c>
      <c r="Q131" s="7">
        <v>10000000</v>
      </c>
      <c r="R131" s="7">
        <v>1938181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f t="shared" si="2"/>
        <v>66649684.840000004</v>
      </c>
      <c r="Y131" s="7">
        <v>89724035.840000004</v>
      </c>
    </row>
    <row r="132" spans="1:25" ht="22.5">
      <c r="A132" s="3" t="s">
        <v>455</v>
      </c>
      <c r="B132" s="5" t="s">
        <v>456</v>
      </c>
      <c r="C132" s="5" t="s">
        <v>457</v>
      </c>
      <c r="D132" s="5" t="s">
        <v>461</v>
      </c>
      <c r="E132" s="5" t="s">
        <v>462</v>
      </c>
      <c r="F132" s="5" t="s">
        <v>222</v>
      </c>
      <c r="G132" s="5" t="s">
        <v>463</v>
      </c>
      <c r="H132" s="5" t="s">
        <v>31</v>
      </c>
      <c r="I132" s="5" t="s">
        <v>67</v>
      </c>
      <c r="J132" s="5" t="s">
        <v>33</v>
      </c>
      <c r="K132" s="6">
        <v>222</v>
      </c>
      <c r="L132" s="7">
        <v>4013290.09</v>
      </c>
      <c r="M132" s="7">
        <v>3239840.75</v>
      </c>
      <c r="N132" s="7">
        <v>10843338</v>
      </c>
      <c r="O132" s="7">
        <v>3207748</v>
      </c>
      <c r="P132" s="7">
        <v>111586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f t="shared" si="2"/>
        <v>21415802.84</v>
      </c>
      <c r="Y132" s="7">
        <v>21415802.84</v>
      </c>
    </row>
    <row r="133" spans="1:25" ht="22.5">
      <c r="A133" s="3" t="s">
        <v>455</v>
      </c>
      <c r="B133" s="5" t="s">
        <v>456</v>
      </c>
      <c r="C133" s="5" t="s">
        <v>457</v>
      </c>
      <c r="D133" s="5" t="s">
        <v>464</v>
      </c>
      <c r="E133" s="5" t="s">
        <v>465</v>
      </c>
      <c r="F133" s="5" t="s">
        <v>222</v>
      </c>
      <c r="G133" s="5" t="s">
        <v>466</v>
      </c>
      <c r="H133" s="5" t="s">
        <v>278</v>
      </c>
      <c r="I133" s="5" t="s">
        <v>67</v>
      </c>
      <c r="J133" s="5" t="s">
        <v>33</v>
      </c>
      <c r="K133" s="6">
        <v>219</v>
      </c>
      <c r="L133" s="7">
        <v>901970.7</v>
      </c>
      <c r="M133" s="7">
        <v>545174.49000000104</v>
      </c>
      <c r="N133" s="7">
        <v>565052</v>
      </c>
      <c r="O133" s="7">
        <v>3316245</v>
      </c>
      <c r="P133" s="7">
        <v>3316245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f t="shared" si="2"/>
        <v>8644687.1900000013</v>
      </c>
      <c r="Y133" s="7">
        <v>8644687.1899999995</v>
      </c>
    </row>
    <row r="134" spans="1:25" ht="22.5">
      <c r="B134" s="5" t="s">
        <v>456</v>
      </c>
      <c r="C134" s="5" t="s">
        <v>457</v>
      </c>
      <c r="D134" s="5" t="s">
        <v>467</v>
      </c>
      <c r="E134" s="5" t="s">
        <v>468</v>
      </c>
      <c r="F134" s="5" t="s">
        <v>222</v>
      </c>
      <c r="G134" s="5" t="s">
        <v>469</v>
      </c>
      <c r="H134" s="5" t="s">
        <v>278</v>
      </c>
      <c r="I134" s="5" t="s">
        <v>67</v>
      </c>
      <c r="J134" s="5" t="s">
        <v>33</v>
      </c>
      <c r="K134" s="6">
        <v>189</v>
      </c>
      <c r="L134" s="7">
        <v>5104743.3099999996</v>
      </c>
      <c r="M134" s="7">
        <v>2320606.37</v>
      </c>
      <c r="N134" s="7">
        <v>192264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f t="shared" si="2"/>
        <v>7617613.6799999997</v>
      </c>
      <c r="Y134" s="7">
        <v>7617613.6799999997</v>
      </c>
    </row>
    <row r="135" spans="1:25" ht="22.5">
      <c r="B135" s="5" t="s">
        <v>456</v>
      </c>
      <c r="C135" s="5" t="s">
        <v>457</v>
      </c>
      <c r="D135" s="5" t="s">
        <v>470</v>
      </c>
      <c r="E135" s="5" t="s">
        <v>471</v>
      </c>
      <c r="F135" s="5" t="s">
        <v>222</v>
      </c>
      <c r="G135" s="5" t="s">
        <v>472</v>
      </c>
      <c r="H135" s="5" t="s">
        <v>31</v>
      </c>
      <c r="I135" s="5" t="s">
        <v>67</v>
      </c>
      <c r="J135" s="5" t="s">
        <v>33</v>
      </c>
      <c r="K135" s="6">
        <v>219</v>
      </c>
      <c r="L135" s="7">
        <v>2229343.59</v>
      </c>
      <c r="M135" s="7">
        <v>500000</v>
      </c>
      <c r="N135" s="7">
        <v>1000000</v>
      </c>
      <c r="O135" s="7">
        <v>1000000</v>
      </c>
      <c r="P135" s="13"/>
      <c r="Q135" s="13"/>
      <c r="R135" s="7">
        <v>4000000</v>
      </c>
      <c r="S135" s="7">
        <v>30000000</v>
      </c>
      <c r="T135" s="7">
        <v>5000000</v>
      </c>
      <c r="U135" s="7">
        <v>0</v>
      </c>
      <c r="V135" s="7">
        <v>0</v>
      </c>
      <c r="W135" s="7">
        <v>0</v>
      </c>
      <c r="X135" s="7">
        <f>SUM(R135:W135)+L135+M135+N135+O135</f>
        <v>43729343.590000004</v>
      </c>
      <c r="Y135" s="7">
        <v>44577895.740000002</v>
      </c>
    </row>
    <row r="136" spans="1:25" ht="22.5">
      <c r="B136" s="5" t="s">
        <v>456</v>
      </c>
      <c r="C136" s="5" t="s">
        <v>457</v>
      </c>
      <c r="D136" s="5" t="s">
        <v>473</v>
      </c>
      <c r="E136" s="5" t="s">
        <v>474</v>
      </c>
      <c r="F136" s="5" t="s">
        <v>222</v>
      </c>
      <c r="G136" s="5" t="s">
        <v>475</v>
      </c>
      <c r="H136" s="5" t="s">
        <v>31</v>
      </c>
      <c r="I136" s="5" t="s">
        <v>67</v>
      </c>
      <c r="J136" s="5" t="s">
        <v>33</v>
      </c>
      <c r="K136" s="6">
        <v>296</v>
      </c>
      <c r="L136" s="7">
        <v>12546192.550000001</v>
      </c>
      <c r="M136" s="7">
        <v>0</v>
      </c>
      <c r="N136" s="7">
        <v>0</v>
      </c>
      <c r="O136" s="7">
        <v>0</v>
      </c>
      <c r="P136" s="7">
        <v>605755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f t="shared" ref="X136:X199" si="3">SUM(P136:W136)+L136+M136+N136+O136</f>
        <v>13151947.550000001</v>
      </c>
      <c r="Y136" s="7">
        <v>13151947.550000001</v>
      </c>
    </row>
    <row r="137" spans="1:25" ht="22.5">
      <c r="B137" s="5" t="s">
        <v>456</v>
      </c>
      <c r="C137" s="5" t="s">
        <v>457</v>
      </c>
      <c r="D137" s="5" t="s">
        <v>476</v>
      </c>
      <c r="E137" s="5" t="s">
        <v>477</v>
      </c>
      <c r="F137" s="5" t="s">
        <v>222</v>
      </c>
      <c r="G137" s="5" t="s">
        <v>478</v>
      </c>
      <c r="H137" s="5" t="s">
        <v>113</v>
      </c>
      <c r="I137" s="5" t="s">
        <v>67</v>
      </c>
      <c r="J137" s="5" t="s">
        <v>33</v>
      </c>
      <c r="K137" s="6">
        <v>320</v>
      </c>
      <c r="L137" s="7">
        <v>17812402.280000001</v>
      </c>
      <c r="M137" s="7">
        <v>1148597.54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f t="shared" si="3"/>
        <v>18960999.82</v>
      </c>
      <c r="Y137" s="7">
        <v>18960999.82</v>
      </c>
    </row>
    <row r="138" spans="1:25" ht="22.5">
      <c r="B138" s="5" t="s">
        <v>479</v>
      </c>
      <c r="C138" s="5" t="s">
        <v>480</v>
      </c>
      <c r="D138" s="5" t="s">
        <v>481</v>
      </c>
      <c r="E138" s="5" t="s">
        <v>482</v>
      </c>
      <c r="F138" s="5" t="s">
        <v>222</v>
      </c>
      <c r="G138" s="5" t="s">
        <v>483</v>
      </c>
      <c r="H138" s="5" t="s">
        <v>90</v>
      </c>
      <c r="I138" s="5" t="s">
        <v>67</v>
      </c>
      <c r="J138" s="5" t="s">
        <v>33</v>
      </c>
      <c r="K138" s="6">
        <v>207</v>
      </c>
      <c r="L138" s="7">
        <v>4585978.58</v>
      </c>
      <c r="M138" s="7">
        <v>107206.39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f t="shared" si="3"/>
        <v>4693184.97</v>
      </c>
      <c r="Y138" s="7">
        <v>4693184.97</v>
      </c>
    </row>
    <row r="139" spans="1:25" ht="22.5">
      <c r="B139" s="5" t="s">
        <v>479</v>
      </c>
      <c r="C139" s="5" t="s">
        <v>480</v>
      </c>
      <c r="D139" s="5" t="s">
        <v>484</v>
      </c>
      <c r="E139" s="5" t="s">
        <v>485</v>
      </c>
      <c r="F139" s="5" t="s">
        <v>222</v>
      </c>
      <c r="G139" s="5" t="s">
        <v>486</v>
      </c>
      <c r="H139" s="5" t="s">
        <v>278</v>
      </c>
      <c r="I139" s="5" t="s">
        <v>67</v>
      </c>
      <c r="J139" s="5" t="s">
        <v>33</v>
      </c>
      <c r="K139" s="6">
        <v>222</v>
      </c>
      <c r="L139" s="7">
        <v>434857.95</v>
      </c>
      <c r="M139" s="7">
        <v>714964.94</v>
      </c>
      <c r="N139" s="7">
        <v>272953</v>
      </c>
      <c r="O139" s="7">
        <v>424207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f t="shared" si="3"/>
        <v>1846982.89</v>
      </c>
      <c r="Y139" s="7">
        <v>1846982.89</v>
      </c>
    </row>
    <row r="140" spans="1:25" ht="22.5">
      <c r="B140" s="5" t="s">
        <v>479</v>
      </c>
      <c r="C140" s="5" t="s">
        <v>480</v>
      </c>
      <c r="D140" s="5" t="s">
        <v>487</v>
      </c>
      <c r="E140" s="5" t="s">
        <v>488</v>
      </c>
      <c r="F140" s="5" t="s">
        <v>222</v>
      </c>
      <c r="G140" s="5" t="s">
        <v>489</v>
      </c>
      <c r="H140" s="5" t="s">
        <v>31</v>
      </c>
      <c r="I140" s="5" t="s">
        <v>67</v>
      </c>
      <c r="J140" s="5" t="s">
        <v>33</v>
      </c>
      <c r="K140" s="6">
        <v>171</v>
      </c>
      <c r="L140" s="7">
        <v>280360.58</v>
      </c>
      <c r="M140" s="7">
        <v>1413.63</v>
      </c>
      <c r="N140" s="7">
        <v>550710</v>
      </c>
      <c r="O140" s="7">
        <v>677090</v>
      </c>
      <c r="P140" s="7">
        <v>5097664</v>
      </c>
      <c r="Q140" s="7">
        <v>179094</v>
      </c>
      <c r="R140" s="7">
        <v>10071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f t="shared" si="3"/>
        <v>6796403.21</v>
      </c>
      <c r="Y140" s="7">
        <v>6796403.21</v>
      </c>
    </row>
    <row r="141" spans="1:25" ht="22.5">
      <c r="B141" s="5" t="s">
        <v>479</v>
      </c>
      <c r="C141" s="5" t="s">
        <v>480</v>
      </c>
      <c r="D141" s="5" t="s">
        <v>490</v>
      </c>
      <c r="E141" s="5" t="s">
        <v>491</v>
      </c>
      <c r="F141" s="5" t="s">
        <v>222</v>
      </c>
      <c r="G141" s="5" t="s">
        <v>492</v>
      </c>
      <c r="H141" s="5" t="s">
        <v>31</v>
      </c>
      <c r="I141" s="5" t="s">
        <v>67</v>
      </c>
      <c r="J141" s="5" t="s">
        <v>33</v>
      </c>
      <c r="K141" s="6">
        <v>174</v>
      </c>
      <c r="L141" s="7">
        <v>1579705.8</v>
      </c>
      <c r="M141" s="7">
        <v>1824.16</v>
      </c>
      <c r="N141" s="7">
        <v>0</v>
      </c>
      <c r="O141" s="9">
        <v>0</v>
      </c>
      <c r="P141" s="9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f t="shared" si="3"/>
        <v>1581529.96</v>
      </c>
      <c r="Y141" s="7">
        <v>1581529.96</v>
      </c>
    </row>
    <row r="142" spans="1:25" ht="22.5">
      <c r="B142" s="5" t="s">
        <v>479</v>
      </c>
      <c r="C142" s="5" t="s">
        <v>480</v>
      </c>
      <c r="D142" s="5" t="s">
        <v>493</v>
      </c>
      <c r="E142" s="5" t="s">
        <v>494</v>
      </c>
      <c r="F142" s="5" t="s">
        <v>222</v>
      </c>
      <c r="G142" s="5" t="s">
        <v>495</v>
      </c>
      <c r="H142" s="5" t="s">
        <v>31</v>
      </c>
      <c r="I142" s="5" t="s">
        <v>67</v>
      </c>
      <c r="J142" s="5" t="s">
        <v>33</v>
      </c>
      <c r="K142" s="6">
        <v>156</v>
      </c>
      <c r="L142" s="7">
        <v>163700.63</v>
      </c>
      <c r="M142" s="7">
        <v>353737.82</v>
      </c>
      <c r="N142" s="7">
        <v>202363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f t="shared" si="3"/>
        <v>719801.45</v>
      </c>
      <c r="Y142" s="7">
        <v>719801.45</v>
      </c>
    </row>
    <row r="143" spans="1:25" ht="22.5">
      <c r="B143" s="5" t="s">
        <v>479</v>
      </c>
      <c r="C143" s="5" t="s">
        <v>480</v>
      </c>
      <c r="D143" s="5" t="s">
        <v>496</v>
      </c>
      <c r="E143" s="5" t="s">
        <v>497</v>
      </c>
      <c r="F143" s="5" t="s">
        <v>222</v>
      </c>
      <c r="G143" s="5" t="s">
        <v>498</v>
      </c>
      <c r="H143" s="5" t="s">
        <v>278</v>
      </c>
      <c r="I143" s="5" t="s">
        <v>67</v>
      </c>
      <c r="J143" s="5" t="s">
        <v>33</v>
      </c>
      <c r="K143" s="6">
        <v>204</v>
      </c>
      <c r="L143" s="7">
        <v>446828.92</v>
      </c>
      <c r="M143" s="7">
        <v>534009.99</v>
      </c>
      <c r="N143" s="7">
        <v>2892814</v>
      </c>
      <c r="O143" s="7">
        <v>3500000</v>
      </c>
      <c r="P143" s="7">
        <v>3500000</v>
      </c>
      <c r="Q143" s="7">
        <v>400000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f t="shared" si="3"/>
        <v>11273652.91</v>
      </c>
      <c r="Y143" s="7">
        <v>11285257.91</v>
      </c>
    </row>
    <row r="144" spans="1:25" ht="22.5">
      <c r="B144" s="5" t="s">
        <v>479</v>
      </c>
      <c r="C144" s="5" t="s">
        <v>480</v>
      </c>
      <c r="D144" s="5" t="s">
        <v>499</v>
      </c>
      <c r="E144" s="5" t="s">
        <v>500</v>
      </c>
      <c r="F144" s="5" t="s">
        <v>222</v>
      </c>
      <c r="G144" s="5" t="s">
        <v>498</v>
      </c>
      <c r="H144" s="5" t="s">
        <v>278</v>
      </c>
      <c r="I144" s="5" t="s">
        <v>67</v>
      </c>
      <c r="J144" s="5" t="s">
        <v>33</v>
      </c>
      <c r="K144" s="6">
        <v>153</v>
      </c>
      <c r="L144" s="7">
        <v>8104.39</v>
      </c>
      <c r="M144" s="7">
        <v>471.39</v>
      </c>
      <c r="N144" s="7">
        <v>0</v>
      </c>
      <c r="O144" s="7">
        <v>0</v>
      </c>
      <c r="P144" s="9">
        <v>0</v>
      </c>
      <c r="Q144" s="9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f t="shared" si="3"/>
        <v>8575.7800000000007</v>
      </c>
      <c r="Y144" s="7">
        <v>8575.7800000000007</v>
      </c>
    </row>
    <row r="145" spans="1:25" ht="22.5">
      <c r="A145" s="3" t="s">
        <v>455</v>
      </c>
      <c r="B145" s="5" t="s">
        <v>479</v>
      </c>
      <c r="C145" s="5" t="s">
        <v>480</v>
      </c>
      <c r="D145" s="5" t="s">
        <v>501</v>
      </c>
      <c r="E145" s="5" t="s">
        <v>502</v>
      </c>
      <c r="F145" s="5" t="s">
        <v>222</v>
      </c>
      <c r="G145" s="5" t="s">
        <v>503</v>
      </c>
      <c r="H145" s="5" t="s">
        <v>31</v>
      </c>
      <c r="I145" s="5" t="s">
        <v>67</v>
      </c>
      <c r="J145" s="5" t="s">
        <v>33</v>
      </c>
      <c r="K145" s="6">
        <v>201</v>
      </c>
      <c r="L145" s="7">
        <v>510821</v>
      </c>
      <c r="M145" s="7">
        <v>1915475.44</v>
      </c>
      <c r="N145" s="7">
        <v>8817326</v>
      </c>
      <c r="O145" s="7">
        <v>8059341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f t="shared" si="3"/>
        <v>19302963.439999998</v>
      </c>
      <c r="Y145" s="7">
        <v>19302963.440000001</v>
      </c>
    </row>
    <row r="146" spans="1:25" ht="22.5">
      <c r="B146" s="5" t="s">
        <v>479</v>
      </c>
      <c r="C146" s="5" t="s">
        <v>480</v>
      </c>
      <c r="D146" s="5" t="s">
        <v>504</v>
      </c>
      <c r="E146" s="5" t="s">
        <v>505</v>
      </c>
      <c r="F146" s="5" t="s">
        <v>222</v>
      </c>
      <c r="G146" s="5" t="s">
        <v>506</v>
      </c>
      <c r="H146" s="5" t="s">
        <v>113</v>
      </c>
      <c r="I146" s="5" t="s">
        <v>67</v>
      </c>
      <c r="J146" s="5" t="s">
        <v>33</v>
      </c>
      <c r="K146" s="6">
        <v>252</v>
      </c>
      <c r="L146" s="7">
        <v>9058230.5999999996</v>
      </c>
      <c r="M146" s="7">
        <v>43788.02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f t="shared" si="3"/>
        <v>9102018.6199999992</v>
      </c>
      <c r="Y146" s="7">
        <v>9102018.6199999992</v>
      </c>
    </row>
    <row r="147" spans="1:25" ht="22.5">
      <c r="B147" s="5" t="s">
        <v>479</v>
      </c>
      <c r="C147" s="5" t="s">
        <v>480</v>
      </c>
      <c r="D147" s="5" t="s">
        <v>507</v>
      </c>
      <c r="E147" s="5" t="s">
        <v>508</v>
      </c>
      <c r="F147" s="5" t="s">
        <v>222</v>
      </c>
      <c r="G147" s="5" t="s">
        <v>509</v>
      </c>
      <c r="H147" s="5" t="s">
        <v>113</v>
      </c>
      <c r="I147" s="5" t="s">
        <v>67</v>
      </c>
      <c r="J147" s="5" t="s">
        <v>33</v>
      </c>
      <c r="K147" s="6">
        <v>153</v>
      </c>
      <c r="L147" s="7">
        <v>160893.88</v>
      </c>
      <c r="M147" s="7">
        <v>295129.73</v>
      </c>
      <c r="N147" s="7">
        <v>821497</v>
      </c>
      <c r="O147" s="7">
        <v>650042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f t="shared" si="3"/>
        <v>1927562.6099999999</v>
      </c>
      <c r="Y147" s="7">
        <v>1927562.61</v>
      </c>
    </row>
    <row r="148" spans="1:25" ht="22.5">
      <c r="B148" s="5" t="s">
        <v>479</v>
      </c>
      <c r="C148" s="5" t="s">
        <v>480</v>
      </c>
      <c r="D148" s="5" t="s">
        <v>510</v>
      </c>
      <c r="E148" s="5" t="s">
        <v>511</v>
      </c>
      <c r="F148" s="5" t="s">
        <v>222</v>
      </c>
      <c r="G148" s="5" t="s">
        <v>512</v>
      </c>
      <c r="H148" s="5" t="s">
        <v>31</v>
      </c>
      <c r="I148" s="5" t="s">
        <v>67</v>
      </c>
      <c r="J148" s="5" t="s">
        <v>33</v>
      </c>
      <c r="K148" s="6">
        <v>189</v>
      </c>
      <c r="L148" s="7">
        <v>132362.63</v>
      </c>
      <c r="M148" s="7">
        <v>195230.28</v>
      </c>
      <c r="N148" s="7">
        <v>131405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f t="shared" si="3"/>
        <v>458997.91000000003</v>
      </c>
      <c r="Y148" s="7">
        <v>458997.91</v>
      </c>
    </row>
    <row r="149" spans="1:25" ht="22.5">
      <c r="B149" s="5" t="s">
        <v>479</v>
      </c>
      <c r="C149" s="5" t="s">
        <v>480</v>
      </c>
      <c r="D149" s="5" t="s">
        <v>513</v>
      </c>
      <c r="E149" s="5" t="s">
        <v>514</v>
      </c>
      <c r="F149" s="5" t="s">
        <v>222</v>
      </c>
      <c r="G149" s="5" t="s">
        <v>515</v>
      </c>
      <c r="H149" s="5" t="s">
        <v>31</v>
      </c>
      <c r="I149" s="5" t="s">
        <v>67</v>
      </c>
      <c r="J149" s="5" t="s">
        <v>33</v>
      </c>
      <c r="K149" s="6">
        <v>171</v>
      </c>
      <c r="L149" s="7">
        <v>769247.82</v>
      </c>
      <c r="M149" s="7">
        <v>91588.49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f t="shared" si="3"/>
        <v>860836.30999999994</v>
      </c>
      <c r="Y149" s="7">
        <v>860836.31</v>
      </c>
    </row>
    <row r="150" spans="1:25" ht="22.5">
      <c r="A150" s="3" t="s">
        <v>288</v>
      </c>
      <c r="B150" s="5" t="s">
        <v>516</v>
      </c>
      <c r="C150" s="5" t="s">
        <v>517</v>
      </c>
      <c r="D150" s="5" t="s">
        <v>518</v>
      </c>
      <c r="E150" s="5" t="s">
        <v>519</v>
      </c>
      <c r="F150" s="5" t="s">
        <v>222</v>
      </c>
      <c r="G150" s="5" t="s">
        <v>520</v>
      </c>
      <c r="H150" s="5" t="s">
        <v>31</v>
      </c>
      <c r="I150" s="5" t="s">
        <v>67</v>
      </c>
      <c r="J150" s="5" t="s">
        <v>33</v>
      </c>
      <c r="K150" s="6">
        <v>141</v>
      </c>
      <c r="L150" s="7">
        <v>125790.41</v>
      </c>
      <c r="M150" s="7">
        <v>398703.8</v>
      </c>
      <c r="N150" s="7">
        <v>195414</v>
      </c>
      <c r="O150" s="7">
        <v>1620138</v>
      </c>
      <c r="P150" s="7">
        <v>1315914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f t="shared" si="3"/>
        <v>3655960.21</v>
      </c>
      <c r="Y150" s="7">
        <v>4255960.21</v>
      </c>
    </row>
    <row r="151" spans="1:25" ht="22.5">
      <c r="B151" s="5" t="s">
        <v>521</v>
      </c>
      <c r="C151" s="5" t="s">
        <v>522</v>
      </c>
      <c r="D151" s="5" t="s">
        <v>523</v>
      </c>
      <c r="E151" s="5" t="s">
        <v>524</v>
      </c>
      <c r="F151" s="5" t="s">
        <v>525</v>
      </c>
      <c r="G151" s="5" t="s">
        <v>526</v>
      </c>
      <c r="H151" s="5" t="s">
        <v>40</v>
      </c>
      <c r="I151" s="5" t="s">
        <v>67</v>
      </c>
      <c r="J151" s="5" t="s">
        <v>33</v>
      </c>
      <c r="K151" s="6">
        <v>244</v>
      </c>
      <c r="L151" s="7">
        <v>14008.97</v>
      </c>
      <c r="M151" s="7">
        <v>474990.74</v>
      </c>
      <c r="N151" s="7">
        <v>1788011</v>
      </c>
      <c r="O151" s="7">
        <v>34990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f t="shared" si="3"/>
        <v>2312000.71</v>
      </c>
      <c r="Y151" s="7">
        <v>2312000.71</v>
      </c>
    </row>
    <row r="152" spans="1:25" ht="22.5">
      <c r="B152" s="5" t="s">
        <v>521</v>
      </c>
      <c r="C152" s="5" t="s">
        <v>522</v>
      </c>
      <c r="D152" s="5" t="s">
        <v>527</v>
      </c>
      <c r="E152" s="5" t="s">
        <v>528</v>
      </c>
      <c r="F152" s="5" t="s">
        <v>525</v>
      </c>
      <c r="G152" s="5" t="s">
        <v>529</v>
      </c>
      <c r="H152" s="5" t="s">
        <v>90</v>
      </c>
      <c r="I152" s="5" t="s">
        <v>67</v>
      </c>
      <c r="J152" s="5" t="s">
        <v>33</v>
      </c>
      <c r="K152" s="6">
        <v>284</v>
      </c>
      <c r="L152" s="7">
        <v>89982.76</v>
      </c>
      <c r="M152" s="7">
        <v>2438444.06</v>
      </c>
      <c r="N152" s="7">
        <v>396941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f t="shared" si="3"/>
        <v>2925367.82</v>
      </c>
      <c r="Y152" s="7">
        <v>2925367.82</v>
      </c>
    </row>
    <row r="153" spans="1:25" ht="22.5">
      <c r="B153" s="5" t="s">
        <v>521</v>
      </c>
      <c r="C153" s="5" t="s">
        <v>522</v>
      </c>
      <c r="D153" s="5" t="s">
        <v>530</v>
      </c>
      <c r="E153" s="5" t="s">
        <v>531</v>
      </c>
      <c r="F153" s="5" t="s">
        <v>525</v>
      </c>
      <c r="G153" s="5" t="s">
        <v>532</v>
      </c>
      <c r="H153" s="5" t="s">
        <v>90</v>
      </c>
      <c r="I153" s="5" t="s">
        <v>67</v>
      </c>
      <c r="J153" s="5" t="s">
        <v>33</v>
      </c>
      <c r="K153" s="6">
        <v>415</v>
      </c>
      <c r="L153" s="7">
        <v>226434081.34</v>
      </c>
      <c r="M153" s="7">
        <v>9132197.4600000009</v>
      </c>
      <c r="N153" s="7">
        <v>703494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f t="shared" si="3"/>
        <v>236269772.80000001</v>
      </c>
      <c r="Y153" s="7">
        <v>236269772.80000001</v>
      </c>
    </row>
    <row r="154" spans="1:25" ht="22.5">
      <c r="B154" s="5" t="s">
        <v>521</v>
      </c>
      <c r="C154" s="5" t="s">
        <v>522</v>
      </c>
      <c r="D154" s="5" t="s">
        <v>533</v>
      </c>
      <c r="E154" s="5" t="s">
        <v>534</v>
      </c>
      <c r="F154" s="5" t="s">
        <v>525</v>
      </c>
      <c r="G154" s="5" t="s">
        <v>535</v>
      </c>
      <c r="H154" s="5" t="s">
        <v>90</v>
      </c>
      <c r="I154" s="5" t="s">
        <v>67</v>
      </c>
      <c r="J154" s="5" t="s">
        <v>33</v>
      </c>
      <c r="K154" s="6">
        <v>400</v>
      </c>
      <c r="L154" s="7">
        <v>9268791.4399999995</v>
      </c>
      <c r="M154" s="7">
        <v>797558.96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f t="shared" si="3"/>
        <v>10066350.399999999</v>
      </c>
      <c r="Y154" s="7">
        <v>10066350.4</v>
      </c>
    </row>
    <row r="155" spans="1:25" ht="22.5">
      <c r="B155" s="5" t="s">
        <v>536</v>
      </c>
      <c r="C155" s="5" t="s">
        <v>537</v>
      </c>
      <c r="D155" s="5" t="s">
        <v>538</v>
      </c>
      <c r="E155" s="5" t="s">
        <v>539</v>
      </c>
      <c r="F155" s="5" t="s">
        <v>540</v>
      </c>
      <c r="G155" s="5" t="s">
        <v>541</v>
      </c>
      <c r="H155" s="5" t="s">
        <v>542</v>
      </c>
      <c r="I155" s="5" t="s">
        <v>32</v>
      </c>
      <c r="J155" s="5" t="s">
        <v>33</v>
      </c>
      <c r="K155" s="6">
        <v>147</v>
      </c>
      <c r="L155" s="7">
        <v>280344.53999999998</v>
      </c>
      <c r="M155" s="7">
        <v>5071.32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f t="shared" si="3"/>
        <v>285415.86</v>
      </c>
      <c r="Y155" s="7">
        <v>285415.86</v>
      </c>
    </row>
    <row r="156" spans="1:25">
      <c r="B156" s="5" t="s">
        <v>536</v>
      </c>
      <c r="C156" s="5" t="s">
        <v>537</v>
      </c>
      <c r="D156" s="5" t="s">
        <v>543</v>
      </c>
      <c r="E156" s="5" t="s">
        <v>544</v>
      </c>
      <c r="F156" s="5" t="s">
        <v>29</v>
      </c>
      <c r="G156" s="5" t="s">
        <v>545</v>
      </c>
      <c r="H156" s="5" t="s">
        <v>542</v>
      </c>
      <c r="I156" s="5" t="s">
        <v>32</v>
      </c>
      <c r="J156" s="5" t="s">
        <v>33</v>
      </c>
      <c r="K156" s="6">
        <v>147</v>
      </c>
      <c r="L156" s="7">
        <v>273223.43</v>
      </c>
      <c r="M156" s="7">
        <v>42314.93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f t="shared" si="3"/>
        <v>315538.36</v>
      </c>
      <c r="Y156" s="7">
        <v>315538.36</v>
      </c>
    </row>
    <row r="157" spans="1:25" ht="22.5">
      <c r="B157" s="5" t="s">
        <v>546</v>
      </c>
      <c r="C157" s="5" t="s">
        <v>547</v>
      </c>
      <c r="D157" s="5" t="s">
        <v>548</v>
      </c>
      <c r="E157" s="5" t="s">
        <v>549</v>
      </c>
      <c r="F157" s="5" t="s">
        <v>29</v>
      </c>
      <c r="G157" s="5" t="s">
        <v>550</v>
      </c>
      <c r="H157" s="5" t="s">
        <v>90</v>
      </c>
      <c r="I157" s="5" t="s">
        <v>32</v>
      </c>
      <c r="J157" s="5" t="s">
        <v>33</v>
      </c>
      <c r="K157" s="6">
        <v>252</v>
      </c>
      <c r="L157" s="7">
        <v>6057388.7400000002</v>
      </c>
      <c r="M157" s="7">
        <v>11122.39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f t="shared" si="3"/>
        <v>6068511.1299999999</v>
      </c>
      <c r="Y157" s="7">
        <v>6068511.1299999999</v>
      </c>
    </row>
    <row r="158" spans="1:25" ht="22.5">
      <c r="B158" s="5" t="s">
        <v>551</v>
      </c>
      <c r="C158" s="5" t="s">
        <v>552</v>
      </c>
      <c r="D158" s="5" t="s">
        <v>553</v>
      </c>
      <c r="E158" s="5" t="s">
        <v>554</v>
      </c>
      <c r="F158" s="5" t="s">
        <v>29</v>
      </c>
      <c r="G158" s="5" t="s">
        <v>555</v>
      </c>
      <c r="H158" s="5" t="s">
        <v>31</v>
      </c>
      <c r="I158" s="5" t="s">
        <v>32</v>
      </c>
      <c r="J158" s="5" t="s">
        <v>33</v>
      </c>
      <c r="K158" s="6">
        <v>192</v>
      </c>
      <c r="L158" s="7">
        <v>0</v>
      </c>
      <c r="M158" s="7">
        <v>350000</v>
      </c>
      <c r="N158" s="7">
        <v>500000</v>
      </c>
      <c r="O158" s="7">
        <v>500000</v>
      </c>
      <c r="P158" s="7">
        <v>1500000</v>
      </c>
      <c r="Q158" s="7">
        <v>1500000</v>
      </c>
      <c r="R158" s="7">
        <v>1500000</v>
      </c>
      <c r="S158" s="7">
        <v>600000</v>
      </c>
      <c r="T158" s="7">
        <v>0</v>
      </c>
      <c r="U158" s="7">
        <v>0</v>
      </c>
      <c r="V158" s="7">
        <v>0</v>
      </c>
      <c r="W158" s="7">
        <v>0</v>
      </c>
      <c r="X158" s="7">
        <f t="shared" si="3"/>
        <v>6450000</v>
      </c>
      <c r="Y158" s="7">
        <v>6408000.5499999998</v>
      </c>
    </row>
    <row r="159" spans="1:25" ht="22.5">
      <c r="B159" s="5" t="s">
        <v>551</v>
      </c>
      <c r="C159" s="5" t="s">
        <v>552</v>
      </c>
      <c r="D159" s="5" t="s">
        <v>556</v>
      </c>
      <c r="E159" s="5" t="s">
        <v>557</v>
      </c>
      <c r="F159" s="5" t="s">
        <v>29</v>
      </c>
      <c r="G159" s="5" t="s">
        <v>558</v>
      </c>
      <c r="H159" s="5" t="s">
        <v>31</v>
      </c>
      <c r="I159" s="5" t="s">
        <v>32</v>
      </c>
      <c r="J159" s="5" t="s">
        <v>33</v>
      </c>
      <c r="K159" s="6">
        <v>192</v>
      </c>
      <c r="L159" s="7">
        <v>0</v>
      </c>
      <c r="M159" s="7">
        <v>0</v>
      </c>
      <c r="N159" s="7">
        <v>250000</v>
      </c>
      <c r="O159" s="7">
        <v>250000</v>
      </c>
      <c r="P159" s="7">
        <v>500000</v>
      </c>
      <c r="Q159" s="7">
        <v>1500000</v>
      </c>
      <c r="R159" s="7">
        <v>1500000</v>
      </c>
      <c r="S159" s="7">
        <v>1500000</v>
      </c>
      <c r="T159" s="7">
        <v>1500000</v>
      </c>
      <c r="U159" s="7">
        <v>1500000</v>
      </c>
      <c r="V159" s="7">
        <v>500000</v>
      </c>
      <c r="W159" s="7">
        <v>0</v>
      </c>
      <c r="X159" s="7">
        <f t="shared" si="3"/>
        <v>9000000</v>
      </c>
      <c r="Y159" s="7">
        <v>9053999</v>
      </c>
    </row>
    <row r="160" spans="1:25" ht="22.5">
      <c r="B160" s="5" t="s">
        <v>551</v>
      </c>
      <c r="C160" s="5" t="s">
        <v>552</v>
      </c>
      <c r="D160" s="5" t="s">
        <v>559</v>
      </c>
      <c r="E160" s="5" t="s">
        <v>560</v>
      </c>
      <c r="F160" s="5" t="s">
        <v>29</v>
      </c>
      <c r="G160" s="5" t="s">
        <v>561</v>
      </c>
      <c r="H160" s="5" t="s">
        <v>31</v>
      </c>
      <c r="I160" s="5" t="s">
        <v>32</v>
      </c>
      <c r="J160" s="5" t="s">
        <v>33</v>
      </c>
      <c r="K160" s="6">
        <v>192</v>
      </c>
      <c r="L160" s="7">
        <v>448763.98</v>
      </c>
      <c r="M160" s="7">
        <v>590236.87</v>
      </c>
      <c r="N160" s="7">
        <v>1051064</v>
      </c>
      <c r="O160" s="7">
        <v>3868938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f t="shared" si="3"/>
        <v>5959002.8499999996</v>
      </c>
      <c r="Y160" s="7">
        <v>5959002.8499999996</v>
      </c>
    </row>
    <row r="161" spans="1:25" ht="22.5">
      <c r="B161" s="5" t="s">
        <v>551</v>
      </c>
      <c r="C161" s="5" t="s">
        <v>552</v>
      </c>
      <c r="D161" s="5" t="s">
        <v>562</v>
      </c>
      <c r="E161" s="5" t="s">
        <v>563</v>
      </c>
      <c r="F161" s="5" t="s">
        <v>29</v>
      </c>
      <c r="G161" s="5" t="s">
        <v>564</v>
      </c>
      <c r="H161" s="5" t="s">
        <v>31</v>
      </c>
      <c r="I161" s="5" t="s">
        <v>32</v>
      </c>
      <c r="J161" s="5" t="s">
        <v>33</v>
      </c>
      <c r="K161" s="6">
        <v>192</v>
      </c>
      <c r="L161" s="7">
        <v>806011.88</v>
      </c>
      <c r="M161" s="7">
        <v>2103762.58</v>
      </c>
      <c r="N161" s="7">
        <v>2500000</v>
      </c>
      <c r="O161" s="7">
        <v>3500000</v>
      </c>
      <c r="P161" s="7">
        <v>3500000</v>
      </c>
      <c r="Q161" s="7">
        <v>3500000</v>
      </c>
      <c r="R161" s="7">
        <v>3500000</v>
      </c>
      <c r="S161" s="7">
        <v>2000000</v>
      </c>
      <c r="T161" s="7">
        <v>0</v>
      </c>
      <c r="U161" s="7">
        <v>0</v>
      </c>
      <c r="V161" s="7">
        <v>0</v>
      </c>
      <c r="W161" s="7">
        <v>0</v>
      </c>
      <c r="X161" s="7">
        <f t="shared" si="3"/>
        <v>21409774.460000001</v>
      </c>
      <c r="Y161" s="7">
        <v>21735001.460000001</v>
      </c>
    </row>
    <row r="162" spans="1:25" ht="22.5">
      <c r="B162" s="5" t="s">
        <v>551</v>
      </c>
      <c r="C162" s="5" t="s">
        <v>552</v>
      </c>
      <c r="D162" s="5" t="s">
        <v>565</v>
      </c>
      <c r="E162" s="5" t="s">
        <v>566</v>
      </c>
      <c r="F162" s="5" t="s">
        <v>29</v>
      </c>
      <c r="G162" s="5" t="s">
        <v>567</v>
      </c>
      <c r="H162" s="5" t="s">
        <v>31</v>
      </c>
      <c r="I162" s="5" t="s">
        <v>32</v>
      </c>
      <c r="J162" s="5" t="s">
        <v>33</v>
      </c>
      <c r="K162" s="6">
        <v>192</v>
      </c>
      <c r="L162" s="7">
        <v>73754.09</v>
      </c>
      <c r="M162" s="7">
        <v>599765.73</v>
      </c>
      <c r="N162" s="7">
        <v>6480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f t="shared" si="3"/>
        <v>679999.82</v>
      </c>
      <c r="Y162" s="7">
        <v>679999.82</v>
      </c>
    </row>
    <row r="163" spans="1:25" ht="22.5">
      <c r="B163" s="5" t="s">
        <v>551</v>
      </c>
      <c r="C163" s="5" t="s">
        <v>552</v>
      </c>
      <c r="D163" s="5" t="s">
        <v>568</v>
      </c>
      <c r="E163" s="5" t="s">
        <v>569</v>
      </c>
      <c r="F163" s="5" t="s">
        <v>29</v>
      </c>
      <c r="G163" s="5" t="s">
        <v>570</v>
      </c>
      <c r="H163" s="5" t="s">
        <v>31</v>
      </c>
      <c r="I163" s="5" t="s">
        <v>32</v>
      </c>
      <c r="J163" s="5" t="s">
        <v>33</v>
      </c>
      <c r="K163" s="6">
        <v>192</v>
      </c>
      <c r="L163" s="7">
        <v>1035.71</v>
      </c>
      <c r="M163" s="7">
        <v>577896.39</v>
      </c>
      <c r="N163" s="7">
        <v>96068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f t="shared" si="3"/>
        <v>675000.1</v>
      </c>
      <c r="Y163" s="7">
        <v>675000.1</v>
      </c>
    </row>
    <row r="164" spans="1:25" ht="22.5">
      <c r="B164" s="5" t="s">
        <v>571</v>
      </c>
      <c r="C164" s="5" t="s">
        <v>572</v>
      </c>
      <c r="D164" s="5" t="s">
        <v>573</v>
      </c>
      <c r="E164" s="5" t="s">
        <v>574</v>
      </c>
      <c r="F164" s="5" t="s">
        <v>540</v>
      </c>
      <c r="G164" s="5" t="s">
        <v>575</v>
      </c>
      <c r="H164" s="5" t="s">
        <v>31</v>
      </c>
      <c r="I164" s="5" t="s">
        <v>41</v>
      </c>
      <c r="J164" s="5" t="s">
        <v>122</v>
      </c>
      <c r="K164" s="6">
        <v>162</v>
      </c>
      <c r="L164" s="7">
        <v>0</v>
      </c>
      <c r="M164" s="7">
        <v>113398</v>
      </c>
      <c r="N164" s="7">
        <v>331432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f t="shared" si="3"/>
        <v>444830</v>
      </c>
      <c r="Y164" s="7">
        <v>444830</v>
      </c>
    </row>
    <row r="165" spans="1:25">
      <c r="A165" s="3" t="s">
        <v>576</v>
      </c>
      <c r="B165" s="5" t="s">
        <v>577</v>
      </c>
      <c r="C165" s="5" t="s">
        <v>578</v>
      </c>
      <c r="D165" s="5" t="s">
        <v>579</v>
      </c>
      <c r="E165" s="5" t="s">
        <v>580</v>
      </c>
      <c r="F165" s="5" t="s">
        <v>525</v>
      </c>
      <c r="G165" s="5" t="s">
        <v>581</v>
      </c>
      <c r="H165" s="5" t="s">
        <v>90</v>
      </c>
      <c r="I165" s="5" t="s">
        <v>67</v>
      </c>
      <c r="J165" s="5" t="s">
        <v>33</v>
      </c>
      <c r="K165" s="6">
        <v>153</v>
      </c>
      <c r="L165" s="7">
        <v>0</v>
      </c>
      <c r="M165" s="7">
        <v>0</v>
      </c>
      <c r="N165" s="7">
        <v>0</v>
      </c>
      <c r="O165" s="7">
        <v>273057</v>
      </c>
      <c r="P165" s="7">
        <v>280256</v>
      </c>
      <c r="Q165" s="7">
        <v>888076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f t="shared" si="3"/>
        <v>1441389</v>
      </c>
      <c r="Y165" s="7">
        <v>1441389</v>
      </c>
    </row>
    <row r="166" spans="1:25">
      <c r="B166" s="5" t="s">
        <v>577</v>
      </c>
      <c r="C166" s="5" t="s">
        <v>578</v>
      </c>
      <c r="D166" s="5" t="s">
        <v>582</v>
      </c>
      <c r="E166" s="5" t="s">
        <v>583</v>
      </c>
      <c r="F166" s="5" t="s">
        <v>525</v>
      </c>
      <c r="G166" s="5" t="s">
        <v>584</v>
      </c>
      <c r="H166" s="5" t="s">
        <v>90</v>
      </c>
      <c r="I166" s="5" t="s">
        <v>67</v>
      </c>
      <c r="J166" s="5" t="s">
        <v>33</v>
      </c>
      <c r="K166" s="6">
        <v>159</v>
      </c>
      <c r="L166" s="7">
        <v>0</v>
      </c>
      <c r="M166" s="7">
        <v>509639.47</v>
      </c>
      <c r="N166" s="7">
        <v>403859</v>
      </c>
      <c r="O166" s="7">
        <v>704100</v>
      </c>
      <c r="P166" s="7">
        <v>3135339</v>
      </c>
      <c r="Q166" s="7">
        <v>1474018</v>
      </c>
      <c r="R166" s="7">
        <v>155131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f t="shared" si="3"/>
        <v>6382086.4699999997</v>
      </c>
      <c r="Y166" s="7">
        <v>6382086.4699999997</v>
      </c>
    </row>
    <row r="167" spans="1:25" ht="22.5">
      <c r="B167" s="5" t="s">
        <v>585</v>
      </c>
      <c r="C167" s="5" t="s">
        <v>586</v>
      </c>
      <c r="D167" s="5" t="s">
        <v>587</v>
      </c>
      <c r="E167" s="5" t="s">
        <v>588</v>
      </c>
      <c r="F167" s="5" t="s">
        <v>29</v>
      </c>
      <c r="G167" s="5" t="s">
        <v>589</v>
      </c>
      <c r="H167" s="5" t="s">
        <v>278</v>
      </c>
      <c r="I167" s="5" t="s">
        <v>303</v>
      </c>
      <c r="J167" s="5" t="s">
        <v>33</v>
      </c>
      <c r="K167" s="6">
        <v>147</v>
      </c>
      <c r="L167" s="7">
        <v>1547.76</v>
      </c>
      <c r="M167" s="7">
        <v>106541.9</v>
      </c>
      <c r="N167" s="7">
        <v>301538</v>
      </c>
      <c r="O167" s="9">
        <v>104311</v>
      </c>
      <c r="P167" s="7">
        <v>612633</v>
      </c>
      <c r="Q167" s="7">
        <v>57309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f t="shared" si="3"/>
        <v>1183880.6600000001</v>
      </c>
      <c r="Y167" s="7">
        <v>1183880.6599999999</v>
      </c>
    </row>
    <row r="168" spans="1:25">
      <c r="A168" s="3" t="s">
        <v>288</v>
      </c>
      <c r="B168" s="5" t="s">
        <v>585</v>
      </c>
      <c r="C168" s="5" t="s">
        <v>586</v>
      </c>
      <c r="D168" s="5" t="s">
        <v>590</v>
      </c>
      <c r="E168" s="5" t="s">
        <v>591</v>
      </c>
      <c r="F168" s="5" t="s">
        <v>29</v>
      </c>
      <c r="G168" s="5" t="s">
        <v>589</v>
      </c>
      <c r="H168" s="5" t="s">
        <v>278</v>
      </c>
      <c r="I168" s="5" t="s">
        <v>303</v>
      </c>
      <c r="J168" s="5" t="s">
        <v>33</v>
      </c>
      <c r="K168" s="6">
        <v>147</v>
      </c>
      <c r="L168" s="7">
        <v>1547.76</v>
      </c>
      <c r="M168" s="7">
        <v>99533.9</v>
      </c>
      <c r="N168" s="7">
        <v>355602</v>
      </c>
      <c r="O168" s="7">
        <v>187632</v>
      </c>
      <c r="P168" s="7">
        <v>1214291</v>
      </c>
      <c r="Q168" s="7">
        <v>77853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f t="shared" si="3"/>
        <v>1936459.66</v>
      </c>
      <c r="Y168" s="7">
        <v>1936459.66</v>
      </c>
    </row>
    <row r="169" spans="1:25">
      <c r="B169" s="5" t="s">
        <v>585</v>
      </c>
      <c r="C169" s="5" t="s">
        <v>586</v>
      </c>
      <c r="D169" s="5" t="s">
        <v>592</v>
      </c>
      <c r="E169" s="5" t="s">
        <v>593</v>
      </c>
      <c r="F169" s="5" t="s">
        <v>29</v>
      </c>
      <c r="G169" s="5" t="s">
        <v>589</v>
      </c>
      <c r="H169" s="5" t="s">
        <v>278</v>
      </c>
      <c r="I169" s="5" t="s">
        <v>303</v>
      </c>
      <c r="J169" s="5" t="s">
        <v>33</v>
      </c>
      <c r="K169" s="6">
        <v>147</v>
      </c>
      <c r="L169" s="7">
        <v>1934.7</v>
      </c>
      <c r="M169" s="12">
        <v>25000</v>
      </c>
      <c r="N169" s="13"/>
      <c r="O169" s="13"/>
      <c r="P169" s="7">
        <v>94708.5</v>
      </c>
      <c r="Q169" s="7">
        <v>268812</v>
      </c>
      <c r="R169" s="7">
        <v>110635</v>
      </c>
      <c r="S169" s="7">
        <v>615391</v>
      </c>
      <c r="T169" s="7">
        <v>48226</v>
      </c>
      <c r="U169" s="7">
        <v>0</v>
      </c>
      <c r="V169" s="7">
        <v>0</v>
      </c>
      <c r="W169" s="7">
        <v>0</v>
      </c>
      <c r="X169" s="7">
        <f t="shared" si="3"/>
        <v>1164707.2</v>
      </c>
      <c r="Y169" s="7">
        <v>1139707.2</v>
      </c>
    </row>
    <row r="170" spans="1:25" ht="22.5">
      <c r="A170" s="3" t="s">
        <v>288</v>
      </c>
      <c r="B170" s="5" t="s">
        <v>585</v>
      </c>
      <c r="C170" s="5" t="s">
        <v>586</v>
      </c>
      <c r="D170" s="5" t="s">
        <v>594</v>
      </c>
      <c r="E170" s="5" t="s">
        <v>595</v>
      </c>
      <c r="F170" s="5" t="s">
        <v>29</v>
      </c>
      <c r="G170" s="5" t="s">
        <v>589</v>
      </c>
      <c r="H170" s="5" t="s">
        <v>278</v>
      </c>
      <c r="I170" s="5" t="s">
        <v>303</v>
      </c>
      <c r="J170" s="5" t="s">
        <v>33</v>
      </c>
      <c r="K170" s="6">
        <v>147</v>
      </c>
      <c r="L170" s="7">
        <v>4968.5200000000004</v>
      </c>
      <c r="M170" s="7">
        <v>378525.53</v>
      </c>
      <c r="N170" s="7">
        <v>398976</v>
      </c>
      <c r="O170" s="7">
        <v>260000</v>
      </c>
      <c r="P170" s="7">
        <v>2036064</v>
      </c>
      <c r="Q170" s="7">
        <v>37969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f t="shared" si="3"/>
        <v>3116503.05</v>
      </c>
      <c r="Y170" s="7">
        <v>3116503.05</v>
      </c>
    </row>
    <row r="171" spans="1:25" ht="22.5">
      <c r="A171" s="3" t="s">
        <v>288</v>
      </c>
      <c r="B171" s="5" t="s">
        <v>585</v>
      </c>
      <c r="C171" s="5" t="s">
        <v>586</v>
      </c>
      <c r="D171" s="5" t="s">
        <v>596</v>
      </c>
      <c r="E171" s="5" t="s">
        <v>597</v>
      </c>
      <c r="F171" s="5" t="s">
        <v>29</v>
      </c>
      <c r="G171" s="5" t="s">
        <v>598</v>
      </c>
      <c r="H171" s="5" t="s">
        <v>31</v>
      </c>
      <c r="I171" s="5" t="s">
        <v>303</v>
      </c>
      <c r="J171" s="5" t="s">
        <v>33</v>
      </c>
      <c r="K171" s="6">
        <v>144</v>
      </c>
      <c r="L171" s="7">
        <v>212496.72</v>
      </c>
      <c r="M171" s="7">
        <v>412722.38</v>
      </c>
      <c r="N171" s="7">
        <v>1426405</v>
      </c>
      <c r="O171" s="7">
        <v>235861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f t="shared" si="3"/>
        <v>2287485.1</v>
      </c>
      <c r="Y171" s="7">
        <v>2287485.1</v>
      </c>
    </row>
    <row r="172" spans="1:25" ht="22.5">
      <c r="B172" s="5" t="s">
        <v>599</v>
      </c>
      <c r="C172" s="5" t="s">
        <v>600</v>
      </c>
      <c r="D172" s="5" t="s">
        <v>601</v>
      </c>
      <c r="E172" s="5" t="s">
        <v>602</v>
      </c>
      <c r="F172" s="5" t="s">
        <v>540</v>
      </c>
      <c r="G172" s="5" t="s">
        <v>603</v>
      </c>
      <c r="H172" s="5" t="s">
        <v>113</v>
      </c>
      <c r="I172" s="5" t="s">
        <v>41</v>
      </c>
      <c r="J172" s="5" t="s">
        <v>33</v>
      </c>
      <c r="K172" s="6">
        <v>147</v>
      </c>
      <c r="L172" s="7">
        <v>433875.37</v>
      </c>
      <c r="M172" s="7">
        <v>13347.56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f t="shared" si="3"/>
        <v>447222.93</v>
      </c>
      <c r="Y172" s="7">
        <v>447222.93</v>
      </c>
    </row>
    <row r="173" spans="1:25">
      <c r="B173" s="5" t="s">
        <v>604</v>
      </c>
      <c r="C173" s="5" t="s">
        <v>605</v>
      </c>
      <c r="D173" s="5" t="s">
        <v>606</v>
      </c>
      <c r="E173" s="5" t="s">
        <v>607</v>
      </c>
      <c r="F173" s="5" t="s">
        <v>38</v>
      </c>
      <c r="G173" s="5" t="s">
        <v>608</v>
      </c>
      <c r="H173" s="5" t="s">
        <v>31</v>
      </c>
      <c r="I173" s="5" t="s">
        <v>41</v>
      </c>
      <c r="J173" s="5" t="s">
        <v>33</v>
      </c>
      <c r="K173" s="6">
        <v>198</v>
      </c>
      <c r="L173" s="7">
        <v>1912352.93</v>
      </c>
      <c r="M173" s="7">
        <v>1142310.06</v>
      </c>
      <c r="N173" s="14">
        <v>2000000</v>
      </c>
      <c r="O173" s="14">
        <v>2937652</v>
      </c>
      <c r="P173" s="7">
        <v>19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f t="shared" si="3"/>
        <v>7992333.9900000002</v>
      </c>
      <c r="Y173" s="7">
        <v>7990997.9900000002</v>
      </c>
    </row>
    <row r="174" spans="1:25">
      <c r="B174" s="5" t="s">
        <v>604</v>
      </c>
      <c r="C174" s="5" t="s">
        <v>605</v>
      </c>
      <c r="D174" s="5" t="s">
        <v>609</v>
      </c>
      <c r="E174" s="5" t="s">
        <v>610</v>
      </c>
      <c r="F174" s="5" t="s">
        <v>38</v>
      </c>
      <c r="G174" s="5" t="s">
        <v>611</v>
      </c>
      <c r="H174" s="5" t="s">
        <v>113</v>
      </c>
      <c r="I174" s="5" t="s">
        <v>41</v>
      </c>
      <c r="J174" s="5" t="s">
        <v>33</v>
      </c>
      <c r="K174" s="6">
        <v>180</v>
      </c>
      <c r="L174" s="7">
        <v>1411364</v>
      </c>
      <c r="M174" s="7">
        <v>336685.56</v>
      </c>
      <c r="N174" s="7">
        <v>3076229</v>
      </c>
      <c r="O174" s="7">
        <v>3000000</v>
      </c>
      <c r="P174" s="7">
        <v>4000000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f t="shared" si="3"/>
        <v>11824278.559999999</v>
      </c>
      <c r="Y174" s="7">
        <v>11875901.560000001</v>
      </c>
    </row>
    <row r="175" spans="1:25" ht="22.5">
      <c r="A175" s="3" t="s">
        <v>612</v>
      </c>
      <c r="B175" s="5" t="s">
        <v>604</v>
      </c>
      <c r="C175" s="5" t="s">
        <v>605</v>
      </c>
      <c r="D175" s="5" t="s">
        <v>613</v>
      </c>
      <c r="E175" s="5" t="s">
        <v>614</v>
      </c>
      <c r="F175" s="5" t="s">
        <v>38</v>
      </c>
      <c r="G175" s="5" t="s">
        <v>615</v>
      </c>
      <c r="H175" s="5" t="s">
        <v>31</v>
      </c>
      <c r="I175" s="5" t="s">
        <v>41</v>
      </c>
      <c r="J175" s="5" t="s">
        <v>33</v>
      </c>
      <c r="K175" s="8"/>
      <c r="L175" s="7">
        <v>776341.51</v>
      </c>
      <c r="M175" s="7">
        <v>33213.72</v>
      </c>
      <c r="N175" s="7">
        <v>98745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f t="shared" si="3"/>
        <v>908300.23</v>
      </c>
      <c r="Y175" s="7">
        <v>908300.23</v>
      </c>
    </row>
    <row r="176" spans="1:25">
      <c r="B176" s="5" t="s">
        <v>604</v>
      </c>
      <c r="C176" s="5" t="s">
        <v>605</v>
      </c>
      <c r="D176" s="5" t="s">
        <v>616</v>
      </c>
      <c r="E176" s="5" t="s">
        <v>617</v>
      </c>
      <c r="F176" s="5" t="s">
        <v>38</v>
      </c>
      <c r="G176" s="5" t="s">
        <v>618</v>
      </c>
      <c r="H176" s="5" t="s">
        <v>113</v>
      </c>
      <c r="I176" s="5" t="s">
        <v>41</v>
      </c>
      <c r="J176" s="5" t="s">
        <v>33</v>
      </c>
      <c r="K176" s="6">
        <v>156</v>
      </c>
      <c r="L176" s="7">
        <v>355410.19</v>
      </c>
      <c r="M176" s="14">
        <v>165951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f t="shared" si="3"/>
        <v>521361.19</v>
      </c>
      <c r="Y176" s="7">
        <v>521361.37</v>
      </c>
    </row>
    <row r="177" spans="1:25" ht="33.75">
      <c r="B177" s="5" t="s">
        <v>604</v>
      </c>
      <c r="C177" s="5" t="s">
        <v>605</v>
      </c>
      <c r="D177" s="5" t="s">
        <v>619</v>
      </c>
      <c r="E177" s="5" t="s">
        <v>620</v>
      </c>
      <c r="F177" s="5" t="s">
        <v>38</v>
      </c>
      <c r="G177" s="5" t="s">
        <v>621</v>
      </c>
      <c r="H177" s="5" t="s">
        <v>31</v>
      </c>
      <c r="I177" s="5" t="s">
        <v>41</v>
      </c>
      <c r="J177" s="5" t="s">
        <v>33</v>
      </c>
      <c r="K177" s="6">
        <v>180</v>
      </c>
      <c r="L177" s="14">
        <v>4165000</v>
      </c>
      <c r="M177" s="14"/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f t="shared" si="3"/>
        <v>4165000</v>
      </c>
      <c r="Y177" s="7">
        <v>4164999.52</v>
      </c>
    </row>
    <row r="178" spans="1:25" ht="22.5">
      <c r="B178" s="5" t="s">
        <v>622</v>
      </c>
      <c r="C178" s="5" t="s">
        <v>623</v>
      </c>
      <c r="D178" s="5" t="s">
        <v>624</v>
      </c>
      <c r="E178" s="5" t="s">
        <v>625</v>
      </c>
      <c r="F178" s="5" t="s">
        <v>38</v>
      </c>
      <c r="G178" s="5" t="s">
        <v>626</v>
      </c>
      <c r="H178" s="5" t="s">
        <v>40</v>
      </c>
      <c r="I178" s="5" t="s">
        <v>41</v>
      </c>
      <c r="J178" s="5" t="s">
        <v>33</v>
      </c>
      <c r="K178" s="6">
        <v>186</v>
      </c>
      <c r="L178" s="7">
        <v>656360.04</v>
      </c>
      <c r="M178" s="7">
        <v>228345.74</v>
      </c>
      <c r="N178" s="7">
        <v>451293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f t="shared" si="3"/>
        <v>1335998.78</v>
      </c>
      <c r="Y178" s="7">
        <v>1335998.78</v>
      </c>
    </row>
    <row r="179" spans="1:25">
      <c r="A179" s="3" t="s">
        <v>612</v>
      </c>
      <c r="B179" s="5" t="s">
        <v>627</v>
      </c>
      <c r="C179" s="5" t="s">
        <v>628</v>
      </c>
      <c r="D179" s="5" t="s">
        <v>629</v>
      </c>
      <c r="E179" s="5" t="s">
        <v>630</v>
      </c>
      <c r="F179" s="5" t="s">
        <v>38</v>
      </c>
      <c r="G179" s="5" t="s">
        <v>629</v>
      </c>
      <c r="H179" s="5" t="s">
        <v>31</v>
      </c>
      <c r="I179" s="5" t="s">
        <v>41</v>
      </c>
      <c r="J179" s="5" t="s">
        <v>122</v>
      </c>
      <c r="K179" s="8" t="s">
        <v>631</v>
      </c>
      <c r="L179" s="7">
        <v>0</v>
      </c>
      <c r="M179" s="7">
        <v>0</v>
      </c>
      <c r="N179" s="7">
        <v>894652</v>
      </c>
      <c r="O179" s="7">
        <v>894659</v>
      </c>
      <c r="P179" s="7">
        <v>223687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0</v>
      </c>
      <c r="W179" s="7">
        <v>0</v>
      </c>
      <c r="X179" s="7">
        <f t="shared" si="3"/>
        <v>2012998</v>
      </c>
      <c r="Y179" s="7">
        <v>2012998</v>
      </c>
    </row>
    <row r="180" spans="1:25">
      <c r="B180" s="5" t="s">
        <v>632</v>
      </c>
      <c r="C180" s="5" t="s">
        <v>633</v>
      </c>
      <c r="D180" s="5" t="s">
        <v>634</v>
      </c>
      <c r="E180" s="5" t="s">
        <v>635</v>
      </c>
      <c r="F180" s="5" t="s">
        <v>636</v>
      </c>
      <c r="G180" s="5" t="s">
        <v>637</v>
      </c>
      <c r="H180" s="5" t="s">
        <v>638</v>
      </c>
      <c r="I180" s="5" t="s">
        <v>83</v>
      </c>
      <c r="J180" s="5" t="s">
        <v>33</v>
      </c>
      <c r="K180" s="6">
        <v>375</v>
      </c>
      <c r="L180" s="7">
        <v>16005079.66</v>
      </c>
      <c r="M180" s="7">
        <v>10024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7">
        <f t="shared" si="3"/>
        <v>16015103.66</v>
      </c>
      <c r="Y180" s="7">
        <v>16015103.66</v>
      </c>
    </row>
    <row r="181" spans="1:25">
      <c r="B181" s="5" t="s">
        <v>632</v>
      </c>
      <c r="C181" s="5" t="s">
        <v>633</v>
      </c>
      <c r="D181" s="5" t="s">
        <v>639</v>
      </c>
      <c r="E181" s="5" t="s">
        <v>640</v>
      </c>
      <c r="F181" s="5" t="s">
        <v>636</v>
      </c>
      <c r="G181" s="5" t="s">
        <v>637</v>
      </c>
      <c r="H181" s="5" t="s">
        <v>638</v>
      </c>
      <c r="I181" s="5" t="s">
        <v>83</v>
      </c>
      <c r="J181" s="5" t="s">
        <v>33</v>
      </c>
      <c r="K181" s="6">
        <v>375</v>
      </c>
      <c r="L181" s="7">
        <v>19262045.199999999</v>
      </c>
      <c r="M181" s="7">
        <v>148411.6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f t="shared" si="3"/>
        <v>19410456.800000001</v>
      </c>
      <c r="Y181" s="7">
        <v>19410456.800000001</v>
      </c>
    </row>
    <row r="182" spans="1:25" ht="22.5">
      <c r="B182" s="5" t="s">
        <v>632</v>
      </c>
      <c r="C182" s="5" t="s">
        <v>633</v>
      </c>
      <c r="D182" s="5" t="s">
        <v>641</v>
      </c>
      <c r="E182" s="5" t="s">
        <v>642</v>
      </c>
      <c r="F182" s="5" t="s">
        <v>636</v>
      </c>
      <c r="G182" s="5" t="s">
        <v>637</v>
      </c>
      <c r="H182" s="5" t="s">
        <v>638</v>
      </c>
      <c r="I182" s="5" t="s">
        <v>83</v>
      </c>
      <c r="J182" s="5" t="s">
        <v>33</v>
      </c>
      <c r="K182" s="6">
        <v>375</v>
      </c>
      <c r="L182" s="7">
        <v>26612343.629999999</v>
      </c>
      <c r="M182" s="7">
        <v>7293.41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f t="shared" si="3"/>
        <v>26619637.039999999</v>
      </c>
      <c r="Y182" s="7">
        <v>26619637.039999999</v>
      </c>
    </row>
    <row r="183" spans="1:25">
      <c r="B183" s="5" t="s">
        <v>632</v>
      </c>
      <c r="C183" s="5" t="s">
        <v>633</v>
      </c>
      <c r="D183" s="5" t="s">
        <v>643</v>
      </c>
      <c r="E183" s="5" t="s">
        <v>644</v>
      </c>
      <c r="F183" s="5" t="s">
        <v>636</v>
      </c>
      <c r="G183" s="5" t="s">
        <v>637</v>
      </c>
      <c r="H183" s="5" t="s">
        <v>638</v>
      </c>
      <c r="I183" s="5" t="s">
        <v>83</v>
      </c>
      <c r="J183" s="5" t="s">
        <v>33</v>
      </c>
      <c r="K183" s="6">
        <v>375</v>
      </c>
      <c r="L183" s="7">
        <v>442866883.22000003</v>
      </c>
      <c r="M183" s="7">
        <v>125203.35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f t="shared" si="3"/>
        <v>442992086.57000005</v>
      </c>
      <c r="Y183" s="7">
        <v>439215529.73000002</v>
      </c>
    </row>
    <row r="184" spans="1:25">
      <c r="B184" s="5" t="s">
        <v>632</v>
      </c>
      <c r="C184" s="5" t="s">
        <v>633</v>
      </c>
      <c r="D184" s="5" t="s">
        <v>645</v>
      </c>
      <c r="E184" s="5" t="s">
        <v>646</v>
      </c>
      <c r="F184" s="5" t="s">
        <v>636</v>
      </c>
      <c r="G184" s="5" t="s">
        <v>637</v>
      </c>
      <c r="H184" s="5" t="s">
        <v>638</v>
      </c>
      <c r="I184" s="5" t="s">
        <v>83</v>
      </c>
      <c r="J184" s="5" t="s">
        <v>33</v>
      </c>
      <c r="K184" s="6">
        <v>375</v>
      </c>
      <c r="L184" s="7">
        <v>37784956.840000004</v>
      </c>
      <c r="M184" s="7">
        <v>69590.13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f t="shared" si="3"/>
        <v>37854546.970000006</v>
      </c>
      <c r="Y184" s="7">
        <v>37854546.969999999</v>
      </c>
    </row>
    <row r="185" spans="1:25">
      <c r="B185" s="5" t="s">
        <v>647</v>
      </c>
      <c r="C185" s="5" t="s">
        <v>648</v>
      </c>
      <c r="D185" s="5" t="s">
        <v>649</v>
      </c>
      <c r="E185" s="5" t="s">
        <v>650</v>
      </c>
      <c r="F185" s="5" t="s">
        <v>38</v>
      </c>
      <c r="G185" s="5" t="s">
        <v>651</v>
      </c>
      <c r="H185" s="5" t="s">
        <v>113</v>
      </c>
      <c r="I185" s="5" t="s">
        <v>41</v>
      </c>
      <c r="J185" s="5" t="s">
        <v>33</v>
      </c>
      <c r="K185" s="6">
        <v>153</v>
      </c>
      <c r="L185" s="7">
        <v>37045.01</v>
      </c>
      <c r="M185" s="7">
        <v>0</v>
      </c>
      <c r="N185" s="7">
        <v>6759</v>
      </c>
      <c r="O185" s="7">
        <v>457241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f t="shared" si="3"/>
        <v>501045.01</v>
      </c>
      <c r="Y185" s="7">
        <v>501045.01</v>
      </c>
    </row>
    <row r="186" spans="1:25">
      <c r="B186" s="5" t="s">
        <v>647</v>
      </c>
      <c r="C186" s="5" t="s">
        <v>648</v>
      </c>
      <c r="D186" s="5" t="s">
        <v>652</v>
      </c>
      <c r="E186" s="5" t="s">
        <v>653</v>
      </c>
      <c r="F186" s="5" t="s">
        <v>38</v>
      </c>
      <c r="G186" s="5" t="s">
        <v>654</v>
      </c>
      <c r="H186" s="5" t="s">
        <v>31</v>
      </c>
      <c r="I186" s="5" t="s">
        <v>41</v>
      </c>
      <c r="J186" s="5" t="s">
        <v>33</v>
      </c>
      <c r="K186" s="6">
        <v>153</v>
      </c>
      <c r="L186" s="7">
        <v>86660.79</v>
      </c>
      <c r="M186" s="7">
        <v>268187</v>
      </c>
      <c r="N186" s="7">
        <v>1281149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f t="shared" si="3"/>
        <v>1635996.79</v>
      </c>
      <c r="Y186" s="7">
        <v>1635996.79</v>
      </c>
    </row>
    <row r="187" spans="1:25">
      <c r="A187" s="3" t="s">
        <v>612</v>
      </c>
      <c r="B187" s="5" t="s">
        <v>647</v>
      </c>
      <c r="C187" s="5" t="s">
        <v>648</v>
      </c>
      <c r="D187" s="5" t="s">
        <v>655</v>
      </c>
      <c r="E187" s="5" t="s">
        <v>656</v>
      </c>
      <c r="F187" s="5" t="s">
        <v>38</v>
      </c>
      <c r="G187" s="5" t="s">
        <v>655</v>
      </c>
      <c r="H187" s="5" t="s">
        <v>113</v>
      </c>
      <c r="I187" s="5" t="s">
        <v>41</v>
      </c>
      <c r="J187" s="5" t="s">
        <v>33</v>
      </c>
      <c r="K187" s="6">
        <v>144</v>
      </c>
      <c r="L187" s="7">
        <v>0</v>
      </c>
      <c r="M187" s="7">
        <v>67341</v>
      </c>
      <c r="N187" s="7">
        <v>606161</v>
      </c>
      <c r="O187" s="7">
        <v>606167</v>
      </c>
      <c r="P187" s="7">
        <v>2424667</v>
      </c>
      <c r="Q187" s="7">
        <v>2424663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f t="shared" si="3"/>
        <v>6128999</v>
      </c>
      <c r="Y187" s="7">
        <v>6128999</v>
      </c>
    </row>
    <row r="188" spans="1:25">
      <c r="B188" s="5" t="s">
        <v>647</v>
      </c>
      <c r="C188" s="5" t="s">
        <v>648</v>
      </c>
      <c r="D188" s="5" t="s">
        <v>657</v>
      </c>
      <c r="E188" s="5" t="s">
        <v>658</v>
      </c>
      <c r="F188" s="5" t="s">
        <v>38</v>
      </c>
      <c r="G188" s="5" t="s">
        <v>657</v>
      </c>
      <c r="H188" s="5" t="s">
        <v>113</v>
      </c>
      <c r="I188" s="5" t="s">
        <v>41</v>
      </c>
      <c r="J188" s="5" t="s">
        <v>122</v>
      </c>
      <c r="K188" s="6">
        <v>165</v>
      </c>
      <c r="L188" s="7">
        <v>0</v>
      </c>
      <c r="M188" s="7">
        <v>82106</v>
      </c>
      <c r="N188" s="7">
        <v>657624</v>
      </c>
      <c r="O188" s="7">
        <v>415270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f t="shared" si="3"/>
        <v>1155000</v>
      </c>
      <c r="Y188" s="7">
        <v>1155000</v>
      </c>
    </row>
    <row r="189" spans="1:25" ht="22.5">
      <c r="A189" s="3" t="s">
        <v>659</v>
      </c>
      <c r="B189" s="5" t="s">
        <v>660</v>
      </c>
      <c r="C189" s="5" t="s">
        <v>661</v>
      </c>
      <c r="D189" s="5" t="s">
        <v>662</v>
      </c>
      <c r="E189" s="5" t="s">
        <v>663</v>
      </c>
      <c r="F189" s="5" t="s">
        <v>222</v>
      </c>
      <c r="G189" s="5" t="s">
        <v>664</v>
      </c>
      <c r="H189" s="5" t="s">
        <v>113</v>
      </c>
      <c r="I189" s="5" t="s">
        <v>67</v>
      </c>
      <c r="J189" s="5" t="s">
        <v>33</v>
      </c>
      <c r="K189" s="6">
        <v>208</v>
      </c>
      <c r="L189" s="7">
        <v>402808.28</v>
      </c>
      <c r="M189" s="7">
        <v>532692.62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f t="shared" si="3"/>
        <v>935500.9</v>
      </c>
      <c r="Y189" s="7">
        <v>935500.9</v>
      </c>
    </row>
    <row r="190" spans="1:25" ht="22.5">
      <c r="A190" s="3" t="s">
        <v>659</v>
      </c>
      <c r="B190" s="5" t="s">
        <v>660</v>
      </c>
      <c r="C190" s="5" t="s">
        <v>661</v>
      </c>
      <c r="D190" s="5" t="s">
        <v>665</v>
      </c>
      <c r="E190" s="5" t="s">
        <v>666</v>
      </c>
      <c r="F190" s="5" t="s">
        <v>222</v>
      </c>
      <c r="G190" s="5" t="s">
        <v>667</v>
      </c>
      <c r="H190" s="5" t="s">
        <v>113</v>
      </c>
      <c r="I190" s="5" t="s">
        <v>67</v>
      </c>
      <c r="J190" s="5" t="s">
        <v>33</v>
      </c>
      <c r="K190" s="6">
        <v>168</v>
      </c>
      <c r="L190" s="7">
        <v>844770.35</v>
      </c>
      <c r="M190" s="7">
        <v>499217.08</v>
      </c>
      <c r="N190" s="7">
        <v>5243778</v>
      </c>
      <c r="O190" s="7">
        <v>949379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f t="shared" si="3"/>
        <v>7537144.4299999997</v>
      </c>
      <c r="Y190" s="7">
        <v>7537144.4299999997</v>
      </c>
    </row>
    <row r="191" spans="1:25" ht="22.5">
      <c r="B191" s="5" t="s">
        <v>660</v>
      </c>
      <c r="C191" s="5" t="s">
        <v>661</v>
      </c>
      <c r="D191" s="5" t="s">
        <v>668</v>
      </c>
      <c r="E191" s="5" t="s">
        <v>669</v>
      </c>
      <c r="F191" s="5" t="s">
        <v>222</v>
      </c>
      <c r="G191" s="5" t="s">
        <v>670</v>
      </c>
      <c r="H191" s="5" t="s">
        <v>113</v>
      </c>
      <c r="I191" s="5" t="s">
        <v>67</v>
      </c>
      <c r="J191" s="5" t="s">
        <v>33</v>
      </c>
      <c r="K191" s="6">
        <v>189</v>
      </c>
      <c r="L191" s="7">
        <v>9581233.8399999999</v>
      </c>
      <c r="M191" s="7">
        <v>8316.39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f t="shared" si="3"/>
        <v>9589550.2300000004</v>
      </c>
      <c r="Y191" s="7">
        <v>9589550.2300000004</v>
      </c>
    </row>
    <row r="192" spans="1:25" ht="22.5">
      <c r="B192" s="5" t="s">
        <v>660</v>
      </c>
      <c r="C192" s="5" t="s">
        <v>661</v>
      </c>
      <c r="D192" s="5" t="s">
        <v>671</v>
      </c>
      <c r="E192" s="5" t="s">
        <v>672</v>
      </c>
      <c r="F192" s="5" t="s">
        <v>222</v>
      </c>
      <c r="G192" s="5" t="s">
        <v>670</v>
      </c>
      <c r="H192" s="5" t="s">
        <v>31</v>
      </c>
      <c r="I192" s="5" t="s">
        <v>67</v>
      </c>
      <c r="J192" s="5" t="s">
        <v>122</v>
      </c>
      <c r="K192" s="6">
        <v>183</v>
      </c>
      <c r="L192" s="7">
        <v>482244.82</v>
      </c>
      <c r="M192" s="7">
        <v>2518903.9</v>
      </c>
      <c r="N192" s="7">
        <v>727849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f t="shared" si="3"/>
        <v>3728997.7199999997</v>
      </c>
      <c r="Y192" s="7">
        <v>3728997.72</v>
      </c>
    </row>
    <row r="193" spans="1:25" ht="22.5">
      <c r="B193" s="5" t="s">
        <v>660</v>
      </c>
      <c r="C193" s="5" t="s">
        <v>661</v>
      </c>
      <c r="D193" s="5" t="s">
        <v>673</v>
      </c>
      <c r="E193" s="5" t="s">
        <v>674</v>
      </c>
      <c r="F193" s="5" t="s">
        <v>222</v>
      </c>
      <c r="G193" s="5" t="s">
        <v>675</v>
      </c>
      <c r="H193" s="5" t="s">
        <v>31</v>
      </c>
      <c r="I193" s="5" t="s">
        <v>67</v>
      </c>
      <c r="J193" s="5" t="s">
        <v>33</v>
      </c>
      <c r="K193" s="6">
        <v>201</v>
      </c>
      <c r="L193" s="7">
        <v>1506703.08</v>
      </c>
      <c r="M193" s="7">
        <v>843088.78</v>
      </c>
      <c r="N193" s="7">
        <v>1185299</v>
      </c>
      <c r="O193" s="7">
        <v>8636909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f t="shared" si="3"/>
        <v>12171999.859999999</v>
      </c>
      <c r="Y193" s="7">
        <v>12171999.859999999</v>
      </c>
    </row>
    <row r="194" spans="1:25" ht="22.5">
      <c r="A194" s="3" t="s">
        <v>659</v>
      </c>
      <c r="B194" s="5" t="s">
        <v>676</v>
      </c>
      <c r="C194" s="5" t="s">
        <v>677</v>
      </c>
      <c r="D194" s="5" t="s">
        <v>678</v>
      </c>
      <c r="E194" s="5" t="s">
        <v>679</v>
      </c>
      <c r="F194" s="5" t="s">
        <v>222</v>
      </c>
      <c r="G194" s="5" t="s">
        <v>680</v>
      </c>
      <c r="H194" s="5" t="s">
        <v>31</v>
      </c>
      <c r="I194" s="5" t="s">
        <v>67</v>
      </c>
      <c r="J194" s="5" t="s">
        <v>33</v>
      </c>
      <c r="K194" s="6">
        <v>150</v>
      </c>
      <c r="L194" s="7">
        <v>703089.57</v>
      </c>
      <c r="M194" s="7">
        <v>1229215.93</v>
      </c>
      <c r="N194" s="7">
        <v>1651818.2364939</v>
      </c>
      <c r="O194" s="7">
        <v>10000000</v>
      </c>
      <c r="P194" s="7">
        <v>12000000</v>
      </c>
      <c r="Q194" s="7">
        <v>8000000</v>
      </c>
      <c r="R194" s="7">
        <v>11794746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f t="shared" si="3"/>
        <v>45378869.7364939</v>
      </c>
      <c r="Y194" s="7">
        <v>45751307.7364939</v>
      </c>
    </row>
    <row r="195" spans="1:25" ht="22.5">
      <c r="B195" s="5" t="s">
        <v>676</v>
      </c>
      <c r="C195" s="5" t="s">
        <v>677</v>
      </c>
      <c r="D195" s="5" t="s">
        <v>681</v>
      </c>
      <c r="E195" s="5" t="s">
        <v>682</v>
      </c>
      <c r="F195" s="5" t="s">
        <v>222</v>
      </c>
      <c r="G195" s="5" t="s">
        <v>683</v>
      </c>
      <c r="H195" s="5" t="s">
        <v>113</v>
      </c>
      <c r="I195" s="5" t="s">
        <v>67</v>
      </c>
      <c r="J195" s="5" t="s">
        <v>33</v>
      </c>
      <c r="K195" s="6">
        <v>192</v>
      </c>
      <c r="L195" s="7">
        <v>954442.21</v>
      </c>
      <c r="M195" s="7">
        <v>24764.65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f t="shared" si="3"/>
        <v>979206.86</v>
      </c>
      <c r="Y195" s="7">
        <v>979206.86</v>
      </c>
    </row>
    <row r="196" spans="1:25" ht="22.5">
      <c r="B196" s="5" t="s">
        <v>676</v>
      </c>
      <c r="C196" s="5" t="s">
        <v>677</v>
      </c>
      <c r="D196" s="5" t="s">
        <v>684</v>
      </c>
      <c r="E196" s="5" t="s">
        <v>685</v>
      </c>
      <c r="F196" s="5" t="s">
        <v>222</v>
      </c>
      <c r="G196" s="5" t="s">
        <v>686</v>
      </c>
      <c r="H196" s="5" t="s">
        <v>31</v>
      </c>
      <c r="I196" s="5" t="s">
        <v>67</v>
      </c>
      <c r="J196" s="5" t="s">
        <v>33</v>
      </c>
      <c r="K196" s="6">
        <v>183</v>
      </c>
      <c r="L196" s="7">
        <v>2276537.16</v>
      </c>
      <c r="M196" s="7">
        <v>4935700.3099999996</v>
      </c>
      <c r="N196" s="7">
        <v>8212680.8096356001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f t="shared" si="3"/>
        <v>15424918.279635601</v>
      </c>
      <c r="Y196" s="7">
        <v>15424918.279635601</v>
      </c>
    </row>
    <row r="197" spans="1:25" ht="22.5">
      <c r="B197" s="5" t="s">
        <v>676</v>
      </c>
      <c r="C197" s="5" t="s">
        <v>677</v>
      </c>
      <c r="D197" s="5" t="s">
        <v>687</v>
      </c>
      <c r="E197" s="5" t="s">
        <v>688</v>
      </c>
      <c r="F197" s="5" t="s">
        <v>222</v>
      </c>
      <c r="G197" s="5" t="s">
        <v>689</v>
      </c>
      <c r="H197" s="5" t="s">
        <v>31</v>
      </c>
      <c r="I197" s="5" t="s">
        <v>67</v>
      </c>
      <c r="J197" s="5" t="s">
        <v>33</v>
      </c>
      <c r="K197" s="6">
        <v>160</v>
      </c>
      <c r="L197" s="7">
        <v>133297.31</v>
      </c>
      <c r="M197" s="7">
        <v>202987.88</v>
      </c>
      <c r="N197" s="7">
        <v>2864439.2791605</v>
      </c>
      <c r="O197" s="7">
        <v>2761023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f t="shared" si="3"/>
        <v>5961747.4691605</v>
      </c>
      <c r="Y197" s="7">
        <v>5961747.4691605</v>
      </c>
    </row>
    <row r="198" spans="1:25" ht="22.5">
      <c r="B198" s="5" t="s">
        <v>676</v>
      </c>
      <c r="C198" s="5" t="s">
        <v>677</v>
      </c>
      <c r="D198" s="5" t="s">
        <v>690</v>
      </c>
      <c r="E198" s="5" t="s">
        <v>691</v>
      </c>
      <c r="F198" s="5" t="s">
        <v>222</v>
      </c>
      <c r="G198" s="5" t="s">
        <v>692</v>
      </c>
      <c r="H198" s="5" t="s">
        <v>278</v>
      </c>
      <c r="I198" s="5" t="s">
        <v>67</v>
      </c>
      <c r="J198" s="5" t="s">
        <v>33</v>
      </c>
      <c r="K198" s="6">
        <v>189</v>
      </c>
      <c r="L198" s="7">
        <v>674434.45</v>
      </c>
      <c r="M198" s="7">
        <v>1820809.02</v>
      </c>
      <c r="N198" s="7">
        <v>2132207.8763839998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f t="shared" si="3"/>
        <v>4627451.346384</v>
      </c>
      <c r="Y198" s="7">
        <v>4627451.346384</v>
      </c>
    </row>
    <row r="199" spans="1:25" ht="22.5">
      <c r="A199" s="3" t="s">
        <v>659</v>
      </c>
      <c r="B199" s="5" t="s">
        <v>693</v>
      </c>
      <c r="C199" s="5" t="s">
        <v>694</v>
      </c>
      <c r="D199" s="5" t="s">
        <v>695</v>
      </c>
      <c r="E199" s="5" t="s">
        <v>696</v>
      </c>
      <c r="F199" s="5" t="s">
        <v>222</v>
      </c>
      <c r="G199" s="5" t="s">
        <v>697</v>
      </c>
      <c r="H199" s="5" t="s">
        <v>216</v>
      </c>
      <c r="I199" s="5" t="s">
        <v>67</v>
      </c>
      <c r="J199" s="5" t="s">
        <v>33</v>
      </c>
      <c r="K199" s="6">
        <v>141</v>
      </c>
      <c r="L199" s="7">
        <v>36138.660000000003</v>
      </c>
      <c r="M199" s="7">
        <v>194669.44</v>
      </c>
      <c r="N199" s="7">
        <v>1387499</v>
      </c>
      <c r="O199" s="7">
        <v>131594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f t="shared" si="3"/>
        <v>1749901.1</v>
      </c>
      <c r="Y199" s="7">
        <v>1749901.1</v>
      </c>
    </row>
    <row r="200" spans="1:25" ht="22.5">
      <c r="B200" s="5" t="s">
        <v>693</v>
      </c>
      <c r="C200" s="5" t="s">
        <v>694</v>
      </c>
      <c r="D200" s="5" t="s">
        <v>698</v>
      </c>
      <c r="E200" s="5" t="s">
        <v>699</v>
      </c>
      <c r="F200" s="5" t="s">
        <v>222</v>
      </c>
      <c r="G200" s="5" t="s">
        <v>698</v>
      </c>
      <c r="H200" s="5" t="s">
        <v>31</v>
      </c>
      <c r="I200" s="5" t="s">
        <v>67</v>
      </c>
      <c r="J200" s="5" t="s">
        <v>122</v>
      </c>
      <c r="K200" s="6">
        <v>192</v>
      </c>
      <c r="L200" s="7">
        <v>0</v>
      </c>
      <c r="M200" s="7">
        <v>3786</v>
      </c>
      <c r="N200" s="7">
        <v>51214</v>
      </c>
      <c r="O200" s="7">
        <v>168943</v>
      </c>
      <c r="P200" s="7">
        <v>20656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f t="shared" ref="X200:X215" si="4">SUM(P200:W200)+L200+M200+N200+O200</f>
        <v>244599</v>
      </c>
      <c r="Y200" s="7">
        <v>244599</v>
      </c>
    </row>
    <row r="201" spans="1:25" ht="22.5">
      <c r="B201" s="5" t="s">
        <v>700</v>
      </c>
      <c r="C201" s="5" t="s">
        <v>701</v>
      </c>
      <c r="D201" s="5" t="s">
        <v>702</v>
      </c>
      <c r="E201" s="5" t="s">
        <v>703</v>
      </c>
      <c r="F201" s="5" t="s">
        <v>38</v>
      </c>
      <c r="G201" s="5" t="s">
        <v>704</v>
      </c>
      <c r="H201" s="5" t="s">
        <v>31</v>
      </c>
      <c r="I201" s="5" t="s">
        <v>41</v>
      </c>
      <c r="J201" s="5" t="s">
        <v>33</v>
      </c>
      <c r="K201" s="6">
        <v>165</v>
      </c>
      <c r="L201" s="7">
        <v>737074.29</v>
      </c>
      <c r="M201" s="7">
        <v>228538.08</v>
      </c>
      <c r="N201" s="7">
        <v>1326482</v>
      </c>
      <c r="O201" s="7">
        <v>2906346</v>
      </c>
      <c r="P201" s="7">
        <v>4505170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f t="shared" si="4"/>
        <v>9703610.370000001</v>
      </c>
      <c r="Y201" s="7">
        <v>9703610.3699999992</v>
      </c>
    </row>
    <row r="202" spans="1:25" ht="22.5">
      <c r="B202" s="5" t="s">
        <v>700</v>
      </c>
      <c r="C202" s="5" t="s">
        <v>701</v>
      </c>
      <c r="D202" s="5" t="s">
        <v>705</v>
      </c>
      <c r="E202" s="5" t="s">
        <v>706</v>
      </c>
      <c r="F202" s="5" t="s">
        <v>38</v>
      </c>
      <c r="G202" s="5" t="s">
        <v>707</v>
      </c>
      <c r="H202" s="5" t="s">
        <v>31</v>
      </c>
      <c r="I202" s="5" t="s">
        <v>41</v>
      </c>
      <c r="J202" s="5" t="s">
        <v>33</v>
      </c>
      <c r="K202" s="6">
        <v>165</v>
      </c>
      <c r="L202" s="7">
        <v>5515992.7599999998</v>
      </c>
      <c r="M202" s="7">
        <v>10280442.17</v>
      </c>
      <c r="N202" s="7">
        <v>1943611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f t="shared" si="4"/>
        <v>17740045.93</v>
      </c>
      <c r="Y202" s="7">
        <v>17740045.93</v>
      </c>
    </row>
    <row r="203" spans="1:25" ht="22.5">
      <c r="B203" s="5" t="s">
        <v>708</v>
      </c>
      <c r="C203" s="5" t="s">
        <v>709</v>
      </c>
      <c r="D203" s="5" t="s">
        <v>710</v>
      </c>
      <c r="E203" s="5" t="s">
        <v>711</v>
      </c>
      <c r="F203" s="5" t="s">
        <v>214</v>
      </c>
      <c r="G203" s="5" t="s">
        <v>712</v>
      </c>
      <c r="H203" s="5" t="s">
        <v>216</v>
      </c>
      <c r="I203" s="5" t="s">
        <v>67</v>
      </c>
      <c r="J203" s="5" t="s">
        <v>33</v>
      </c>
      <c r="K203" s="6">
        <v>188</v>
      </c>
      <c r="L203" s="7">
        <v>900794.04</v>
      </c>
      <c r="M203" s="7">
        <v>3745.84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f t="shared" si="4"/>
        <v>904539.88</v>
      </c>
      <c r="Y203" s="7">
        <v>904539.88</v>
      </c>
    </row>
    <row r="204" spans="1:25" ht="22.5">
      <c r="A204" s="3" t="s">
        <v>576</v>
      </c>
      <c r="B204" s="5" t="s">
        <v>708</v>
      </c>
      <c r="C204" s="5" t="s">
        <v>709</v>
      </c>
      <c r="D204" s="5" t="s">
        <v>713</v>
      </c>
      <c r="E204" s="5" t="s">
        <v>714</v>
      </c>
      <c r="F204" s="5" t="s">
        <v>222</v>
      </c>
      <c r="G204" s="5" t="s">
        <v>715</v>
      </c>
      <c r="H204" s="5" t="s">
        <v>542</v>
      </c>
      <c r="I204" s="5" t="s">
        <v>67</v>
      </c>
      <c r="J204" s="5" t="s">
        <v>33</v>
      </c>
      <c r="K204" s="6">
        <v>156</v>
      </c>
      <c r="L204" s="7">
        <v>30725.93</v>
      </c>
      <c r="M204" s="7">
        <v>0</v>
      </c>
      <c r="N204" s="7">
        <v>0</v>
      </c>
      <c r="O204" s="7">
        <v>175317</v>
      </c>
      <c r="P204" s="7">
        <v>784854</v>
      </c>
      <c r="Q204" s="7">
        <v>3787047</v>
      </c>
      <c r="R204" s="7">
        <v>1594941</v>
      </c>
      <c r="S204" s="7">
        <v>1229</v>
      </c>
      <c r="T204" s="7">
        <v>0</v>
      </c>
      <c r="U204" s="7">
        <v>0</v>
      </c>
      <c r="V204" s="7">
        <v>0</v>
      </c>
      <c r="W204" s="7">
        <v>0</v>
      </c>
      <c r="X204" s="7">
        <f t="shared" si="4"/>
        <v>6374113.9299999997</v>
      </c>
      <c r="Y204" s="7">
        <v>6374113.9299999997</v>
      </c>
    </row>
    <row r="205" spans="1:25" ht="22.5">
      <c r="B205" s="5" t="s">
        <v>708</v>
      </c>
      <c r="C205" s="5" t="s">
        <v>709</v>
      </c>
      <c r="D205" s="5" t="s">
        <v>716</v>
      </c>
      <c r="E205" s="5" t="s">
        <v>717</v>
      </c>
      <c r="F205" s="5" t="s">
        <v>214</v>
      </c>
      <c r="G205" s="5" t="s">
        <v>718</v>
      </c>
      <c r="H205" s="5" t="s">
        <v>216</v>
      </c>
      <c r="I205" s="5" t="s">
        <v>67</v>
      </c>
      <c r="J205" s="5" t="s">
        <v>33</v>
      </c>
      <c r="K205" s="6">
        <v>153</v>
      </c>
      <c r="L205" s="7">
        <v>190711.11</v>
      </c>
      <c r="M205" s="7">
        <v>19922.740000000002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f t="shared" si="4"/>
        <v>210633.84999999998</v>
      </c>
      <c r="Y205" s="7">
        <v>210633.85</v>
      </c>
    </row>
    <row r="206" spans="1:25" ht="22.5">
      <c r="B206" s="5" t="s">
        <v>719</v>
      </c>
      <c r="C206" s="5" t="s">
        <v>720</v>
      </c>
      <c r="D206" s="5" t="s">
        <v>721</v>
      </c>
      <c r="E206" s="5" t="s">
        <v>722</v>
      </c>
      <c r="F206" s="5" t="s">
        <v>222</v>
      </c>
      <c r="G206" s="5" t="s">
        <v>723</v>
      </c>
      <c r="H206" s="5" t="s">
        <v>31</v>
      </c>
      <c r="I206" s="5" t="s">
        <v>67</v>
      </c>
      <c r="J206" s="5" t="s">
        <v>33</v>
      </c>
      <c r="K206" s="6">
        <v>150</v>
      </c>
      <c r="L206" s="7">
        <v>354734.73</v>
      </c>
      <c r="M206" s="7">
        <v>465275.17</v>
      </c>
      <c r="N206" s="7">
        <v>590315</v>
      </c>
      <c r="O206" s="7">
        <v>974293</v>
      </c>
      <c r="P206" s="7">
        <v>6484156</v>
      </c>
      <c r="Q206" s="7">
        <v>4667252</v>
      </c>
      <c r="R206" s="7">
        <v>28794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f t="shared" si="4"/>
        <v>13564819.9</v>
      </c>
      <c r="Y206" s="7">
        <v>13564819.9</v>
      </c>
    </row>
    <row r="207" spans="1:25" ht="22.5">
      <c r="B207" s="5" t="s">
        <v>719</v>
      </c>
      <c r="C207" s="5" t="s">
        <v>720</v>
      </c>
      <c r="D207" s="5" t="s">
        <v>724</v>
      </c>
      <c r="E207" s="5" t="s">
        <v>725</v>
      </c>
      <c r="F207" s="5" t="s">
        <v>214</v>
      </c>
      <c r="G207" s="5" t="s">
        <v>726</v>
      </c>
      <c r="H207" s="5" t="s">
        <v>113</v>
      </c>
      <c r="I207" s="5" t="s">
        <v>67</v>
      </c>
      <c r="J207" s="5" t="s">
        <v>33</v>
      </c>
      <c r="K207" s="6">
        <v>153</v>
      </c>
      <c r="L207" s="7">
        <v>1003473.5</v>
      </c>
      <c r="M207" s="7">
        <v>161087.67999999999</v>
      </c>
      <c r="N207" s="7">
        <v>1398225</v>
      </c>
      <c r="O207" s="7">
        <v>382023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f t="shared" si="4"/>
        <v>2944809.1799999997</v>
      </c>
      <c r="Y207" s="7">
        <v>2944809.18</v>
      </c>
    </row>
    <row r="208" spans="1:25" ht="22.5">
      <c r="B208" s="5" t="s">
        <v>719</v>
      </c>
      <c r="C208" s="5" t="s">
        <v>720</v>
      </c>
      <c r="D208" s="5" t="s">
        <v>727</v>
      </c>
      <c r="E208" s="5" t="s">
        <v>728</v>
      </c>
      <c r="F208" s="5" t="s">
        <v>222</v>
      </c>
      <c r="G208" s="5" t="s">
        <v>729</v>
      </c>
      <c r="H208" s="5" t="s">
        <v>31</v>
      </c>
      <c r="I208" s="5" t="s">
        <v>67</v>
      </c>
      <c r="J208" s="5" t="s">
        <v>33</v>
      </c>
      <c r="K208" s="6">
        <v>156</v>
      </c>
      <c r="L208" s="7">
        <v>1237371.82</v>
      </c>
      <c r="M208" s="7">
        <v>556.92999999999995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f t="shared" si="4"/>
        <v>1237928.75</v>
      </c>
      <c r="Y208" s="7">
        <v>1237928.75</v>
      </c>
    </row>
    <row r="209" spans="1:25" ht="22.5">
      <c r="B209" s="5" t="s">
        <v>730</v>
      </c>
      <c r="C209" s="5" t="s">
        <v>731</v>
      </c>
      <c r="D209" s="5" t="s">
        <v>732</v>
      </c>
      <c r="E209" s="5" t="s">
        <v>733</v>
      </c>
      <c r="F209" s="5" t="s">
        <v>222</v>
      </c>
      <c r="G209" s="5" t="s">
        <v>734</v>
      </c>
      <c r="H209" s="5" t="s">
        <v>113</v>
      </c>
      <c r="I209" s="5" t="s">
        <v>67</v>
      </c>
      <c r="J209" s="5" t="s">
        <v>33</v>
      </c>
      <c r="K209" s="6">
        <v>165</v>
      </c>
      <c r="L209" s="7">
        <v>311558.11</v>
      </c>
      <c r="M209" s="7">
        <v>2660465.42</v>
      </c>
      <c r="N209" s="7">
        <v>3000000</v>
      </c>
      <c r="O209" s="7">
        <v>5000000</v>
      </c>
      <c r="P209" s="7">
        <v>15000000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f t="shared" si="4"/>
        <v>25972023.530000001</v>
      </c>
      <c r="Y209" s="7">
        <v>27397001.530000001</v>
      </c>
    </row>
    <row r="210" spans="1:25" ht="22.5">
      <c r="B210" s="5" t="s">
        <v>735</v>
      </c>
      <c r="C210" s="5" t="s">
        <v>736</v>
      </c>
      <c r="D210" s="5" t="s">
        <v>737</v>
      </c>
      <c r="E210" s="5" t="s">
        <v>738</v>
      </c>
      <c r="F210" s="5" t="s">
        <v>525</v>
      </c>
      <c r="G210" s="5" t="s">
        <v>739</v>
      </c>
      <c r="H210" s="5" t="s">
        <v>90</v>
      </c>
      <c r="I210" s="5" t="s">
        <v>67</v>
      </c>
      <c r="J210" s="5" t="s">
        <v>33</v>
      </c>
      <c r="K210" s="6">
        <v>210</v>
      </c>
      <c r="L210" s="7">
        <v>0</v>
      </c>
      <c r="M210" s="7">
        <v>180000</v>
      </c>
      <c r="N210" s="7">
        <v>539000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f t="shared" si="4"/>
        <v>719000</v>
      </c>
      <c r="Y210" s="7">
        <v>719000</v>
      </c>
    </row>
    <row r="211" spans="1:25" ht="22.5">
      <c r="B211" s="5" t="s">
        <v>735</v>
      </c>
      <c r="C211" s="5" t="s">
        <v>736</v>
      </c>
      <c r="D211" s="5" t="s">
        <v>740</v>
      </c>
      <c r="E211" s="5" t="s">
        <v>741</v>
      </c>
      <c r="F211" s="5" t="s">
        <v>525</v>
      </c>
      <c r="G211" s="5" t="s">
        <v>742</v>
      </c>
      <c r="H211" s="5" t="s">
        <v>90</v>
      </c>
      <c r="I211" s="5" t="s">
        <v>67</v>
      </c>
      <c r="J211" s="5" t="s">
        <v>33</v>
      </c>
      <c r="K211" s="6">
        <v>150</v>
      </c>
      <c r="L211" s="7">
        <v>2857525.19</v>
      </c>
      <c r="M211" s="7">
        <v>642322.82999999996</v>
      </c>
      <c r="N211" s="7">
        <v>332108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f t="shared" si="4"/>
        <v>3831956.02</v>
      </c>
      <c r="Y211" s="7">
        <v>3831956.02</v>
      </c>
    </row>
    <row r="212" spans="1:25" ht="22.5">
      <c r="A212" s="3" t="s">
        <v>288</v>
      </c>
      <c r="B212" s="5" t="s">
        <v>743</v>
      </c>
      <c r="C212" s="5" t="s">
        <v>744</v>
      </c>
      <c r="D212" s="5" t="s">
        <v>745</v>
      </c>
      <c r="E212" s="5" t="s">
        <v>746</v>
      </c>
      <c r="F212" s="5" t="s">
        <v>38</v>
      </c>
      <c r="G212" s="5" t="s">
        <v>745</v>
      </c>
      <c r="H212" s="5" t="s">
        <v>113</v>
      </c>
      <c r="I212" s="5" t="s">
        <v>41</v>
      </c>
      <c r="J212" s="5" t="s">
        <v>122</v>
      </c>
      <c r="K212" s="6">
        <v>138</v>
      </c>
      <c r="L212" s="7">
        <v>62777.21</v>
      </c>
      <c r="M212" s="7">
        <v>96357</v>
      </c>
      <c r="N212" s="7">
        <v>552515</v>
      </c>
      <c r="O212" s="7">
        <v>1062526</v>
      </c>
      <c r="P212" s="7">
        <v>0</v>
      </c>
      <c r="Q212" s="7">
        <v>0</v>
      </c>
      <c r="R212" s="7"/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f t="shared" si="4"/>
        <v>1774175.21</v>
      </c>
      <c r="Y212" s="7">
        <v>50000</v>
      </c>
    </row>
    <row r="213" spans="1:25" ht="22.5">
      <c r="B213" s="5" t="s">
        <v>747</v>
      </c>
      <c r="C213" s="5" t="s">
        <v>748</v>
      </c>
      <c r="D213" s="5" t="s">
        <v>749</v>
      </c>
      <c r="E213" s="5" t="s">
        <v>750</v>
      </c>
      <c r="F213" s="5" t="s">
        <v>751</v>
      </c>
      <c r="G213" s="5" t="s">
        <v>752</v>
      </c>
      <c r="H213" s="5" t="s">
        <v>31</v>
      </c>
      <c r="I213" s="5" t="s">
        <v>32</v>
      </c>
      <c r="J213" s="5" t="s">
        <v>33</v>
      </c>
      <c r="K213" s="6">
        <v>189</v>
      </c>
      <c r="L213" s="7">
        <v>0</v>
      </c>
      <c r="M213" s="7">
        <v>968101.27</v>
      </c>
      <c r="N213" s="7">
        <v>12890509.4166402</v>
      </c>
      <c r="O213" s="7">
        <v>20757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f t="shared" si="4"/>
        <v>13879367.686640199</v>
      </c>
      <c r="Y213" s="7">
        <v>13879367.686640199</v>
      </c>
    </row>
    <row r="214" spans="1:25">
      <c r="B214" s="5" t="s">
        <v>747</v>
      </c>
      <c r="C214" s="5" t="s">
        <v>748</v>
      </c>
      <c r="D214" s="5" t="s">
        <v>753</v>
      </c>
      <c r="E214" s="5" t="s">
        <v>754</v>
      </c>
      <c r="F214" s="5" t="s">
        <v>751</v>
      </c>
      <c r="G214" s="5" t="s">
        <v>755</v>
      </c>
      <c r="H214" s="5" t="s">
        <v>31</v>
      </c>
      <c r="I214" s="5" t="s">
        <v>32</v>
      </c>
      <c r="J214" s="5" t="s">
        <v>122</v>
      </c>
      <c r="K214" s="6">
        <v>174</v>
      </c>
      <c r="L214" s="7">
        <v>189403.65</v>
      </c>
      <c r="M214" s="7">
        <v>923594.9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f t="shared" si="4"/>
        <v>1112998.55</v>
      </c>
      <c r="Y214" s="7">
        <v>1112998.55</v>
      </c>
    </row>
    <row r="215" spans="1:25">
      <c r="B215" s="5" t="s">
        <v>747</v>
      </c>
      <c r="C215" s="5" t="s">
        <v>748</v>
      </c>
      <c r="D215" s="5" t="s">
        <v>756</v>
      </c>
      <c r="E215" s="5" t="s">
        <v>757</v>
      </c>
      <c r="F215" s="5" t="s">
        <v>751</v>
      </c>
      <c r="G215" s="5" t="s">
        <v>756</v>
      </c>
      <c r="H215" s="5" t="s">
        <v>31</v>
      </c>
      <c r="I215" s="5" t="s">
        <v>32</v>
      </c>
      <c r="J215" s="5" t="s">
        <v>122</v>
      </c>
      <c r="K215" s="6">
        <v>153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305199734</v>
      </c>
      <c r="X215" s="7">
        <f t="shared" si="4"/>
        <v>305199734</v>
      </c>
      <c r="Y215" s="7">
        <v>305199734</v>
      </c>
    </row>
    <row r="216" spans="1:25">
      <c r="B216" s="5" t="s">
        <v>747</v>
      </c>
      <c r="C216" s="5" t="s">
        <v>748</v>
      </c>
      <c r="D216" s="5" t="s">
        <v>758</v>
      </c>
      <c r="E216" s="5" t="s">
        <v>759</v>
      </c>
      <c r="F216" s="5" t="s">
        <v>751</v>
      </c>
      <c r="G216" s="5" t="s">
        <v>758</v>
      </c>
      <c r="H216" s="5" t="s">
        <v>31</v>
      </c>
      <c r="I216" s="5" t="s">
        <v>32</v>
      </c>
      <c r="J216" s="5" t="s">
        <v>122</v>
      </c>
      <c r="K216" s="6">
        <v>153</v>
      </c>
      <c r="L216" s="7">
        <v>0</v>
      </c>
      <c r="M216" s="7">
        <v>0</v>
      </c>
      <c r="N216" s="7">
        <v>0</v>
      </c>
      <c r="O216" s="7">
        <v>0</v>
      </c>
      <c r="P216" s="13"/>
      <c r="Q216" s="13"/>
      <c r="R216" s="7">
        <v>2475849</v>
      </c>
      <c r="S216" s="7">
        <v>8230742</v>
      </c>
      <c r="T216" s="7">
        <v>14865608</v>
      </c>
      <c r="U216" s="7">
        <v>14855072</v>
      </c>
      <c r="V216" s="7">
        <v>8510125</v>
      </c>
      <c r="W216" s="7">
        <v>85000000</v>
      </c>
      <c r="X216" s="7">
        <f>SUM(R216:W216)+L216+M216+N216+O216</f>
        <v>133937396</v>
      </c>
      <c r="Y216" s="7">
        <v>133400001</v>
      </c>
    </row>
    <row r="217" spans="1:25">
      <c r="B217" s="5" t="s">
        <v>747</v>
      </c>
      <c r="C217" s="5" t="s">
        <v>748</v>
      </c>
      <c r="D217" s="5" t="s">
        <v>760</v>
      </c>
      <c r="E217" s="5" t="s">
        <v>761</v>
      </c>
      <c r="F217" s="5" t="s">
        <v>751</v>
      </c>
      <c r="G217" s="5" t="s">
        <v>762</v>
      </c>
      <c r="H217" s="5" t="s">
        <v>31</v>
      </c>
      <c r="I217" s="5" t="s">
        <v>32</v>
      </c>
      <c r="J217" s="5" t="s">
        <v>122</v>
      </c>
      <c r="K217" s="6">
        <v>174</v>
      </c>
      <c r="L217" s="7">
        <v>1079127.3999999999</v>
      </c>
      <c r="M217" s="7">
        <v>795476.69</v>
      </c>
      <c r="N217" s="7">
        <v>796291.88003190001</v>
      </c>
      <c r="O217" s="7">
        <v>796136</v>
      </c>
      <c r="P217" s="7">
        <v>796134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f>SUM(P217:W217)+L217+M217+N217+O217</f>
        <v>4263165.9700319003</v>
      </c>
      <c r="Y217" s="7">
        <v>4263165.9700319003</v>
      </c>
    </row>
    <row r="218" spans="1:25">
      <c r="B218" s="5" t="s">
        <v>747</v>
      </c>
      <c r="C218" s="5" t="s">
        <v>748</v>
      </c>
      <c r="D218" s="5" t="s">
        <v>763</v>
      </c>
      <c r="E218" s="5" t="s">
        <v>764</v>
      </c>
      <c r="F218" s="5" t="s">
        <v>751</v>
      </c>
      <c r="G218" s="5" t="s">
        <v>765</v>
      </c>
      <c r="H218" s="5" t="s">
        <v>31</v>
      </c>
      <c r="I218" s="5" t="s">
        <v>32</v>
      </c>
      <c r="J218" s="5" t="s">
        <v>122</v>
      </c>
      <c r="K218" s="6">
        <v>174</v>
      </c>
      <c r="L218" s="7">
        <v>488605.28</v>
      </c>
      <c r="M218" s="7">
        <v>168394.6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f>SUM(P218:W218)+L218+M218+N218+O218</f>
        <v>656999.88</v>
      </c>
      <c r="Y218" s="7">
        <v>656999.88</v>
      </c>
    </row>
    <row r="219" spans="1:25">
      <c r="B219" s="5" t="s">
        <v>747</v>
      </c>
      <c r="C219" s="5" t="s">
        <v>748</v>
      </c>
      <c r="D219" s="5" t="s">
        <v>766</v>
      </c>
      <c r="E219" s="5" t="s">
        <v>767</v>
      </c>
      <c r="F219" s="5" t="s">
        <v>751</v>
      </c>
      <c r="G219" s="5" t="s">
        <v>766</v>
      </c>
      <c r="H219" s="5" t="s">
        <v>31</v>
      </c>
      <c r="I219" s="5" t="s">
        <v>32</v>
      </c>
      <c r="J219" s="5" t="s">
        <v>122</v>
      </c>
      <c r="K219" s="6">
        <v>153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10729791</v>
      </c>
      <c r="W219" s="7">
        <v>627105111</v>
      </c>
      <c r="X219" s="7">
        <f>SUM(P219:W219)+L219+M219+N219+O219</f>
        <v>637834902</v>
      </c>
      <c r="Y219" s="7">
        <v>637834902</v>
      </c>
    </row>
    <row r="220" spans="1:25">
      <c r="B220" s="5" t="s">
        <v>747</v>
      </c>
      <c r="C220" s="5" t="s">
        <v>748</v>
      </c>
      <c r="D220" s="5" t="s">
        <v>768</v>
      </c>
      <c r="E220" s="5" t="s">
        <v>769</v>
      </c>
      <c r="F220" s="5" t="s">
        <v>751</v>
      </c>
      <c r="G220" s="5" t="s">
        <v>770</v>
      </c>
      <c r="H220" s="5" t="s">
        <v>31</v>
      </c>
      <c r="I220" s="5" t="s">
        <v>32</v>
      </c>
      <c r="J220" s="5" t="s">
        <v>122</v>
      </c>
      <c r="K220" s="6">
        <v>171</v>
      </c>
      <c r="L220" s="7">
        <v>0</v>
      </c>
      <c r="M220" s="7">
        <v>718990</v>
      </c>
      <c r="N220" s="7">
        <v>3021203.3095437</v>
      </c>
      <c r="O220" s="7">
        <v>10000000</v>
      </c>
      <c r="P220" s="7">
        <v>10000000</v>
      </c>
      <c r="Q220" s="7">
        <v>10000000</v>
      </c>
      <c r="R220" s="7">
        <v>30157282</v>
      </c>
      <c r="S220" s="7">
        <v>54950984</v>
      </c>
      <c r="T220" s="7">
        <v>79530155</v>
      </c>
      <c r="U220" s="7">
        <v>61071122</v>
      </c>
      <c r="V220" s="7">
        <v>72277166</v>
      </c>
      <c r="W220" s="7">
        <v>220000000</v>
      </c>
      <c r="X220" s="7">
        <f>SUM(P220:W220)+L220+M220+N220+O220</f>
        <v>551726902.30954373</v>
      </c>
      <c r="Y220" s="7">
        <v>552320943.30954397</v>
      </c>
    </row>
    <row r="221" spans="1:25">
      <c r="B221" s="5" t="s">
        <v>747</v>
      </c>
      <c r="C221" s="5" t="s">
        <v>748</v>
      </c>
      <c r="D221" s="5" t="s">
        <v>771</v>
      </c>
      <c r="E221" s="5" t="s">
        <v>772</v>
      </c>
      <c r="F221" s="5" t="s">
        <v>751</v>
      </c>
      <c r="G221" s="5" t="s">
        <v>771</v>
      </c>
      <c r="H221" s="5" t="s">
        <v>31</v>
      </c>
      <c r="I221" s="5" t="s">
        <v>32</v>
      </c>
      <c r="J221" s="5" t="s">
        <v>122</v>
      </c>
      <c r="K221" s="6">
        <v>153</v>
      </c>
      <c r="L221" s="7">
        <v>0</v>
      </c>
      <c r="M221" s="7">
        <v>0</v>
      </c>
      <c r="N221" s="7">
        <v>0</v>
      </c>
      <c r="O221" s="13"/>
      <c r="P221" s="13"/>
      <c r="Q221" s="7">
        <v>8995346</v>
      </c>
      <c r="R221" s="7">
        <v>21011891</v>
      </c>
      <c r="S221" s="7">
        <v>21811226</v>
      </c>
      <c r="T221" s="7">
        <v>18399145</v>
      </c>
      <c r="U221" s="7">
        <v>34474013</v>
      </c>
      <c r="V221" s="7">
        <v>62854495</v>
      </c>
      <c r="W221" s="7">
        <v>587000000</v>
      </c>
      <c r="X221" s="7">
        <f>SUM(Q221:W221)+L221+M221+N221+O221</f>
        <v>754546116</v>
      </c>
      <c r="Y221" s="7">
        <v>754499063</v>
      </c>
    </row>
    <row r="222" spans="1:25" ht="22.5">
      <c r="B222" s="5" t="s">
        <v>747</v>
      </c>
      <c r="C222" s="5" t="s">
        <v>748</v>
      </c>
      <c r="D222" s="5" t="s">
        <v>773</v>
      </c>
      <c r="E222" s="5" t="s">
        <v>774</v>
      </c>
      <c r="F222" s="5" t="s">
        <v>751</v>
      </c>
      <c r="G222" s="5" t="s">
        <v>752</v>
      </c>
      <c r="H222" s="5" t="s">
        <v>31</v>
      </c>
      <c r="I222" s="5" t="s">
        <v>32</v>
      </c>
      <c r="J222" s="5" t="s">
        <v>33</v>
      </c>
      <c r="K222" s="6">
        <v>189</v>
      </c>
      <c r="L222" s="7">
        <v>0</v>
      </c>
      <c r="M222" s="7">
        <v>8831462.9199999999</v>
      </c>
      <c r="N222" s="7">
        <v>213753.16527999999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f t="shared" ref="X222:X236" si="5">SUM(P222:W222)+L222+M222+N222+O222</f>
        <v>9045216.0852799993</v>
      </c>
      <c r="Y222" s="7">
        <v>9045216.0852799993</v>
      </c>
    </row>
    <row r="223" spans="1:25">
      <c r="B223" s="5" t="s">
        <v>775</v>
      </c>
      <c r="C223" s="5" t="s">
        <v>776</v>
      </c>
      <c r="D223" s="5" t="s">
        <v>777</v>
      </c>
      <c r="E223" s="5" t="s">
        <v>778</v>
      </c>
      <c r="F223" s="5" t="s">
        <v>636</v>
      </c>
      <c r="G223" s="5" t="s">
        <v>779</v>
      </c>
      <c r="H223" s="5" t="s">
        <v>638</v>
      </c>
      <c r="I223" s="5" t="s">
        <v>32</v>
      </c>
      <c r="J223" s="5" t="s">
        <v>33</v>
      </c>
      <c r="K223" s="6">
        <v>192</v>
      </c>
      <c r="L223" s="7">
        <v>40893276.219999999</v>
      </c>
      <c r="M223" s="7">
        <v>145400.43</v>
      </c>
      <c r="N223" s="7">
        <v>1100000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f t="shared" si="5"/>
        <v>42138676.649999999</v>
      </c>
      <c r="Y223" s="7">
        <v>42138676.649999999</v>
      </c>
    </row>
    <row r="224" spans="1:25" ht="22.5">
      <c r="B224" s="5" t="s">
        <v>780</v>
      </c>
      <c r="C224" s="5" t="s">
        <v>781</v>
      </c>
      <c r="D224" s="5" t="s">
        <v>782</v>
      </c>
      <c r="E224" s="5" t="s">
        <v>783</v>
      </c>
      <c r="F224" s="5" t="s">
        <v>38</v>
      </c>
      <c r="G224" s="5" t="s">
        <v>784</v>
      </c>
      <c r="H224" s="5" t="s">
        <v>31</v>
      </c>
      <c r="I224" s="5" t="s">
        <v>41</v>
      </c>
      <c r="J224" s="5" t="s">
        <v>33</v>
      </c>
      <c r="K224" s="6">
        <v>174</v>
      </c>
      <c r="L224" s="7">
        <v>11277.45</v>
      </c>
      <c r="M224" s="7">
        <v>748599.81</v>
      </c>
      <c r="N224" s="7">
        <v>575765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f t="shared" si="5"/>
        <v>1335642.26</v>
      </c>
      <c r="Y224" s="7">
        <v>1335642.26</v>
      </c>
    </row>
    <row r="225" spans="1:25" ht="22.5">
      <c r="A225" s="3" t="s">
        <v>288</v>
      </c>
      <c r="B225" s="5" t="s">
        <v>785</v>
      </c>
      <c r="C225" s="5" t="s">
        <v>786</v>
      </c>
      <c r="D225" s="5" t="s">
        <v>787</v>
      </c>
      <c r="E225" s="5" t="s">
        <v>788</v>
      </c>
      <c r="F225" s="5" t="s">
        <v>38</v>
      </c>
      <c r="G225" s="5" t="s">
        <v>789</v>
      </c>
      <c r="H225" s="5" t="s">
        <v>31</v>
      </c>
      <c r="I225" s="5" t="s">
        <v>41</v>
      </c>
      <c r="J225" s="5" t="s">
        <v>33</v>
      </c>
      <c r="K225" s="6">
        <v>105</v>
      </c>
      <c r="L225" s="7">
        <v>70304.710000000006</v>
      </c>
      <c r="M225" s="7">
        <v>393935.89</v>
      </c>
      <c r="N225" s="7">
        <v>959007</v>
      </c>
      <c r="O225" s="7">
        <v>1000000</v>
      </c>
      <c r="P225" s="7">
        <v>1000000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7">
        <f t="shared" si="5"/>
        <v>3423247.6</v>
      </c>
      <c r="Y225" s="7">
        <v>3485007.6</v>
      </c>
    </row>
    <row r="226" spans="1:25">
      <c r="B226" s="5" t="s">
        <v>790</v>
      </c>
      <c r="C226" s="5" t="s">
        <v>791</v>
      </c>
      <c r="D226" s="5" t="s">
        <v>792</v>
      </c>
      <c r="E226" s="5" t="s">
        <v>793</v>
      </c>
      <c r="F226" s="5" t="s">
        <v>222</v>
      </c>
      <c r="G226" s="5" t="s">
        <v>794</v>
      </c>
      <c r="H226" s="5" t="s">
        <v>113</v>
      </c>
      <c r="I226" s="5" t="s">
        <v>67</v>
      </c>
      <c r="J226" s="5" t="s">
        <v>33</v>
      </c>
      <c r="K226" s="6">
        <v>162</v>
      </c>
      <c r="L226" s="7">
        <v>1371931.85</v>
      </c>
      <c r="M226" s="7">
        <v>246906.33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f t="shared" si="5"/>
        <v>1618838.1800000002</v>
      </c>
      <c r="Y226" s="7">
        <v>1618838.18</v>
      </c>
    </row>
    <row r="227" spans="1:25" ht="22.5">
      <c r="B227" s="5" t="s">
        <v>790</v>
      </c>
      <c r="C227" s="5" t="s">
        <v>791</v>
      </c>
      <c r="D227" s="5" t="s">
        <v>795</v>
      </c>
      <c r="E227" s="5" t="s">
        <v>796</v>
      </c>
      <c r="F227" s="5" t="s">
        <v>222</v>
      </c>
      <c r="G227" s="5" t="s">
        <v>797</v>
      </c>
      <c r="H227" s="5" t="s">
        <v>113</v>
      </c>
      <c r="I227" s="5" t="s">
        <v>67</v>
      </c>
      <c r="J227" s="5" t="s">
        <v>33</v>
      </c>
      <c r="K227" s="6">
        <v>162</v>
      </c>
      <c r="L227" s="7">
        <v>1148955.45</v>
      </c>
      <c r="M227" s="7">
        <v>18622.7</v>
      </c>
      <c r="N227" s="7">
        <v>0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7">
        <f t="shared" si="5"/>
        <v>1167578.1499999999</v>
      </c>
      <c r="Y227" s="7">
        <v>1167578.1499999999</v>
      </c>
    </row>
    <row r="228" spans="1:25">
      <c r="B228" s="5" t="s">
        <v>798</v>
      </c>
      <c r="C228" s="5" t="s">
        <v>799</v>
      </c>
      <c r="D228" s="5" t="s">
        <v>800</v>
      </c>
      <c r="E228" s="5" t="s">
        <v>801</v>
      </c>
      <c r="F228" s="5" t="s">
        <v>29</v>
      </c>
      <c r="G228" s="5" t="s">
        <v>802</v>
      </c>
      <c r="H228" s="5" t="s">
        <v>31</v>
      </c>
      <c r="I228" s="5" t="s">
        <v>266</v>
      </c>
      <c r="J228" s="5" t="s">
        <v>33</v>
      </c>
      <c r="K228" s="6">
        <v>219</v>
      </c>
      <c r="L228" s="7">
        <v>900614.1</v>
      </c>
      <c r="M228" s="7">
        <v>1373691.88</v>
      </c>
      <c r="N228" s="7">
        <v>11000000</v>
      </c>
      <c r="O228" s="7">
        <v>10000000</v>
      </c>
      <c r="P228" s="7">
        <v>44400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7">
        <f t="shared" si="5"/>
        <v>23318705.98</v>
      </c>
      <c r="Y228" s="7">
        <v>23342900.98</v>
      </c>
    </row>
    <row r="229" spans="1:25" ht="22.5">
      <c r="B229" s="5" t="s">
        <v>803</v>
      </c>
      <c r="C229" s="5" t="s">
        <v>804</v>
      </c>
      <c r="D229" s="5" t="s">
        <v>805</v>
      </c>
      <c r="E229" s="5" t="s">
        <v>806</v>
      </c>
      <c r="F229" s="5" t="s">
        <v>636</v>
      </c>
      <c r="G229" s="5" t="s">
        <v>807</v>
      </c>
      <c r="H229" s="5" t="s">
        <v>638</v>
      </c>
      <c r="I229" s="5" t="s">
        <v>32</v>
      </c>
      <c r="J229" s="5" t="s">
        <v>33</v>
      </c>
      <c r="K229" s="6">
        <v>168</v>
      </c>
      <c r="L229" s="7">
        <v>3255339.78</v>
      </c>
      <c r="M229" s="7">
        <v>36136.629999999997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v>0</v>
      </c>
      <c r="W229" s="7">
        <v>0</v>
      </c>
      <c r="X229" s="7">
        <f t="shared" si="5"/>
        <v>3291476.4099999997</v>
      </c>
      <c r="Y229" s="7">
        <v>3291476.41</v>
      </c>
    </row>
    <row r="230" spans="1:25">
      <c r="B230" s="5" t="s">
        <v>808</v>
      </c>
      <c r="C230" s="5" t="s">
        <v>809</v>
      </c>
      <c r="D230" s="5" t="s">
        <v>810</v>
      </c>
      <c r="E230" s="5" t="s">
        <v>811</v>
      </c>
      <c r="F230" s="5" t="s">
        <v>636</v>
      </c>
      <c r="G230" s="5" t="s">
        <v>812</v>
      </c>
      <c r="H230" s="5" t="s">
        <v>638</v>
      </c>
      <c r="I230" s="5" t="s">
        <v>67</v>
      </c>
      <c r="J230" s="5" t="s">
        <v>33</v>
      </c>
      <c r="K230" s="6">
        <v>315</v>
      </c>
      <c r="L230" s="7">
        <v>86308310.640000001</v>
      </c>
      <c r="M230" s="7">
        <v>10507.39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7">
        <f t="shared" si="5"/>
        <v>86318818.030000001</v>
      </c>
      <c r="Y230" s="7">
        <v>86318818.030000001</v>
      </c>
    </row>
    <row r="231" spans="1:25" ht="22.5">
      <c r="B231" s="5" t="s">
        <v>813</v>
      </c>
      <c r="C231" s="5" t="s">
        <v>814</v>
      </c>
      <c r="D231" s="5" t="s">
        <v>815</v>
      </c>
      <c r="E231" s="5" t="s">
        <v>816</v>
      </c>
      <c r="F231" s="5" t="s">
        <v>222</v>
      </c>
      <c r="G231" s="5" t="s">
        <v>817</v>
      </c>
      <c r="H231" s="5" t="s">
        <v>31</v>
      </c>
      <c r="I231" s="5" t="s">
        <v>67</v>
      </c>
      <c r="J231" s="5" t="s">
        <v>33</v>
      </c>
      <c r="K231" s="6">
        <v>156</v>
      </c>
      <c r="L231" s="7">
        <v>51236.5</v>
      </c>
      <c r="M231" s="7">
        <v>568.04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7">
        <f t="shared" si="5"/>
        <v>51804.54</v>
      </c>
      <c r="Y231" s="7">
        <v>51804.54</v>
      </c>
    </row>
    <row r="232" spans="1:25" ht="22.5">
      <c r="B232" s="5" t="s">
        <v>813</v>
      </c>
      <c r="C232" s="5" t="s">
        <v>814</v>
      </c>
      <c r="D232" s="5" t="s">
        <v>818</v>
      </c>
      <c r="E232" s="5" t="s">
        <v>819</v>
      </c>
      <c r="F232" s="5" t="s">
        <v>222</v>
      </c>
      <c r="G232" s="5" t="s">
        <v>820</v>
      </c>
      <c r="H232" s="5" t="s">
        <v>31</v>
      </c>
      <c r="I232" s="5" t="s">
        <v>67</v>
      </c>
      <c r="J232" s="5" t="s">
        <v>33</v>
      </c>
      <c r="K232" s="6">
        <v>207</v>
      </c>
      <c r="L232" s="7">
        <v>4468988.33</v>
      </c>
      <c r="M232" s="7">
        <v>16849.32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0</v>
      </c>
      <c r="W232" s="7">
        <v>0</v>
      </c>
      <c r="X232" s="7">
        <f t="shared" si="5"/>
        <v>4485837.6500000004</v>
      </c>
      <c r="Y232" s="7">
        <v>4485837.6500000004</v>
      </c>
    </row>
    <row r="233" spans="1:25" ht="22.5">
      <c r="B233" s="5" t="s">
        <v>813</v>
      </c>
      <c r="C233" s="5" t="s">
        <v>814</v>
      </c>
      <c r="D233" s="5" t="s">
        <v>821</v>
      </c>
      <c r="E233" s="5" t="s">
        <v>822</v>
      </c>
      <c r="F233" s="5" t="s">
        <v>222</v>
      </c>
      <c r="G233" s="5" t="s">
        <v>823</v>
      </c>
      <c r="H233" s="5" t="s">
        <v>113</v>
      </c>
      <c r="I233" s="5" t="s">
        <v>67</v>
      </c>
      <c r="J233" s="5" t="s">
        <v>33</v>
      </c>
      <c r="K233" s="6">
        <v>189</v>
      </c>
      <c r="L233" s="7">
        <v>3564097.44</v>
      </c>
      <c r="M233" s="7">
        <v>2112685.7999999998</v>
      </c>
      <c r="N233" s="7">
        <v>516991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7">
        <v>0</v>
      </c>
      <c r="U233" s="7">
        <v>0</v>
      </c>
      <c r="V233" s="7">
        <v>0</v>
      </c>
      <c r="W233" s="7">
        <v>0</v>
      </c>
      <c r="X233" s="7">
        <f t="shared" si="5"/>
        <v>6193774.2400000002</v>
      </c>
      <c r="Y233" s="7">
        <v>6193774.2400000002</v>
      </c>
    </row>
    <row r="234" spans="1:25" ht="22.5">
      <c r="B234" s="5" t="s">
        <v>813</v>
      </c>
      <c r="C234" s="5" t="s">
        <v>814</v>
      </c>
      <c r="D234" s="5" t="s">
        <v>824</v>
      </c>
      <c r="E234" s="5" t="s">
        <v>825</v>
      </c>
      <c r="F234" s="5" t="s">
        <v>222</v>
      </c>
      <c r="G234" s="5" t="s">
        <v>826</v>
      </c>
      <c r="H234" s="5" t="s">
        <v>113</v>
      </c>
      <c r="I234" s="5" t="s">
        <v>67</v>
      </c>
      <c r="J234" s="5" t="s">
        <v>33</v>
      </c>
      <c r="K234" s="6">
        <v>162</v>
      </c>
      <c r="L234" s="7">
        <v>136763.03</v>
      </c>
      <c r="M234" s="7">
        <v>321130.09000000003</v>
      </c>
      <c r="N234" s="7">
        <v>452256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  <c r="V234" s="7">
        <v>0</v>
      </c>
      <c r="W234" s="7">
        <v>0</v>
      </c>
      <c r="X234" s="7">
        <f t="shared" si="5"/>
        <v>910149.12</v>
      </c>
      <c r="Y234" s="7">
        <v>910149.12</v>
      </c>
    </row>
    <row r="235" spans="1:25" ht="22.5">
      <c r="B235" s="5" t="s">
        <v>813</v>
      </c>
      <c r="C235" s="5" t="s">
        <v>814</v>
      </c>
      <c r="D235" s="5" t="s">
        <v>827</v>
      </c>
      <c r="E235" s="5" t="s">
        <v>828</v>
      </c>
      <c r="F235" s="5" t="s">
        <v>222</v>
      </c>
      <c r="G235" s="5" t="s">
        <v>823</v>
      </c>
      <c r="H235" s="5" t="s">
        <v>31</v>
      </c>
      <c r="I235" s="5" t="s">
        <v>67</v>
      </c>
      <c r="J235" s="5" t="s">
        <v>33</v>
      </c>
      <c r="K235" s="6">
        <v>189</v>
      </c>
      <c r="L235" s="7">
        <v>672874.86</v>
      </c>
      <c r="M235" s="7">
        <v>1923.71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f t="shared" si="5"/>
        <v>674798.57</v>
      </c>
      <c r="Y235" s="7">
        <v>674798.57</v>
      </c>
    </row>
    <row r="236" spans="1:25" ht="22.5">
      <c r="B236" s="5" t="s">
        <v>829</v>
      </c>
      <c r="C236" s="5" t="s">
        <v>830</v>
      </c>
      <c r="D236" s="5" t="s">
        <v>831</v>
      </c>
      <c r="E236" s="5" t="s">
        <v>832</v>
      </c>
      <c r="F236" s="5" t="s">
        <v>222</v>
      </c>
      <c r="G236" s="5" t="s">
        <v>833</v>
      </c>
      <c r="H236" s="5" t="s">
        <v>31</v>
      </c>
      <c r="I236" s="5" t="s">
        <v>67</v>
      </c>
      <c r="J236" s="5" t="s">
        <v>33</v>
      </c>
      <c r="K236" s="6">
        <v>156</v>
      </c>
      <c r="L236" s="7">
        <v>215997.19</v>
      </c>
      <c r="M236" s="7">
        <v>10758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v>0</v>
      </c>
      <c r="W236" s="7">
        <v>0</v>
      </c>
      <c r="X236" s="7">
        <f t="shared" si="5"/>
        <v>226755.19</v>
      </c>
      <c r="Y236" s="7">
        <v>226755.19</v>
      </c>
    </row>
    <row r="237" spans="1:25" ht="22.5">
      <c r="B237" s="5" t="s">
        <v>834</v>
      </c>
      <c r="C237" s="5" t="s">
        <v>835</v>
      </c>
      <c r="D237" s="5" t="s">
        <v>836</v>
      </c>
      <c r="E237" s="5" t="s">
        <v>837</v>
      </c>
      <c r="F237" s="5" t="s">
        <v>222</v>
      </c>
      <c r="G237" s="5" t="s">
        <v>836</v>
      </c>
      <c r="H237" s="5" t="s">
        <v>113</v>
      </c>
      <c r="I237" s="5" t="s">
        <v>67</v>
      </c>
      <c r="J237" s="5" t="s">
        <v>33</v>
      </c>
      <c r="K237" s="6">
        <v>147</v>
      </c>
      <c r="L237" s="7">
        <v>0</v>
      </c>
      <c r="M237" s="7">
        <v>0</v>
      </c>
      <c r="N237" s="13"/>
      <c r="O237" s="13"/>
      <c r="P237" s="7">
        <v>320000</v>
      </c>
      <c r="Q237" s="7">
        <v>951834</v>
      </c>
      <c r="R237" s="7">
        <v>2101548</v>
      </c>
      <c r="S237" s="7">
        <v>4888619</v>
      </c>
      <c r="T237" s="7">
        <v>0</v>
      </c>
      <c r="U237" s="7">
        <v>0</v>
      </c>
      <c r="V237" s="7">
        <v>0</v>
      </c>
      <c r="W237" s="7">
        <v>0</v>
      </c>
      <c r="X237" s="7">
        <f>SUM(R237:W237)+L237+M237+P237+Q237</f>
        <v>8262001</v>
      </c>
      <c r="Y237" s="7">
        <v>8262001</v>
      </c>
    </row>
    <row r="238" spans="1:25" ht="22.5">
      <c r="A238" s="3" t="s">
        <v>838</v>
      </c>
      <c r="B238" s="5" t="s">
        <v>834</v>
      </c>
      <c r="C238" s="5" t="s">
        <v>835</v>
      </c>
      <c r="D238" s="5" t="s">
        <v>839</v>
      </c>
      <c r="E238" s="5" t="s">
        <v>840</v>
      </c>
      <c r="F238" s="5" t="s">
        <v>222</v>
      </c>
      <c r="G238" s="5" t="s">
        <v>839</v>
      </c>
      <c r="H238" s="5" t="s">
        <v>31</v>
      </c>
      <c r="I238" s="5" t="s">
        <v>67</v>
      </c>
      <c r="J238" s="5" t="s">
        <v>33</v>
      </c>
      <c r="K238" s="6">
        <v>126</v>
      </c>
      <c r="L238" s="7">
        <v>0</v>
      </c>
      <c r="M238" s="7">
        <v>0</v>
      </c>
      <c r="N238" s="7">
        <v>150000</v>
      </c>
      <c r="O238" s="7">
        <v>150000</v>
      </c>
      <c r="P238" s="7">
        <v>2000000</v>
      </c>
      <c r="Q238" s="7">
        <v>1500000</v>
      </c>
      <c r="R238" s="7">
        <v>0</v>
      </c>
      <c r="S238" s="7">
        <v>0</v>
      </c>
      <c r="T238" s="7">
        <v>0</v>
      </c>
      <c r="U238" s="7">
        <v>0</v>
      </c>
      <c r="V238" s="7">
        <v>0</v>
      </c>
      <c r="W238" s="7">
        <v>22150000</v>
      </c>
      <c r="X238" s="7">
        <f t="shared" ref="X238:X273" si="6">SUM(P238:W238)+L238+M238+N238+O238</f>
        <v>25950000</v>
      </c>
      <c r="Y238" s="7">
        <v>25949997</v>
      </c>
    </row>
    <row r="239" spans="1:25" ht="22.5">
      <c r="A239" s="3" t="s">
        <v>838</v>
      </c>
      <c r="B239" s="5" t="s">
        <v>834</v>
      </c>
      <c r="C239" s="5" t="s">
        <v>835</v>
      </c>
      <c r="D239" s="5" t="s">
        <v>841</v>
      </c>
      <c r="E239" s="5" t="s">
        <v>842</v>
      </c>
      <c r="F239" s="5" t="s">
        <v>222</v>
      </c>
      <c r="G239" s="5" t="s">
        <v>841</v>
      </c>
      <c r="H239" s="5" t="s">
        <v>90</v>
      </c>
      <c r="I239" s="5" t="s">
        <v>67</v>
      </c>
      <c r="J239" s="5" t="s">
        <v>122</v>
      </c>
      <c r="K239" s="6">
        <v>138</v>
      </c>
      <c r="L239" s="7">
        <v>0</v>
      </c>
      <c r="M239" s="7">
        <v>0</v>
      </c>
      <c r="N239" s="7">
        <v>71647</v>
      </c>
      <c r="O239" s="7">
        <v>352540</v>
      </c>
      <c r="P239" s="7">
        <v>82809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f t="shared" si="6"/>
        <v>506996</v>
      </c>
      <c r="Y239" s="7">
        <v>506996</v>
      </c>
    </row>
    <row r="240" spans="1:25" ht="22.5">
      <c r="A240" s="3" t="s">
        <v>838</v>
      </c>
      <c r="B240" s="5" t="s">
        <v>834</v>
      </c>
      <c r="C240" s="5" t="s">
        <v>835</v>
      </c>
      <c r="D240" s="5" t="s">
        <v>843</v>
      </c>
      <c r="E240" s="5" t="s">
        <v>844</v>
      </c>
      <c r="F240" s="5" t="s">
        <v>222</v>
      </c>
      <c r="G240" s="5" t="s">
        <v>843</v>
      </c>
      <c r="H240" s="5" t="s">
        <v>113</v>
      </c>
      <c r="I240" s="5" t="s">
        <v>67</v>
      </c>
      <c r="J240" s="5" t="s">
        <v>33</v>
      </c>
      <c r="K240" s="6">
        <v>129</v>
      </c>
      <c r="L240" s="7">
        <v>0</v>
      </c>
      <c r="M240" s="7">
        <v>0</v>
      </c>
      <c r="N240" s="7">
        <v>184001</v>
      </c>
      <c r="O240" s="7">
        <v>435430</v>
      </c>
      <c r="P240" s="7">
        <v>564569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7">
        <f t="shared" si="6"/>
        <v>1184000</v>
      </c>
      <c r="Y240" s="7">
        <v>1184000</v>
      </c>
    </row>
    <row r="241" spans="1:25" ht="22.5">
      <c r="B241" s="5" t="s">
        <v>845</v>
      </c>
      <c r="C241" s="5" t="s">
        <v>846</v>
      </c>
      <c r="D241" s="5" t="s">
        <v>847</v>
      </c>
      <c r="E241" s="5" t="s">
        <v>848</v>
      </c>
      <c r="F241" s="5" t="s">
        <v>525</v>
      </c>
      <c r="G241" s="5" t="s">
        <v>849</v>
      </c>
      <c r="H241" s="5" t="s">
        <v>113</v>
      </c>
      <c r="I241" s="5" t="s">
        <v>67</v>
      </c>
      <c r="J241" s="5" t="s">
        <v>33</v>
      </c>
      <c r="K241" s="6">
        <v>189</v>
      </c>
      <c r="L241" s="7">
        <v>1005615.06</v>
      </c>
      <c r="M241" s="7">
        <v>280884.74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  <c r="X241" s="7">
        <f t="shared" si="6"/>
        <v>1286499.8</v>
      </c>
      <c r="Y241" s="7">
        <v>1286499.8</v>
      </c>
    </row>
    <row r="242" spans="1:25" ht="22.5">
      <c r="B242" s="5" t="s">
        <v>845</v>
      </c>
      <c r="C242" s="5" t="s">
        <v>846</v>
      </c>
      <c r="D242" s="5" t="s">
        <v>850</v>
      </c>
      <c r="E242" s="5" t="s">
        <v>851</v>
      </c>
      <c r="F242" s="5" t="s">
        <v>525</v>
      </c>
      <c r="G242" s="5" t="s">
        <v>852</v>
      </c>
      <c r="H242" s="5" t="s">
        <v>90</v>
      </c>
      <c r="I242" s="5" t="s">
        <v>67</v>
      </c>
      <c r="J242" s="5" t="s">
        <v>33</v>
      </c>
      <c r="K242" s="6">
        <v>332</v>
      </c>
      <c r="L242" s="7">
        <v>176996303.87</v>
      </c>
      <c r="M242" s="7">
        <v>829006.02</v>
      </c>
      <c r="N242" s="7">
        <v>250000</v>
      </c>
      <c r="O242" s="7">
        <v>171797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0</v>
      </c>
      <c r="W242" s="7">
        <v>0</v>
      </c>
      <c r="X242" s="7">
        <f t="shared" si="6"/>
        <v>178247106.89000002</v>
      </c>
      <c r="Y242" s="7">
        <v>178970552.88999999</v>
      </c>
    </row>
    <row r="243" spans="1:25" ht="22.5">
      <c r="B243" s="5" t="s">
        <v>853</v>
      </c>
      <c r="C243" s="5" t="s">
        <v>854</v>
      </c>
      <c r="D243" s="5" t="s">
        <v>855</v>
      </c>
      <c r="E243" s="5" t="s">
        <v>856</v>
      </c>
      <c r="F243" s="5" t="s">
        <v>38</v>
      </c>
      <c r="G243" s="5" t="s">
        <v>857</v>
      </c>
      <c r="H243" s="5" t="s">
        <v>278</v>
      </c>
      <c r="I243" s="5" t="s">
        <v>41</v>
      </c>
      <c r="J243" s="5" t="s">
        <v>122</v>
      </c>
      <c r="K243" s="6">
        <v>189</v>
      </c>
      <c r="L243" s="7">
        <v>806742.31</v>
      </c>
      <c r="M243" s="7">
        <v>500000</v>
      </c>
      <c r="N243" s="7">
        <v>500000</v>
      </c>
      <c r="O243" s="7">
        <v>100000</v>
      </c>
      <c r="P243" s="7">
        <v>3500000</v>
      </c>
      <c r="Q243" s="7">
        <v>3200000</v>
      </c>
      <c r="R243" s="7">
        <v>3400000</v>
      </c>
      <c r="S243" s="7">
        <v>0</v>
      </c>
      <c r="T243" s="7">
        <v>0</v>
      </c>
      <c r="U243" s="7">
        <v>0</v>
      </c>
      <c r="V243" s="7">
        <v>0</v>
      </c>
      <c r="W243" s="7">
        <v>0</v>
      </c>
      <c r="X243" s="7">
        <f t="shared" si="6"/>
        <v>12006742.310000001</v>
      </c>
      <c r="Y243" s="7">
        <v>10240000.48</v>
      </c>
    </row>
    <row r="244" spans="1:25">
      <c r="A244" s="3" t="s">
        <v>612</v>
      </c>
      <c r="B244" s="5" t="s">
        <v>858</v>
      </c>
      <c r="C244" s="5" t="s">
        <v>859</v>
      </c>
      <c r="D244" s="5" t="s">
        <v>860</v>
      </c>
      <c r="E244" s="5" t="s">
        <v>861</v>
      </c>
      <c r="F244" s="5" t="s">
        <v>38</v>
      </c>
      <c r="G244" s="5" t="s">
        <v>862</v>
      </c>
      <c r="H244" s="5" t="s">
        <v>31</v>
      </c>
      <c r="I244" s="5" t="s">
        <v>41</v>
      </c>
      <c r="J244" s="5" t="s">
        <v>33</v>
      </c>
      <c r="K244" s="8" t="s">
        <v>863</v>
      </c>
      <c r="L244" s="7"/>
      <c r="M244" s="7">
        <v>0</v>
      </c>
      <c r="N244" s="7">
        <v>1000000</v>
      </c>
      <c r="O244" s="7">
        <v>2000000</v>
      </c>
      <c r="P244" s="7">
        <v>13000000</v>
      </c>
      <c r="Q244" s="7">
        <v>13000000</v>
      </c>
      <c r="R244" s="7">
        <v>13000000</v>
      </c>
      <c r="S244" s="7">
        <v>13000000</v>
      </c>
      <c r="T244" s="7">
        <v>13000000</v>
      </c>
      <c r="U244" s="7">
        <v>13000000</v>
      </c>
      <c r="V244" s="7">
        <f>+(94358000-(4060962+5012920))/7</f>
        <v>12183445.428571429</v>
      </c>
      <c r="W244" s="7"/>
      <c r="X244" s="7">
        <f t="shared" si="6"/>
        <v>93183445.428571433</v>
      </c>
      <c r="Y244" s="7">
        <v>94358000</v>
      </c>
    </row>
    <row r="245" spans="1:25" ht="22.5">
      <c r="B245" s="5" t="s">
        <v>858</v>
      </c>
      <c r="C245" s="5" t="s">
        <v>859</v>
      </c>
      <c r="D245" s="5" t="s">
        <v>864</v>
      </c>
      <c r="E245" s="5" t="s">
        <v>865</v>
      </c>
      <c r="F245" s="5" t="s">
        <v>38</v>
      </c>
      <c r="G245" s="5" t="s">
        <v>866</v>
      </c>
      <c r="H245" s="5" t="s">
        <v>113</v>
      </c>
      <c r="I245" s="5" t="s">
        <v>41</v>
      </c>
      <c r="J245" s="5" t="s">
        <v>33</v>
      </c>
      <c r="K245" s="6">
        <v>168</v>
      </c>
      <c r="L245" s="7">
        <v>1260667.5</v>
      </c>
      <c r="M245" s="7">
        <v>1922496.78</v>
      </c>
      <c r="N245" s="7">
        <v>4000000</v>
      </c>
      <c r="O245" s="7">
        <v>5000000</v>
      </c>
      <c r="P245" s="7">
        <v>21211000</v>
      </c>
      <c r="Q245" s="7">
        <v>18039683</v>
      </c>
      <c r="R245" s="7">
        <v>18000000</v>
      </c>
      <c r="S245" s="7">
        <v>15000000</v>
      </c>
      <c r="T245" s="7">
        <v>9597603</v>
      </c>
      <c r="U245" s="7">
        <v>9675315</v>
      </c>
      <c r="V245" s="7">
        <v>9674226</v>
      </c>
      <c r="W245" s="7">
        <v>0</v>
      </c>
      <c r="X245" s="7">
        <f t="shared" si="6"/>
        <v>113380991.28</v>
      </c>
      <c r="Y245" s="7">
        <v>114397071.28</v>
      </c>
    </row>
    <row r="246" spans="1:25" ht="22.5">
      <c r="A246" s="3" t="s">
        <v>867</v>
      </c>
      <c r="B246" s="5" t="s">
        <v>868</v>
      </c>
      <c r="C246" s="5" t="s">
        <v>869</v>
      </c>
      <c r="D246" s="5" t="s">
        <v>870</v>
      </c>
      <c r="E246" s="5" t="s">
        <v>871</v>
      </c>
      <c r="F246" s="5" t="s">
        <v>222</v>
      </c>
      <c r="G246" s="5" t="s">
        <v>872</v>
      </c>
      <c r="H246" s="5" t="s">
        <v>31</v>
      </c>
      <c r="I246" s="5" t="s">
        <v>67</v>
      </c>
      <c r="J246" s="5" t="s">
        <v>33</v>
      </c>
      <c r="K246" s="6">
        <v>196</v>
      </c>
      <c r="L246" s="7">
        <v>1027175.74</v>
      </c>
      <c r="M246" s="7">
        <v>65201.88</v>
      </c>
      <c r="N246" s="7">
        <v>725078</v>
      </c>
      <c r="O246" s="7">
        <v>23464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f t="shared" si="6"/>
        <v>1840919.6199999999</v>
      </c>
      <c r="Y246" s="7">
        <v>1840919.62</v>
      </c>
    </row>
    <row r="247" spans="1:25" ht="22.5">
      <c r="B247" s="5" t="s">
        <v>868</v>
      </c>
      <c r="C247" s="5" t="s">
        <v>869</v>
      </c>
      <c r="D247" s="5" t="s">
        <v>873</v>
      </c>
      <c r="E247" s="5" t="s">
        <v>874</v>
      </c>
      <c r="F247" s="5" t="s">
        <v>222</v>
      </c>
      <c r="G247" s="5" t="s">
        <v>875</v>
      </c>
      <c r="H247" s="5" t="s">
        <v>278</v>
      </c>
      <c r="I247" s="5" t="s">
        <v>32</v>
      </c>
      <c r="J247" s="5" t="s">
        <v>33</v>
      </c>
      <c r="K247" s="6">
        <v>219</v>
      </c>
      <c r="L247" s="7">
        <v>6763910.1799999997</v>
      </c>
      <c r="M247" s="7">
        <v>2796.87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0</v>
      </c>
      <c r="W247" s="7">
        <v>0</v>
      </c>
      <c r="X247" s="7">
        <f t="shared" si="6"/>
        <v>6766707.0499999998</v>
      </c>
      <c r="Y247" s="7">
        <v>6766707.0499999998</v>
      </c>
    </row>
    <row r="248" spans="1:25" ht="22.5">
      <c r="B248" s="5" t="s">
        <v>868</v>
      </c>
      <c r="C248" s="5" t="s">
        <v>869</v>
      </c>
      <c r="D248" s="5" t="s">
        <v>876</v>
      </c>
      <c r="E248" s="5" t="s">
        <v>877</v>
      </c>
      <c r="F248" s="5" t="s">
        <v>222</v>
      </c>
      <c r="G248" s="5" t="s">
        <v>876</v>
      </c>
      <c r="H248" s="5" t="s">
        <v>278</v>
      </c>
      <c r="I248" s="5" t="s">
        <v>67</v>
      </c>
      <c r="J248" s="5" t="s">
        <v>33</v>
      </c>
      <c r="K248" s="6">
        <v>204</v>
      </c>
      <c r="L248" s="7">
        <v>0</v>
      </c>
      <c r="M248" s="7">
        <v>0</v>
      </c>
      <c r="N248" s="7">
        <v>384076</v>
      </c>
      <c r="O248" s="7">
        <v>640132</v>
      </c>
      <c r="P248" s="7">
        <v>1539732</v>
      </c>
      <c r="Q248" s="7">
        <v>8082586</v>
      </c>
      <c r="R248" s="7">
        <v>701373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f t="shared" si="6"/>
        <v>11347899</v>
      </c>
      <c r="Y248" s="7">
        <v>11347899</v>
      </c>
    </row>
    <row r="249" spans="1:25" ht="22.5">
      <c r="A249" s="3" t="s">
        <v>878</v>
      </c>
      <c r="B249" s="5" t="s">
        <v>868</v>
      </c>
      <c r="C249" s="5" t="s">
        <v>869</v>
      </c>
      <c r="D249" s="5" t="s">
        <v>879</v>
      </c>
      <c r="E249" s="5" t="s">
        <v>880</v>
      </c>
      <c r="F249" s="5" t="s">
        <v>222</v>
      </c>
      <c r="G249" s="5" t="s">
        <v>881</v>
      </c>
      <c r="H249" s="5" t="s">
        <v>31</v>
      </c>
      <c r="I249" s="5" t="s">
        <v>67</v>
      </c>
      <c r="J249" s="5" t="s">
        <v>33</v>
      </c>
      <c r="K249" s="6">
        <v>147</v>
      </c>
      <c r="L249" s="7">
        <v>101567.44</v>
      </c>
      <c r="M249" s="7">
        <v>499381.13</v>
      </c>
      <c r="N249" s="7">
        <v>1186211</v>
      </c>
      <c r="O249" s="7">
        <v>9442660</v>
      </c>
      <c r="P249" s="7">
        <v>6232537</v>
      </c>
      <c r="Q249" s="7">
        <v>6232537</v>
      </c>
      <c r="R249" s="7">
        <v>0</v>
      </c>
      <c r="S249" s="7">
        <v>0</v>
      </c>
      <c r="T249" s="7">
        <v>0</v>
      </c>
      <c r="U249" s="7">
        <v>0</v>
      </c>
      <c r="V249" s="7">
        <v>0</v>
      </c>
      <c r="W249" s="7">
        <v>0</v>
      </c>
      <c r="X249" s="7">
        <f t="shared" si="6"/>
        <v>23694893.57</v>
      </c>
      <c r="Y249" s="7">
        <v>23694893.57</v>
      </c>
    </row>
    <row r="250" spans="1:25" ht="22.5">
      <c r="B250" s="5" t="s">
        <v>868</v>
      </c>
      <c r="C250" s="5" t="s">
        <v>869</v>
      </c>
      <c r="D250" s="5" t="s">
        <v>882</v>
      </c>
      <c r="E250" s="5" t="s">
        <v>883</v>
      </c>
      <c r="F250" s="5" t="s">
        <v>222</v>
      </c>
      <c r="G250" s="5" t="s">
        <v>884</v>
      </c>
      <c r="H250" s="5" t="s">
        <v>278</v>
      </c>
      <c r="I250" s="5" t="s">
        <v>67</v>
      </c>
      <c r="J250" s="5" t="s">
        <v>33</v>
      </c>
      <c r="K250" s="6">
        <v>237</v>
      </c>
      <c r="L250" s="7">
        <v>1578327.92</v>
      </c>
      <c r="M250" s="7">
        <v>3122625.6</v>
      </c>
      <c r="N250" s="7">
        <v>2108805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7">
        <f t="shared" si="6"/>
        <v>6809758.5199999996</v>
      </c>
      <c r="Y250" s="7">
        <v>6809758.5199999996</v>
      </c>
    </row>
    <row r="251" spans="1:25" ht="22.5">
      <c r="B251" s="5" t="s">
        <v>868</v>
      </c>
      <c r="C251" s="5" t="s">
        <v>869</v>
      </c>
      <c r="D251" s="5" t="s">
        <v>885</v>
      </c>
      <c r="E251" s="5" t="s">
        <v>886</v>
      </c>
      <c r="F251" s="5" t="s">
        <v>222</v>
      </c>
      <c r="G251" s="5" t="s">
        <v>887</v>
      </c>
      <c r="H251" s="5" t="s">
        <v>113</v>
      </c>
      <c r="I251" s="5" t="s">
        <v>67</v>
      </c>
      <c r="J251" s="5" t="s">
        <v>33</v>
      </c>
      <c r="K251" s="6">
        <v>320</v>
      </c>
      <c r="L251" s="7">
        <v>12264219.560000001</v>
      </c>
      <c r="M251" s="7">
        <v>3916234.73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7">
        <f t="shared" si="6"/>
        <v>16180454.290000001</v>
      </c>
      <c r="Y251" s="7">
        <v>16180454.289999999</v>
      </c>
    </row>
    <row r="252" spans="1:25" ht="22.5">
      <c r="B252" s="5" t="s">
        <v>868</v>
      </c>
      <c r="C252" s="5" t="s">
        <v>869</v>
      </c>
      <c r="D252" s="5" t="s">
        <v>888</v>
      </c>
      <c r="E252" s="5" t="s">
        <v>889</v>
      </c>
      <c r="F252" s="5" t="s">
        <v>222</v>
      </c>
      <c r="G252" s="5" t="s">
        <v>890</v>
      </c>
      <c r="H252" s="5" t="s">
        <v>31</v>
      </c>
      <c r="I252" s="5" t="s">
        <v>67</v>
      </c>
      <c r="J252" s="5" t="s">
        <v>33</v>
      </c>
      <c r="K252" s="6">
        <v>308</v>
      </c>
      <c r="L252" s="7">
        <v>38061813.420000002</v>
      </c>
      <c r="M252" s="7">
        <v>1662051.72</v>
      </c>
      <c r="N252" s="7">
        <v>204680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>
        <v>0</v>
      </c>
      <c r="W252" s="7">
        <v>0</v>
      </c>
      <c r="X252" s="7">
        <f t="shared" si="6"/>
        <v>39928545.140000001</v>
      </c>
      <c r="Y252" s="7">
        <v>39928545.140000001</v>
      </c>
    </row>
    <row r="253" spans="1:25" ht="22.5">
      <c r="B253" s="5" t="s">
        <v>868</v>
      </c>
      <c r="C253" s="5" t="s">
        <v>869</v>
      </c>
      <c r="D253" s="5" t="s">
        <v>891</v>
      </c>
      <c r="E253" s="5" t="s">
        <v>892</v>
      </c>
      <c r="F253" s="5" t="s">
        <v>222</v>
      </c>
      <c r="G253" s="5" t="s">
        <v>893</v>
      </c>
      <c r="H253" s="5" t="s">
        <v>113</v>
      </c>
      <c r="I253" s="5" t="s">
        <v>67</v>
      </c>
      <c r="J253" s="5" t="s">
        <v>33</v>
      </c>
      <c r="K253" s="6">
        <v>207</v>
      </c>
      <c r="L253" s="7">
        <v>23927211.780000001</v>
      </c>
      <c r="M253" s="7">
        <v>6587.34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f t="shared" si="6"/>
        <v>23933799.120000001</v>
      </c>
      <c r="Y253" s="7">
        <v>23933799.120000001</v>
      </c>
    </row>
    <row r="254" spans="1:25" ht="22.5">
      <c r="B254" s="5" t="s">
        <v>868</v>
      </c>
      <c r="C254" s="5" t="s">
        <v>869</v>
      </c>
      <c r="D254" s="5" t="s">
        <v>894</v>
      </c>
      <c r="E254" s="5" t="s">
        <v>895</v>
      </c>
      <c r="F254" s="5" t="s">
        <v>222</v>
      </c>
      <c r="G254" s="5" t="s">
        <v>896</v>
      </c>
      <c r="H254" s="5" t="s">
        <v>278</v>
      </c>
      <c r="I254" s="5" t="s">
        <v>67</v>
      </c>
      <c r="J254" s="5" t="s">
        <v>33</v>
      </c>
      <c r="K254" s="6">
        <v>189</v>
      </c>
      <c r="L254" s="7">
        <v>427810.48</v>
      </c>
      <c r="M254" s="7">
        <v>289548.14</v>
      </c>
      <c r="N254" s="7">
        <v>2066655</v>
      </c>
      <c r="O254" s="7">
        <v>1210988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v>0</v>
      </c>
      <c r="W254" s="7">
        <v>0</v>
      </c>
      <c r="X254" s="7">
        <f t="shared" si="6"/>
        <v>3995001.62</v>
      </c>
      <c r="Y254" s="7">
        <v>3995001.62</v>
      </c>
    </row>
    <row r="255" spans="1:25" ht="22.5">
      <c r="B255" s="5" t="s">
        <v>868</v>
      </c>
      <c r="C255" s="5" t="s">
        <v>869</v>
      </c>
      <c r="D255" s="5" t="s">
        <v>897</v>
      </c>
      <c r="E255" s="5" t="s">
        <v>898</v>
      </c>
      <c r="F255" s="5" t="s">
        <v>222</v>
      </c>
      <c r="G255" s="5" t="s">
        <v>899</v>
      </c>
      <c r="H255" s="5" t="s">
        <v>31</v>
      </c>
      <c r="I255" s="5" t="s">
        <v>67</v>
      </c>
      <c r="J255" s="5" t="s">
        <v>33</v>
      </c>
      <c r="K255" s="6">
        <v>198</v>
      </c>
      <c r="L255" s="7">
        <v>1871253.18</v>
      </c>
      <c r="M255" s="7">
        <v>2172445.83</v>
      </c>
      <c r="N255" s="7">
        <v>130000</v>
      </c>
      <c r="O255" s="7">
        <v>0</v>
      </c>
      <c r="P255" s="9">
        <v>0</v>
      </c>
      <c r="Q255" s="9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  <c r="W255" s="7">
        <v>0</v>
      </c>
      <c r="X255" s="7">
        <f t="shared" si="6"/>
        <v>4173699.01</v>
      </c>
      <c r="Y255" s="7">
        <v>4173699.01</v>
      </c>
    </row>
    <row r="256" spans="1:25" ht="22.5">
      <c r="B256" s="15" t="s">
        <v>900</v>
      </c>
      <c r="C256" s="15" t="s">
        <v>901</v>
      </c>
      <c r="D256" s="15" t="s">
        <v>902</v>
      </c>
      <c r="E256" s="15" t="s">
        <v>903</v>
      </c>
      <c r="F256" s="15" t="s">
        <v>222</v>
      </c>
      <c r="G256" s="15" t="s">
        <v>904</v>
      </c>
      <c r="H256" s="15" t="s">
        <v>542</v>
      </c>
      <c r="I256" s="15" t="s">
        <v>67</v>
      </c>
      <c r="J256" s="15" t="s">
        <v>33</v>
      </c>
      <c r="K256" s="16">
        <v>159</v>
      </c>
      <c r="L256" s="9">
        <v>170137.48</v>
      </c>
      <c r="M256" s="9">
        <v>10234.23</v>
      </c>
      <c r="N256" s="9">
        <v>0</v>
      </c>
      <c r="O256" s="9">
        <v>0</v>
      </c>
      <c r="P256" s="9">
        <v>0</v>
      </c>
      <c r="Q256" s="9">
        <v>0</v>
      </c>
      <c r="R256" s="9">
        <v>0</v>
      </c>
      <c r="S256" s="9">
        <v>0</v>
      </c>
      <c r="T256" s="9">
        <v>0</v>
      </c>
      <c r="U256" s="9">
        <v>0</v>
      </c>
      <c r="V256" s="9">
        <v>0</v>
      </c>
      <c r="W256" s="9">
        <v>0</v>
      </c>
      <c r="X256" s="7">
        <f t="shared" si="6"/>
        <v>180371.71000000002</v>
      </c>
      <c r="Y256" s="9">
        <v>180371.71</v>
      </c>
    </row>
    <row r="257" spans="1:25" ht="22.5">
      <c r="A257" s="3" t="s">
        <v>878</v>
      </c>
      <c r="B257" s="15" t="s">
        <v>900</v>
      </c>
      <c r="C257" s="15" t="s">
        <v>901</v>
      </c>
      <c r="D257" s="15" t="s">
        <v>905</v>
      </c>
      <c r="E257" s="15" t="s">
        <v>906</v>
      </c>
      <c r="F257" s="15" t="s">
        <v>222</v>
      </c>
      <c r="G257" s="15" t="s">
        <v>907</v>
      </c>
      <c r="H257" s="15" t="s">
        <v>31</v>
      </c>
      <c r="I257" s="15" t="s">
        <v>67</v>
      </c>
      <c r="J257" s="15" t="s">
        <v>33</v>
      </c>
      <c r="K257" s="16">
        <v>162</v>
      </c>
      <c r="L257" s="9">
        <v>122473.77</v>
      </c>
      <c r="M257" s="9">
        <v>374394.95</v>
      </c>
      <c r="N257" s="9">
        <v>500000</v>
      </c>
      <c r="O257" s="9">
        <v>1000000</v>
      </c>
      <c r="P257" s="17">
        <v>5000000</v>
      </c>
      <c r="Q257" s="9">
        <v>30220160</v>
      </c>
      <c r="R257" s="9">
        <v>7700000</v>
      </c>
      <c r="S257" s="9">
        <v>59527</v>
      </c>
      <c r="T257" s="9">
        <v>0</v>
      </c>
      <c r="U257" s="9">
        <v>0</v>
      </c>
      <c r="V257" s="9">
        <v>0</v>
      </c>
      <c r="W257" s="9">
        <v>0</v>
      </c>
      <c r="X257" s="7">
        <f t="shared" si="6"/>
        <v>44976555.720000006</v>
      </c>
      <c r="Y257" s="9">
        <v>44390536.689691201</v>
      </c>
    </row>
    <row r="258" spans="1:25" ht="22.5">
      <c r="B258" s="15" t="s">
        <v>900</v>
      </c>
      <c r="C258" s="15" t="s">
        <v>901</v>
      </c>
      <c r="D258" s="15" t="s">
        <v>908</v>
      </c>
      <c r="E258" s="15" t="s">
        <v>909</v>
      </c>
      <c r="F258" s="15" t="s">
        <v>222</v>
      </c>
      <c r="G258" s="15" t="s">
        <v>910</v>
      </c>
      <c r="H258" s="15" t="s">
        <v>113</v>
      </c>
      <c r="I258" s="15" t="s">
        <v>67</v>
      </c>
      <c r="J258" s="15" t="s">
        <v>33</v>
      </c>
      <c r="K258" s="16">
        <v>168</v>
      </c>
      <c r="L258" s="9">
        <v>2412460.7999999998</v>
      </c>
      <c r="M258" s="9">
        <v>1337540.67</v>
      </c>
      <c r="N258" s="9">
        <v>0</v>
      </c>
      <c r="O258" s="9">
        <v>0</v>
      </c>
      <c r="P258" s="9">
        <v>0</v>
      </c>
      <c r="Q258" s="9">
        <v>0</v>
      </c>
      <c r="R258" s="9">
        <v>0</v>
      </c>
      <c r="S258" s="9">
        <v>0</v>
      </c>
      <c r="T258" s="9">
        <v>0</v>
      </c>
      <c r="U258" s="9">
        <v>0</v>
      </c>
      <c r="V258" s="9">
        <v>0</v>
      </c>
      <c r="W258" s="9">
        <v>0</v>
      </c>
      <c r="X258" s="7">
        <f t="shared" si="6"/>
        <v>3750001.4699999997</v>
      </c>
      <c r="Y258" s="9">
        <v>3750001.47</v>
      </c>
    </row>
    <row r="259" spans="1:25" ht="22.5">
      <c r="B259" s="15" t="s">
        <v>900</v>
      </c>
      <c r="C259" s="15" t="s">
        <v>901</v>
      </c>
      <c r="D259" s="15" t="s">
        <v>911</v>
      </c>
      <c r="E259" s="15" t="s">
        <v>912</v>
      </c>
      <c r="F259" s="15" t="s">
        <v>222</v>
      </c>
      <c r="G259" s="15" t="s">
        <v>913</v>
      </c>
      <c r="H259" s="15" t="s">
        <v>113</v>
      </c>
      <c r="I259" s="15" t="s">
        <v>67</v>
      </c>
      <c r="J259" s="15" t="s">
        <v>33</v>
      </c>
      <c r="K259" s="16">
        <v>244</v>
      </c>
      <c r="L259" s="9">
        <v>647741.28</v>
      </c>
      <c r="M259" s="9">
        <v>467344.6</v>
      </c>
      <c r="N259" s="9">
        <v>1136171.3186416</v>
      </c>
      <c r="O259" s="9">
        <v>2303138</v>
      </c>
      <c r="P259" s="9">
        <v>100000</v>
      </c>
      <c r="Q259" s="9">
        <v>0</v>
      </c>
      <c r="R259" s="9">
        <v>0</v>
      </c>
      <c r="S259" s="9">
        <v>0</v>
      </c>
      <c r="T259" s="9">
        <v>0</v>
      </c>
      <c r="U259" s="9">
        <v>0</v>
      </c>
      <c r="V259" s="9">
        <v>0</v>
      </c>
      <c r="W259" s="9">
        <v>0</v>
      </c>
      <c r="X259" s="7">
        <f t="shared" si="6"/>
        <v>4654395.1986416001</v>
      </c>
      <c r="Y259" s="9">
        <v>4654395.1986416001</v>
      </c>
    </row>
    <row r="260" spans="1:25" ht="22.5">
      <c r="B260" s="15" t="s">
        <v>900</v>
      </c>
      <c r="C260" s="15" t="s">
        <v>901</v>
      </c>
      <c r="D260" s="15" t="s">
        <v>914</v>
      </c>
      <c r="E260" s="15" t="s">
        <v>915</v>
      </c>
      <c r="F260" s="15" t="s">
        <v>222</v>
      </c>
      <c r="G260" s="15" t="s">
        <v>916</v>
      </c>
      <c r="H260" s="15" t="s">
        <v>31</v>
      </c>
      <c r="I260" s="15" t="s">
        <v>67</v>
      </c>
      <c r="J260" s="15" t="s">
        <v>33</v>
      </c>
      <c r="K260" s="16">
        <v>171</v>
      </c>
      <c r="L260" s="9">
        <v>1560993.47</v>
      </c>
      <c r="M260" s="9">
        <v>1935534.64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  <c r="V260" s="9">
        <v>0</v>
      </c>
      <c r="W260" s="9">
        <v>0</v>
      </c>
      <c r="X260" s="7">
        <f t="shared" si="6"/>
        <v>3496528.11</v>
      </c>
      <c r="Y260" s="9">
        <v>3496528.11</v>
      </c>
    </row>
    <row r="261" spans="1:25" ht="22.5">
      <c r="B261" s="15" t="s">
        <v>900</v>
      </c>
      <c r="C261" s="15" t="s">
        <v>901</v>
      </c>
      <c r="D261" s="15" t="s">
        <v>917</v>
      </c>
      <c r="E261" s="15" t="s">
        <v>918</v>
      </c>
      <c r="F261" s="15" t="s">
        <v>222</v>
      </c>
      <c r="G261" s="15" t="s">
        <v>919</v>
      </c>
      <c r="H261" s="15" t="s">
        <v>31</v>
      </c>
      <c r="I261" s="15" t="s">
        <v>67</v>
      </c>
      <c r="J261" s="15" t="s">
        <v>33</v>
      </c>
      <c r="K261" s="16">
        <v>201</v>
      </c>
      <c r="L261" s="9">
        <v>3109045.71</v>
      </c>
      <c r="M261" s="9">
        <v>23417.51</v>
      </c>
      <c r="N261" s="9">
        <v>0</v>
      </c>
      <c r="O261" s="9">
        <v>0</v>
      </c>
      <c r="P261" s="9">
        <v>0</v>
      </c>
      <c r="Q261" s="9">
        <v>0</v>
      </c>
      <c r="R261" s="9">
        <v>0</v>
      </c>
      <c r="S261" s="9">
        <v>0</v>
      </c>
      <c r="T261" s="9">
        <v>0</v>
      </c>
      <c r="U261" s="9">
        <v>0</v>
      </c>
      <c r="V261" s="9">
        <v>0</v>
      </c>
      <c r="W261" s="9">
        <v>0</v>
      </c>
      <c r="X261" s="7">
        <f t="shared" si="6"/>
        <v>3132463.2199999997</v>
      </c>
      <c r="Y261" s="9">
        <v>3132463.22</v>
      </c>
    </row>
    <row r="262" spans="1:25" ht="22.5">
      <c r="A262" s="3" t="s">
        <v>867</v>
      </c>
      <c r="B262" s="15" t="s">
        <v>900</v>
      </c>
      <c r="C262" s="15" t="s">
        <v>901</v>
      </c>
      <c r="D262" s="15" t="s">
        <v>920</v>
      </c>
      <c r="E262" s="15" t="s">
        <v>921</v>
      </c>
      <c r="F262" s="15" t="s">
        <v>222</v>
      </c>
      <c r="G262" s="15" t="s">
        <v>922</v>
      </c>
      <c r="H262" s="15" t="s">
        <v>31</v>
      </c>
      <c r="I262" s="15" t="s">
        <v>67</v>
      </c>
      <c r="J262" s="15" t="s">
        <v>33</v>
      </c>
      <c r="K262" s="16">
        <v>276</v>
      </c>
      <c r="L262" s="9">
        <v>764667.7</v>
      </c>
      <c r="M262" s="9">
        <v>340260.84</v>
      </c>
      <c r="N262" s="9">
        <v>775968.05307999998</v>
      </c>
      <c r="O262" s="9">
        <v>2287090</v>
      </c>
      <c r="P262" s="9">
        <v>250000</v>
      </c>
      <c r="Q262" s="9">
        <v>0</v>
      </c>
      <c r="R262" s="9">
        <v>0</v>
      </c>
      <c r="S262" s="9">
        <v>0</v>
      </c>
      <c r="T262" s="9">
        <v>0</v>
      </c>
      <c r="U262" s="9">
        <v>0</v>
      </c>
      <c r="V262" s="9">
        <v>0</v>
      </c>
      <c r="W262" s="9">
        <v>0</v>
      </c>
      <c r="X262" s="7">
        <f t="shared" si="6"/>
        <v>4417986.59308</v>
      </c>
      <c r="Y262" s="9">
        <v>4417986.59308</v>
      </c>
    </row>
    <row r="263" spans="1:25" ht="22.5">
      <c r="B263" s="15" t="s">
        <v>923</v>
      </c>
      <c r="C263" s="15" t="s">
        <v>924</v>
      </c>
      <c r="D263" s="15" t="s">
        <v>925</v>
      </c>
      <c r="E263" s="15" t="s">
        <v>926</v>
      </c>
      <c r="F263" s="15" t="s">
        <v>222</v>
      </c>
      <c r="G263" s="15" t="s">
        <v>927</v>
      </c>
      <c r="H263" s="15" t="s">
        <v>31</v>
      </c>
      <c r="I263" s="15" t="s">
        <v>67</v>
      </c>
      <c r="J263" s="15" t="s">
        <v>33</v>
      </c>
      <c r="K263" s="16">
        <v>228</v>
      </c>
      <c r="L263" s="9">
        <v>44309.95</v>
      </c>
      <c r="M263" s="9">
        <v>63752.35</v>
      </c>
      <c r="N263" s="9">
        <v>0</v>
      </c>
      <c r="O263" s="9">
        <v>0</v>
      </c>
      <c r="P263" s="9">
        <v>0</v>
      </c>
      <c r="Q263" s="9">
        <v>0</v>
      </c>
      <c r="R263" s="9">
        <v>0</v>
      </c>
      <c r="S263" s="9">
        <v>0</v>
      </c>
      <c r="T263" s="9">
        <v>0</v>
      </c>
      <c r="U263" s="9">
        <v>0</v>
      </c>
      <c r="V263" s="9">
        <v>0</v>
      </c>
      <c r="W263" s="9">
        <v>0</v>
      </c>
      <c r="X263" s="7">
        <f t="shared" si="6"/>
        <v>108062.29999999999</v>
      </c>
      <c r="Y263" s="9">
        <v>108062.3</v>
      </c>
    </row>
    <row r="264" spans="1:25" ht="22.5">
      <c r="B264" s="5" t="s">
        <v>923</v>
      </c>
      <c r="C264" s="5" t="s">
        <v>924</v>
      </c>
      <c r="D264" s="5" t="s">
        <v>928</v>
      </c>
      <c r="E264" s="5" t="s">
        <v>929</v>
      </c>
      <c r="F264" s="5" t="s">
        <v>222</v>
      </c>
      <c r="G264" s="5" t="s">
        <v>930</v>
      </c>
      <c r="H264" s="5" t="s">
        <v>31</v>
      </c>
      <c r="I264" s="5" t="s">
        <v>67</v>
      </c>
      <c r="J264" s="5" t="s">
        <v>33</v>
      </c>
      <c r="K264" s="6">
        <v>153</v>
      </c>
      <c r="L264" s="7">
        <v>32565.54</v>
      </c>
      <c r="M264" s="7">
        <v>101447.84</v>
      </c>
      <c r="N264" s="7">
        <v>125999</v>
      </c>
      <c r="O264" s="7">
        <v>432980</v>
      </c>
      <c r="P264" s="7">
        <v>437006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f t="shared" si="6"/>
        <v>1129998.3799999999</v>
      </c>
      <c r="Y264" s="7">
        <v>1129998.3799999999</v>
      </c>
    </row>
    <row r="265" spans="1:25" ht="22.5">
      <c r="A265" s="3" t="s">
        <v>878</v>
      </c>
      <c r="B265" s="5" t="s">
        <v>923</v>
      </c>
      <c r="C265" s="5" t="s">
        <v>924</v>
      </c>
      <c r="D265" s="5" t="s">
        <v>931</v>
      </c>
      <c r="E265" s="5" t="s">
        <v>932</v>
      </c>
      <c r="F265" s="5" t="s">
        <v>222</v>
      </c>
      <c r="G265" s="5" t="s">
        <v>931</v>
      </c>
      <c r="H265" s="5" t="s">
        <v>90</v>
      </c>
      <c r="I265" s="5" t="s">
        <v>67</v>
      </c>
      <c r="J265" s="5" t="s">
        <v>33</v>
      </c>
      <c r="K265" s="6">
        <v>135</v>
      </c>
      <c r="L265" s="7">
        <v>0</v>
      </c>
      <c r="M265" s="7">
        <v>69462</v>
      </c>
      <c r="N265" s="7">
        <v>139488</v>
      </c>
      <c r="O265" s="7">
        <v>133740</v>
      </c>
      <c r="P265" s="7">
        <v>137589</v>
      </c>
      <c r="Q265" s="7">
        <v>143520</v>
      </c>
      <c r="R265" s="7">
        <v>1228449</v>
      </c>
      <c r="S265" s="7">
        <v>1236576</v>
      </c>
      <c r="T265" s="7">
        <v>21181</v>
      </c>
      <c r="U265" s="7">
        <v>0</v>
      </c>
      <c r="V265" s="7">
        <v>0</v>
      </c>
      <c r="W265" s="7">
        <v>0</v>
      </c>
      <c r="X265" s="7">
        <f t="shared" si="6"/>
        <v>3110005</v>
      </c>
      <c r="Y265" s="7">
        <v>3110005</v>
      </c>
    </row>
    <row r="266" spans="1:25" ht="22.5">
      <c r="B266" s="5" t="s">
        <v>923</v>
      </c>
      <c r="C266" s="5" t="s">
        <v>924</v>
      </c>
      <c r="D266" s="5" t="s">
        <v>933</v>
      </c>
      <c r="E266" s="5" t="s">
        <v>934</v>
      </c>
      <c r="F266" s="5" t="s">
        <v>222</v>
      </c>
      <c r="G266" s="5" t="s">
        <v>927</v>
      </c>
      <c r="H266" s="5" t="s">
        <v>31</v>
      </c>
      <c r="I266" s="5" t="s">
        <v>67</v>
      </c>
      <c r="J266" s="5" t="s">
        <v>33</v>
      </c>
      <c r="K266" s="6">
        <v>204</v>
      </c>
      <c r="L266" s="7">
        <v>125679.45</v>
      </c>
      <c r="M266" s="7">
        <v>689570.27</v>
      </c>
      <c r="N266" s="7">
        <v>26781</v>
      </c>
      <c r="O266" s="7">
        <v>1514</v>
      </c>
      <c r="P266" s="7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f t="shared" si="6"/>
        <v>843544.72</v>
      </c>
      <c r="Y266" s="7">
        <v>843544.72</v>
      </c>
    </row>
    <row r="267" spans="1:25" ht="22.5">
      <c r="A267" s="3" t="s">
        <v>867</v>
      </c>
      <c r="B267" s="5" t="s">
        <v>923</v>
      </c>
      <c r="C267" s="5" t="s">
        <v>924</v>
      </c>
      <c r="D267" s="5" t="s">
        <v>935</v>
      </c>
      <c r="E267" s="5" t="s">
        <v>936</v>
      </c>
      <c r="F267" s="5" t="s">
        <v>222</v>
      </c>
      <c r="G267" s="5" t="s">
        <v>937</v>
      </c>
      <c r="H267" s="5" t="s">
        <v>31</v>
      </c>
      <c r="I267" s="5" t="s">
        <v>67</v>
      </c>
      <c r="J267" s="5" t="s">
        <v>33</v>
      </c>
      <c r="K267" s="6">
        <v>198</v>
      </c>
      <c r="L267" s="7">
        <v>0</v>
      </c>
      <c r="M267" s="7">
        <v>1696322</v>
      </c>
      <c r="N267" s="7">
        <v>5000000</v>
      </c>
      <c r="O267" s="7">
        <v>10000000</v>
      </c>
      <c r="P267" s="7">
        <v>10000000</v>
      </c>
      <c r="Q267" s="7">
        <v>10000000</v>
      </c>
      <c r="R267" s="7">
        <v>5000000</v>
      </c>
      <c r="S267" s="7">
        <v>0</v>
      </c>
      <c r="T267" s="7">
        <v>0</v>
      </c>
      <c r="U267" s="7">
        <v>0</v>
      </c>
      <c r="V267" s="7">
        <v>0</v>
      </c>
      <c r="W267" s="7">
        <v>0</v>
      </c>
      <c r="X267" s="7">
        <f t="shared" si="6"/>
        <v>41696322</v>
      </c>
      <c r="Y267" s="7">
        <v>42888680</v>
      </c>
    </row>
    <row r="268" spans="1:25" ht="22.5">
      <c r="B268" s="5" t="s">
        <v>938</v>
      </c>
      <c r="C268" s="5" t="s">
        <v>939</v>
      </c>
      <c r="D268" s="5" t="s">
        <v>940</v>
      </c>
      <c r="E268" s="5" t="s">
        <v>941</v>
      </c>
      <c r="F268" s="5" t="s">
        <v>525</v>
      </c>
      <c r="G268" s="5" t="s">
        <v>942</v>
      </c>
      <c r="H268" s="5" t="s">
        <v>31</v>
      </c>
      <c r="I268" s="5" t="s">
        <v>67</v>
      </c>
      <c r="J268" s="5" t="s">
        <v>33</v>
      </c>
      <c r="K268" s="6">
        <v>153</v>
      </c>
      <c r="L268" s="7">
        <v>1164470.81</v>
      </c>
      <c r="M268" s="9">
        <v>1211442.1200000001</v>
      </c>
      <c r="N268" s="9">
        <v>497555</v>
      </c>
      <c r="O268" s="9">
        <v>3611638</v>
      </c>
      <c r="P268" s="7">
        <v>2798008</v>
      </c>
      <c r="Q268" s="7">
        <v>166885</v>
      </c>
      <c r="R268" s="7">
        <v>0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f t="shared" si="6"/>
        <v>9449998.9299999997</v>
      </c>
      <c r="Y268" s="7">
        <v>9449998.9299999997</v>
      </c>
    </row>
    <row r="269" spans="1:25" ht="22.5">
      <c r="B269" s="5" t="s">
        <v>938</v>
      </c>
      <c r="C269" s="5" t="s">
        <v>939</v>
      </c>
      <c r="D269" s="5" t="s">
        <v>943</v>
      </c>
      <c r="E269" s="5" t="s">
        <v>944</v>
      </c>
      <c r="F269" s="5" t="s">
        <v>525</v>
      </c>
      <c r="G269" s="5" t="s">
        <v>945</v>
      </c>
      <c r="H269" s="5" t="s">
        <v>90</v>
      </c>
      <c r="I269" s="5" t="s">
        <v>67</v>
      </c>
      <c r="J269" s="5" t="s">
        <v>33</v>
      </c>
      <c r="K269" s="6">
        <v>415</v>
      </c>
      <c r="L269" s="7">
        <v>21996749.280000001</v>
      </c>
      <c r="M269" s="9">
        <v>38950280.909999996</v>
      </c>
      <c r="N269" s="7">
        <v>39995823</v>
      </c>
      <c r="O269" s="7">
        <v>43544715</v>
      </c>
      <c r="P269" s="7">
        <v>16333165</v>
      </c>
      <c r="Q269" s="7">
        <v>2992338</v>
      </c>
      <c r="R269" s="7">
        <v>1820831</v>
      </c>
      <c r="S269" s="7">
        <v>0</v>
      </c>
      <c r="T269" s="7">
        <v>0</v>
      </c>
      <c r="U269" s="7">
        <v>0</v>
      </c>
      <c r="V269" s="7">
        <v>0</v>
      </c>
      <c r="W269" s="7">
        <v>0</v>
      </c>
      <c r="X269" s="7">
        <f t="shared" si="6"/>
        <v>165633902.19</v>
      </c>
      <c r="Y269" s="7">
        <v>165633902.19</v>
      </c>
    </row>
    <row r="270" spans="1:25" ht="22.5">
      <c r="B270" s="5" t="s">
        <v>938</v>
      </c>
      <c r="C270" s="5" t="s">
        <v>939</v>
      </c>
      <c r="D270" s="5" t="s">
        <v>946</v>
      </c>
      <c r="E270" s="5" t="s">
        <v>947</v>
      </c>
      <c r="F270" s="5" t="s">
        <v>525</v>
      </c>
      <c r="G270" s="5" t="s">
        <v>948</v>
      </c>
      <c r="H270" s="5" t="s">
        <v>90</v>
      </c>
      <c r="I270" s="5" t="s">
        <v>67</v>
      </c>
      <c r="J270" s="5" t="s">
        <v>33</v>
      </c>
      <c r="K270" s="6">
        <v>284</v>
      </c>
      <c r="L270" s="7">
        <v>5935347.6600000001</v>
      </c>
      <c r="M270" s="7">
        <v>903671.52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f t="shared" si="6"/>
        <v>6839019.1799999997</v>
      </c>
      <c r="Y270" s="7">
        <v>6839019.1799999997</v>
      </c>
    </row>
    <row r="271" spans="1:25" ht="22.5">
      <c r="B271" s="5" t="s">
        <v>938</v>
      </c>
      <c r="C271" s="5" t="s">
        <v>939</v>
      </c>
      <c r="D271" s="5" t="s">
        <v>949</v>
      </c>
      <c r="E271" s="5" t="s">
        <v>950</v>
      </c>
      <c r="F271" s="5" t="s">
        <v>525</v>
      </c>
      <c r="G271" s="5" t="s">
        <v>951</v>
      </c>
      <c r="H271" s="5" t="s">
        <v>90</v>
      </c>
      <c r="I271" s="5" t="s">
        <v>67</v>
      </c>
      <c r="J271" s="5" t="s">
        <v>33</v>
      </c>
      <c r="K271" s="6">
        <v>415</v>
      </c>
      <c r="L271" s="7">
        <v>1246503.8899999999</v>
      </c>
      <c r="M271" s="7">
        <v>79981.179999999993</v>
      </c>
      <c r="N271" s="7">
        <v>105361</v>
      </c>
      <c r="O271" s="7">
        <v>102137</v>
      </c>
      <c r="P271" s="7">
        <v>693036</v>
      </c>
      <c r="Q271" s="7">
        <v>414945</v>
      </c>
      <c r="R271" s="7">
        <v>0</v>
      </c>
      <c r="S271" s="7">
        <v>0</v>
      </c>
      <c r="T271" s="7">
        <v>0</v>
      </c>
      <c r="U271" s="7">
        <v>0</v>
      </c>
      <c r="V271" s="7">
        <v>0</v>
      </c>
      <c r="W271" s="7">
        <v>0</v>
      </c>
      <c r="X271" s="7">
        <f t="shared" si="6"/>
        <v>2641964.0699999998</v>
      </c>
      <c r="Y271" s="7">
        <v>2641964.0699999998</v>
      </c>
    </row>
    <row r="272" spans="1:25">
      <c r="A272" s="3" t="s">
        <v>288</v>
      </c>
      <c r="B272" s="5" t="s">
        <v>952</v>
      </c>
      <c r="C272" s="5" t="s">
        <v>953</v>
      </c>
      <c r="D272" s="5" t="s">
        <v>954</v>
      </c>
      <c r="E272" s="5" t="s">
        <v>955</v>
      </c>
      <c r="F272" s="5" t="s">
        <v>331</v>
      </c>
      <c r="G272" s="5" t="s">
        <v>956</v>
      </c>
      <c r="H272" s="5" t="s">
        <v>113</v>
      </c>
      <c r="I272" s="5" t="s">
        <v>83</v>
      </c>
      <c r="J272" s="5" t="s">
        <v>33</v>
      </c>
      <c r="K272" s="6">
        <v>138</v>
      </c>
      <c r="L272" s="7">
        <v>53329.760000000002</v>
      </c>
      <c r="M272" s="7">
        <v>806121.4</v>
      </c>
      <c r="N272" s="7">
        <v>1000000</v>
      </c>
      <c r="O272" s="7">
        <v>2000000</v>
      </c>
      <c r="P272" s="7">
        <v>6000000</v>
      </c>
      <c r="Q272" s="7">
        <v>3000000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7">
        <f t="shared" si="6"/>
        <v>12859451.16</v>
      </c>
      <c r="Y272" s="7">
        <v>14789605.16</v>
      </c>
    </row>
    <row r="273" spans="1:29">
      <c r="B273" s="5" t="s">
        <v>957</v>
      </c>
      <c r="C273" s="5" t="s">
        <v>958</v>
      </c>
      <c r="D273" s="5" t="s">
        <v>959</v>
      </c>
      <c r="E273" s="5" t="s">
        <v>960</v>
      </c>
      <c r="F273" s="5" t="s">
        <v>540</v>
      </c>
      <c r="G273" s="5" t="s">
        <v>961</v>
      </c>
      <c r="H273" s="5" t="s">
        <v>962</v>
      </c>
      <c r="I273" s="5" t="s">
        <v>303</v>
      </c>
      <c r="J273" s="5" t="s">
        <v>33</v>
      </c>
      <c r="K273" s="6">
        <v>189</v>
      </c>
      <c r="L273" s="7">
        <v>4504823.63</v>
      </c>
      <c r="M273" s="7">
        <v>5471002.21</v>
      </c>
      <c r="N273" s="7">
        <v>5729882</v>
      </c>
      <c r="O273" s="7">
        <v>1520293</v>
      </c>
      <c r="P273" s="7">
        <v>0</v>
      </c>
      <c r="Q273" s="7">
        <v>0</v>
      </c>
      <c r="R273" s="7">
        <v>0</v>
      </c>
      <c r="S273" s="7">
        <v>0</v>
      </c>
      <c r="T273" s="7">
        <v>0</v>
      </c>
      <c r="U273" s="7">
        <v>0</v>
      </c>
      <c r="V273" s="7">
        <v>0</v>
      </c>
      <c r="W273" s="7">
        <v>0</v>
      </c>
      <c r="X273" s="7">
        <f t="shared" si="6"/>
        <v>17226000.84</v>
      </c>
      <c r="Y273" s="7">
        <v>17226000.84</v>
      </c>
    </row>
    <row r="274" spans="1:29">
      <c r="A274" s="18"/>
      <c r="B274" s="19"/>
      <c r="C274" s="19"/>
      <c r="D274" s="19"/>
      <c r="E274" s="19"/>
      <c r="F274" s="19"/>
      <c r="G274" s="19"/>
      <c r="H274" s="19"/>
      <c r="I274" s="19"/>
      <c r="J274" s="19"/>
      <c r="K274" s="20"/>
      <c r="L274" s="21"/>
      <c r="M274" s="21"/>
      <c r="N274" s="22"/>
      <c r="O274" s="22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18"/>
      <c r="AA274" s="18"/>
      <c r="AB274" s="18"/>
      <c r="AC274" s="18"/>
    </row>
    <row r="275" spans="1:29">
      <c r="B275" s="5" t="s">
        <v>43</v>
      </c>
      <c r="C275" s="5" t="s">
        <v>44</v>
      </c>
      <c r="D275" s="5" t="s">
        <v>963</v>
      </c>
      <c r="E275" s="5" t="s">
        <v>964</v>
      </c>
      <c r="F275" s="5" t="s">
        <v>540</v>
      </c>
      <c r="G275" s="5" t="s">
        <v>965</v>
      </c>
      <c r="H275" s="5" t="s">
        <v>542</v>
      </c>
      <c r="I275" s="5" t="s">
        <v>41</v>
      </c>
      <c r="J275" s="5" t="s">
        <v>33</v>
      </c>
      <c r="K275" s="6">
        <v>112</v>
      </c>
      <c r="L275" s="7">
        <v>0</v>
      </c>
      <c r="M275" s="14">
        <v>1000000</v>
      </c>
      <c r="N275" s="14">
        <v>72997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  <c r="W275" s="7">
        <v>0</v>
      </c>
      <c r="X275" s="7">
        <f>SUM(P275:W275)+L275+M275+N275+O275</f>
        <v>1072997</v>
      </c>
      <c r="Y275" s="7">
        <v>1072997</v>
      </c>
    </row>
    <row r="276" spans="1:29">
      <c r="B276" s="5" t="s">
        <v>43</v>
      </c>
      <c r="C276" s="5" t="s">
        <v>44</v>
      </c>
      <c r="D276" s="5" t="s">
        <v>966</v>
      </c>
      <c r="E276" s="5" t="s">
        <v>967</v>
      </c>
      <c r="F276" s="5" t="s">
        <v>540</v>
      </c>
      <c r="G276" s="5" t="s">
        <v>966</v>
      </c>
      <c r="H276" s="5" t="s">
        <v>542</v>
      </c>
      <c r="I276" s="5" t="s">
        <v>41</v>
      </c>
      <c r="J276" s="5" t="s">
        <v>33</v>
      </c>
      <c r="K276" s="6">
        <v>129</v>
      </c>
      <c r="L276" s="7">
        <v>0</v>
      </c>
      <c r="M276" s="7">
        <v>0</v>
      </c>
      <c r="N276" s="7">
        <v>933963</v>
      </c>
      <c r="O276" s="14">
        <v>1233916</v>
      </c>
      <c r="P276" s="14">
        <v>2310117</v>
      </c>
      <c r="Q276" s="7">
        <v>0</v>
      </c>
      <c r="R276" s="7">
        <v>0</v>
      </c>
      <c r="S276" s="7">
        <v>0</v>
      </c>
      <c r="T276" s="7">
        <v>0</v>
      </c>
      <c r="U276" s="7">
        <v>0</v>
      </c>
      <c r="V276" s="7">
        <v>0</v>
      </c>
      <c r="W276" s="7">
        <v>0</v>
      </c>
      <c r="X276" s="7">
        <f>SUM(P276:W276)+L276+M276+N276+O276</f>
        <v>4477996</v>
      </c>
      <c r="Y276" s="7">
        <v>4477996</v>
      </c>
    </row>
    <row r="277" spans="1:29">
      <c r="B277" s="5" t="s">
        <v>968</v>
      </c>
      <c r="C277" s="5" t="s">
        <v>969</v>
      </c>
      <c r="D277" s="5" t="s">
        <v>970</v>
      </c>
      <c r="E277" s="5" t="s">
        <v>971</v>
      </c>
      <c r="F277" s="5" t="s">
        <v>331</v>
      </c>
      <c r="G277" s="5" t="s">
        <v>972</v>
      </c>
      <c r="H277" s="5" t="s">
        <v>31</v>
      </c>
      <c r="I277" s="5" t="s">
        <v>83</v>
      </c>
      <c r="J277" s="5" t="s">
        <v>33</v>
      </c>
      <c r="K277" s="6">
        <v>129</v>
      </c>
      <c r="L277" s="7">
        <v>444817.25</v>
      </c>
      <c r="M277" s="7">
        <v>10414.14</v>
      </c>
      <c r="N277" s="13"/>
      <c r="O277" s="13"/>
      <c r="P277" s="7">
        <v>319467</v>
      </c>
      <c r="Q277" s="7">
        <v>500000</v>
      </c>
      <c r="R277" s="7">
        <v>1000000</v>
      </c>
      <c r="S277" s="7">
        <v>1800000</v>
      </c>
      <c r="T277" s="7">
        <v>0</v>
      </c>
      <c r="U277" s="7">
        <v>0</v>
      </c>
      <c r="V277" s="7">
        <v>0</v>
      </c>
      <c r="W277" s="7">
        <v>0</v>
      </c>
      <c r="X277" s="7">
        <f>SUM(R277:W277)+L277+M277+P277+Q277</f>
        <v>4074698.39</v>
      </c>
      <c r="Y277" s="7">
        <v>4038232.39</v>
      </c>
    </row>
    <row r="278" spans="1:29" ht="22.5">
      <c r="B278" s="5" t="s">
        <v>973</v>
      </c>
      <c r="C278" s="5" t="s">
        <v>974</v>
      </c>
      <c r="D278" s="5" t="s">
        <v>975</v>
      </c>
      <c r="E278" s="5" t="s">
        <v>976</v>
      </c>
      <c r="F278" s="5" t="s">
        <v>636</v>
      </c>
      <c r="G278" s="5" t="s">
        <v>977</v>
      </c>
      <c r="H278" s="5" t="s">
        <v>638</v>
      </c>
      <c r="I278" s="5" t="s">
        <v>32</v>
      </c>
      <c r="J278" s="5" t="s">
        <v>33</v>
      </c>
      <c r="K278" s="6">
        <v>120</v>
      </c>
      <c r="L278" s="7">
        <v>6943647.1200000001</v>
      </c>
      <c r="M278" s="7">
        <v>3449.21</v>
      </c>
      <c r="N278" s="7">
        <v>0</v>
      </c>
      <c r="O278" s="7">
        <v>0</v>
      </c>
      <c r="P278" s="7">
        <v>0</v>
      </c>
      <c r="Q278" s="7">
        <v>0</v>
      </c>
      <c r="R278" s="7">
        <v>0</v>
      </c>
      <c r="S278" s="7">
        <v>0</v>
      </c>
      <c r="T278" s="7">
        <v>0</v>
      </c>
      <c r="U278" s="7">
        <v>0</v>
      </c>
      <c r="V278" s="7">
        <v>0</v>
      </c>
      <c r="W278" s="7">
        <v>0</v>
      </c>
      <c r="X278" s="7">
        <f t="shared" ref="X278:X301" si="7">SUM(P278:W278)+L278+M278+N278+O278</f>
        <v>6947096.3300000001</v>
      </c>
      <c r="Y278" s="7">
        <v>6947096.3300000001</v>
      </c>
    </row>
    <row r="279" spans="1:29" ht="22.5">
      <c r="B279" s="5" t="s">
        <v>241</v>
      </c>
      <c r="C279" s="5" t="s">
        <v>242</v>
      </c>
      <c r="D279" s="5" t="s">
        <v>978</v>
      </c>
      <c r="E279" s="5" t="s">
        <v>979</v>
      </c>
      <c r="F279" s="5" t="s">
        <v>29</v>
      </c>
      <c r="G279" s="5" t="s">
        <v>978</v>
      </c>
      <c r="H279" s="5" t="s">
        <v>31</v>
      </c>
      <c r="I279" s="5" t="s">
        <v>32</v>
      </c>
      <c r="J279" s="5" t="s">
        <v>33</v>
      </c>
      <c r="K279" s="6">
        <v>120</v>
      </c>
      <c r="L279" s="7">
        <v>198955.51999999999</v>
      </c>
      <c r="M279" s="7">
        <v>200102.77</v>
      </c>
      <c r="N279" s="7">
        <v>249964</v>
      </c>
      <c r="O279" s="7">
        <v>250976</v>
      </c>
      <c r="P279" s="7">
        <v>0</v>
      </c>
      <c r="Q279" s="7">
        <v>0</v>
      </c>
      <c r="R279" s="7">
        <v>0</v>
      </c>
      <c r="S279" s="7">
        <v>0</v>
      </c>
      <c r="T279" s="7">
        <v>0</v>
      </c>
      <c r="U279" s="7">
        <v>0</v>
      </c>
      <c r="V279" s="7">
        <v>0</v>
      </c>
      <c r="W279" s="7">
        <v>0</v>
      </c>
      <c r="X279" s="7">
        <f t="shared" si="7"/>
        <v>899998.29</v>
      </c>
      <c r="Y279" s="7">
        <v>899998.29</v>
      </c>
    </row>
    <row r="280" spans="1:29" ht="22.5">
      <c r="B280" s="5" t="s">
        <v>241</v>
      </c>
      <c r="C280" s="5" t="s">
        <v>242</v>
      </c>
      <c r="D280" s="5" t="s">
        <v>980</v>
      </c>
      <c r="E280" s="5" t="s">
        <v>981</v>
      </c>
      <c r="F280" s="5" t="s">
        <v>29</v>
      </c>
      <c r="G280" s="5" t="s">
        <v>982</v>
      </c>
      <c r="H280" s="5" t="s">
        <v>31</v>
      </c>
      <c r="I280" s="5" t="s">
        <v>266</v>
      </c>
      <c r="J280" s="5" t="s">
        <v>33</v>
      </c>
      <c r="K280" s="6">
        <v>132</v>
      </c>
      <c r="L280" s="7">
        <v>357647.14</v>
      </c>
      <c r="M280" s="7">
        <v>748272.15</v>
      </c>
      <c r="N280" s="7">
        <v>0</v>
      </c>
      <c r="O280" s="7">
        <v>0</v>
      </c>
      <c r="P280" s="7">
        <v>0</v>
      </c>
      <c r="Q280" s="7">
        <v>0</v>
      </c>
      <c r="R280" s="7">
        <v>0</v>
      </c>
      <c r="S280" s="7">
        <v>0</v>
      </c>
      <c r="T280" s="7">
        <v>0</v>
      </c>
      <c r="U280" s="7">
        <v>0</v>
      </c>
      <c r="V280" s="7">
        <v>0</v>
      </c>
      <c r="W280" s="7">
        <v>0</v>
      </c>
      <c r="X280" s="7">
        <f t="shared" si="7"/>
        <v>1105919.29</v>
      </c>
      <c r="Y280" s="7">
        <v>1105919.29</v>
      </c>
    </row>
    <row r="281" spans="1:29" ht="22.5">
      <c r="B281" s="5" t="s">
        <v>241</v>
      </c>
      <c r="C281" s="5" t="s">
        <v>242</v>
      </c>
      <c r="D281" s="5" t="s">
        <v>983</v>
      </c>
      <c r="E281" s="5" t="s">
        <v>984</v>
      </c>
      <c r="F281" s="5" t="s">
        <v>29</v>
      </c>
      <c r="G281" s="5" t="s">
        <v>985</v>
      </c>
      <c r="H281" s="5" t="s">
        <v>216</v>
      </c>
      <c r="I281" s="5" t="s">
        <v>303</v>
      </c>
      <c r="J281" s="5" t="s">
        <v>33</v>
      </c>
      <c r="K281" s="6">
        <v>81</v>
      </c>
      <c r="L281" s="7">
        <v>668685.02</v>
      </c>
      <c r="M281" s="7">
        <v>7389.09</v>
      </c>
      <c r="N281" s="7">
        <v>0</v>
      </c>
      <c r="O281" s="7">
        <v>0</v>
      </c>
      <c r="P281" s="7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7">
        <v>0</v>
      </c>
      <c r="W281" s="7">
        <v>0</v>
      </c>
      <c r="X281" s="7">
        <f t="shared" si="7"/>
        <v>676074.11</v>
      </c>
      <c r="Y281" s="7">
        <v>676074.11</v>
      </c>
    </row>
    <row r="282" spans="1:29" ht="22.5">
      <c r="B282" s="5" t="s">
        <v>241</v>
      </c>
      <c r="C282" s="5" t="s">
        <v>242</v>
      </c>
      <c r="D282" s="5" t="s">
        <v>986</v>
      </c>
      <c r="E282" s="5" t="s">
        <v>987</v>
      </c>
      <c r="F282" s="5" t="s">
        <v>29</v>
      </c>
      <c r="G282" s="5" t="s">
        <v>988</v>
      </c>
      <c r="H282" s="5" t="s">
        <v>31</v>
      </c>
      <c r="I282" s="5" t="s">
        <v>32</v>
      </c>
      <c r="J282" s="5" t="s">
        <v>33</v>
      </c>
      <c r="K282" s="6">
        <v>114</v>
      </c>
      <c r="L282" s="7">
        <v>252364.82</v>
      </c>
      <c r="M282" s="7">
        <v>0</v>
      </c>
      <c r="N282" s="7">
        <v>0</v>
      </c>
      <c r="O282" s="7">
        <v>0</v>
      </c>
      <c r="P282" s="7">
        <v>507806</v>
      </c>
      <c r="Q282" s="7">
        <v>1293048</v>
      </c>
      <c r="R282" s="7">
        <v>3011515</v>
      </c>
      <c r="S282" s="7">
        <v>4255492</v>
      </c>
      <c r="T282" s="7">
        <v>51738</v>
      </c>
      <c r="U282" s="7">
        <v>0</v>
      </c>
      <c r="V282" s="7">
        <v>0</v>
      </c>
      <c r="W282" s="7">
        <v>0</v>
      </c>
      <c r="X282" s="7">
        <f t="shared" si="7"/>
        <v>9371963.8200000003</v>
      </c>
      <c r="Y282" s="7">
        <v>9371963.8200000003</v>
      </c>
    </row>
    <row r="283" spans="1:29" ht="22.5">
      <c r="B283" s="5" t="s">
        <v>241</v>
      </c>
      <c r="C283" s="5" t="s">
        <v>242</v>
      </c>
      <c r="D283" s="5" t="s">
        <v>989</v>
      </c>
      <c r="E283" s="5" t="s">
        <v>990</v>
      </c>
      <c r="F283" s="5" t="s">
        <v>29</v>
      </c>
      <c r="G283" s="5" t="s">
        <v>991</v>
      </c>
      <c r="H283" s="5" t="s">
        <v>216</v>
      </c>
      <c r="I283" s="5" t="s">
        <v>303</v>
      </c>
      <c r="J283" s="5" t="s">
        <v>33</v>
      </c>
      <c r="K283" s="6">
        <v>132</v>
      </c>
      <c r="L283" s="7">
        <v>970072.54</v>
      </c>
      <c r="M283" s="7">
        <v>6280.63</v>
      </c>
      <c r="N283" s="7">
        <v>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7">
        <f t="shared" si="7"/>
        <v>976353.17</v>
      </c>
      <c r="Y283" s="7">
        <v>976353.17</v>
      </c>
    </row>
    <row r="284" spans="1:29" ht="22.5">
      <c r="B284" s="5" t="s">
        <v>241</v>
      </c>
      <c r="C284" s="5" t="s">
        <v>242</v>
      </c>
      <c r="D284" s="5" t="s">
        <v>992</v>
      </c>
      <c r="E284" s="5" t="s">
        <v>993</v>
      </c>
      <c r="F284" s="5" t="s">
        <v>29</v>
      </c>
      <c r="G284" s="5" t="s">
        <v>994</v>
      </c>
      <c r="H284" s="5" t="s">
        <v>31</v>
      </c>
      <c r="I284" s="5" t="s">
        <v>32</v>
      </c>
      <c r="J284" s="5" t="s">
        <v>33</v>
      </c>
      <c r="K284" s="6">
        <v>144</v>
      </c>
      <c r="L284" s="7">
        <v>334515.76</v>
      </c>
      <c r="M284" s="7">
        <v>12784.28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  <c r="U284" s="7">
        <v>0</v>
      </c>
      <c r="V284" s="7">
        <v>0</v>
      </c>
      <c r="W284" s="7">
        <v>0</v>
      </c>
      <c r="X284" s="7">
        <f t="shared" si="7"/>
        <v>347300.04000000004</v>
      </c>
      <c r="Y284" s="7">
        <v>347300.04</v>
      </c>
    </row>
    <row r="285" spans="1:29" ht="22.5">
      <c r="B285" s="5" t="s">
        <v>241</v>
      </c>
      <c r="C285" s="5" t="s">
        <v>242</v>
      </c>
      <c r="D285" s="5" t="s">
        <v>995</v>
      </c>
      <c r="E285" s="5" t="s">
        <v>996</v>
      </c>
      <c r="F285" s="5" t="s">
        <v>29</v>
      </c>
      <c r="G285" s="5" t="s">
        <v>997</v>
      </c>
      <c r="H285" s="5" t="s">
        <v>31</v>
      </c>
      <c r="I285" s="5" t="s">
        <v>32</v>
      </c>
      <c r="J285" s="5" t="s">
        <v>33</v>
      </c>
      <c r="K285" s="8"/>
      <c r="L285" s="7">
        <v>31889.02</v>
      </c>
      <c r="M285" s="7">
        <v>1151110.78</v>
      </c>
      <c r="N285" s="7">
        <v>0</v>
      </c>
      <c r="O285" s="7">
        <v>0</v>
      </c>
      <c r="P285" s="7">
        <v>0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  <c r="V285" s="7">
        <v>0</v>
      </c>
      <c r="W285" s="7">
        <v>0</v>
      </c>
      <c r="X285" s="7">
        <f t="shared" si="7"/>
        <v>1182999.8</v>
      </c>
      <c r="Y285" s="7">
        <v>1182999.8</v>
      </c>
    </row>
    <row r="286" spans="1:29" ht="22.5">
      <c r="B286" s="5" t="s">
        <v>249</v>
      </c>
      <c r="C286" s="5" t="s">
        <v>250</v>
      </c>
      <c r="D286" s="5" t="s">
        <v>998</v>
      </c>
      <c r="E286" s="5" t="s">
        <v>999</v>
      </c>
      <c r="F286" s="5" t="s">
        <v>29</v>
      </c>
      <c r="G286" s="5" t="s">
        <v>998</v>
      </c>
      <c r="H286" s="5" t="s">
        <v>31</v>
      </c>
      <c r="I286" s="5" t="s">
        <v>32</v>
      </c>
      <c r="J286" s="5" t="s">
        <v>33</v>
      </c>
      <c r="K286" s="8"/>
      <c r="L286" s="7">
        <v>3105739.93</v>
      </c>
      <c r="M286" s="7">
        <v>22411.98</v>
      </c>
      <c r="N286" s="7">
        <v>0</v>
      </c>
      <c r="O286" s="7">
        <v>0</v>
      </c>
      <c r="P286" s="7">
        <v>0</v>
      </c>
      <c r="Q286" s="7">
        <v>0</v>
      </c>
      <c r="R286" s="7">
        <v>0</v>
      </c>
      <c r="S286" s="7">
        <v>0</v>
      </c>
      <c r="T286" s="7">
        <v>0</v>
      </c>
      <c r="U286" s="7">
        <v>0</v>
      </c>
      <c r="V286" s="7">
        <v>0</v>
      </c>
      <c r="W286" s="7">
        <v>0</v>
      </c>
      <c r="X286" s="7">
        <f t="shared" si="7"/>
        <v>3128151.91</v>
      </c>
      <c r="Y286" s="7">
        <v>3128151.91</v>
      </c>
    </row>
    <row r="287" spans="1:29" ht="22.5">
      <c r="B287" s="5" t="s">
        <v>249</v>
      </c>
      <c r="C287" s="5" t="s">
        <v>250</v>
      </c>
      <c r="D287" s="5" t="s">
        <v>1000</v>
      </c>
      <c r="E287" s="5" t="s">
        <v>1001</v>
      </c>
      <c r="F287" s="5" t="s">
        <v>29</v>
      </c>
      <c r="G287" s="5" t="s">
        <v>1002</v>
      </c>
      <c r="H287" s="5" t="s">
        <v>31</v>
      </c>
      <c r="I287" s="5" t="s">
        <v>32</v>
      </c>
      <c r="J287" s="5" t="s">
        <v>33</v>
      </c>
      <c r="K287" s="6">
        <v>87</v>
      </c>
      <c r="L287" s="7">
        <v>649643.56999999995</v>
      </c>
      <c r="M287" s="7">
        <v>1414.16</v>
      </c>
      <c r="N287" s="7">
        <v>0</v>
      </c>
      <c r="O287" s="7">
        <v>0</v>
      </c>
      <c r="P287" s="7">
        <v>0</v>
      </c>
      <c r="Q287" s="7">
        <v>0</v>
      </c>
      <c r="R287" s="7">
        <v>0</v>
      </c>
      <c r="S287" s="7">
        <v>0</v>
      </c>
      <c r="T287" s="7">
        <v>0</v>
      </c>
      <c r="U287" s="7">
        <v>0</v>
      </c>
      <c r="V287" s="7">
        <v>0</v>
      </c>
      <c r="W287" s="7">
        <v>0</v>
      </c>
      <c r="X287" s="7">
        <f t="shared" si="7"/>
        <v>651057.73</v>
      </c>
      <c r="Y287" s="7">
        <v>651057.73</v>
      </c>
    </row>
    <row r="288" spans="1:29" ht="22.5">
      <c r="B288" s="5" t="s">
        <v>249</v>
      </c>
      <c r="C288" s="5" t="s">
        <v>250</v>
      </c>
      <c r="D288" s="5" t="s">
        <v>1003</v>
      </c>
      <c r="E288" s="5" t="s">
        <v>1004</v>
      </c>
      <c r="F288" s="5" t="s">
        <v>29</v>
      </c>
      <c r="G288" s="5" t="s">
        <v>1002</v>
      </c>
      <c r="H288" s="5" t="s">
        <v>31</v>
      </c>
      <c r="I288" s="5" t="s">
        <v>32</v>
      </c>
      <c r="J288" s="5" t="s">
        <v>33</v>
      </c>
      <c r="K288" s="6">
        <v>87</v>
      </c>
      <c r="L288" s="7">
        <v>2264016.6</v>
      </c>
      <c r="M288" s="7">
        <v>26796.09</v>
      </c>
      <c r="N288" s="7">
        <v>0</v>
      </c>
      <c r="O288" s="7">
        <v>0</v>
      </c>
      <c r="P288" s="7">
        <v>0</v>
      </c>
      <c r="Q288" s="7">
        <v>0</v>
      </c>
      <c r="R288" s="7">
        <v>0</v>
      </c>
      <c r="S288" s="7">
        <v>0</v>
      </c>
      <c r="T288" s="7">
        <v>0</v>
      </c>
      <c r="U288" s="7">
        <v>0</v>
      </c>
      <c r="V288" s="7">
        <v>0</v>
      </c>
      <c r="W288" s="7">
        <v>0</v>
      </c>
      <c r="X288" s="7">
        <f t="shared" si="7"/>
        <v>2290812.69</v>
      </c>
      <c r="Y288" s="7">
        <v>2290812.69</v>
      </c>
    </row>
    <row r="289" spans="2:25" ht="22.5">
      <c r="B289" s="5" t="s">
        <v>249</v>
      </c>
      <c r="C289" s="5" t="s">
        <v>250</v>
      </c>
      <c r="D289" s="5" t="s">
        <v>1005</v>
      </c>
      <c r="E289" s="5" t="s">
        <v>1006</v>
      </c>
      <c r="F289" s="5" t="s">
        <v>29</v>
      </c>
      <c r="G289" s="5" t="s">
        <v>1007</v>
      </c>
      <c r="H289" s="5" t="s">
        <v>31</v>
      </c>
      <c r="I289" s="5" t="s">
        <v>32</v>
      </c>
      <c r="J289" s="5" t="s">
        <v>33</v>
      </c>
      <c r="K289" s="6">
        <v>105</v>
      </c>
      <c r="L289" s="7">
        <v>1270941.56</v>
      </c>
      <c r="M289" s="7">
        <v>136559.34</v>
      </c>
      <c r="N289" s="7">
        <v>0</v>
      </c>
      <c r="O289" s="7">
        <v>0</v>
      </c>
      <c r="P289" s="7">
        <v>0</v>
      </c>
      <c r="Q289" s="7">
        <v>0</v>
      </c>
      <c r="R289" s="7">
        <v>0</v>
      </c>
      <c r="S289" s="7">
        <v>0</v>
      </c>
      <c r="T289" s="7">
        <v>0</v>
      </c>
      <c r="U289" s="7">
        <v>0</v>
      </c>
      <c r="V289" s="7">
        <v>0</v>
      </c>
      <c r="W289" s="7">
        <v>0</v>
      </c>
      <c r="X289" s="7">
        <f t="shared" si="7"/>
        <v>1407500.9000000001</v>
      </c>
      <c r="Y289" s="7">
        <v>1407500.9</v>
      </c>
    </row>
    <row r="290" spans="2:25" ht="22.5">
      <c r="B290" s="5" t="s">
        <v>249</v>
      </c>
      <c r="C290" s="5" t="s">
        <v>250</v>
      </c>
      <c r="D290" s="5" t="s">
        <v>1008</v>
      </c>
      <c r="E290" s="5" t="s">
        <v>1009</v>
      </c>
      <c r="F290" s="5" t="s">
        <v>29</v>
      </c>
      <c r="G290" s="5" t="s">
        <v>1010</v>
      </c>
      <c r="H290" s="5" t="s">
        <v>31</v>
      </c>
      <c r="I290" s="5" t="s">
        <v>32</v>
      </c>
      <c r="J290" s="5" t="s">
        <v>33</v>
      </c>
      <c r="K290" s="6">
        <v>135</v>
      </c>
      <c r="L290" s="7">
        <v>113542.39999999999</v>
      </c>
      <c r="M290" s="7">
        <v>380799.71</v>
      </c>
      <c r="N290" s="7">
        <v>1659640.2615306</v>
      </c>
      <c r="O290" s="7">
        <v>0</v>
      </c>
      <c r="P290" s="7">
        <v>0</v>
      </c>
      <c r="Q290" s="7">
        <v>0</v>
      </c>
      <c r="R290" s="7">
        <v>0</v>
      </c>
      <c r="S290" s="7">
        <v>0</v>
      </c>
      <c r="T290" s="7">
        <v>0</v>
      </c>
      <c r="U290" s="7">
        <v>0</v>
      </c>
      <c r="V290" s="7">
        <v>0</v>
      </c>
      <c r="W290" s="7">
        <v>0</v>
      </c>
      <c r="X290" s="7">
        <f t="shared" si="7"/>
        <v>2153982.3715305999</v>
      </c>
      <c r="Y290" s="7">
        <v>2153982.3715305999</v>
      </c>
    </row>
    <row r="291" spans="2:25" ht="22.5">
      <c r="B291" s="5" t="s">
        <v>249</v>
      </c>
      <c r="C291" s="5" t="s">
        <v>250</v>
      </c>
      <c r="D291" s="5" t="s">
        <v>1011</v>
      </c>
      <c r="E291" s="5" t="s">
        <v>1012</v>
      </c>
      <c r="F291" s="5" t="s">
        <v>29</v>
      </c>
      <c r="G291" s="5" t="s">
        <v>1013</v>
      </c>
      <c r="H291" s="5" t="s">
        <v>31</v>
      </c>
      <c r="I291" s="5" t="s">
        <v>266</v>
      </c>
      <c r="J291" s="5" t="s">
        <v>33</v>
      </c>
      <c r="K291" s="6">
        <v>120</v>
      </c>
      <c r="L291" s="7">
        <v>53796.46</v>
      </c>
      <c r="M291" s="7">
        <v>152120.29999999999</v>
      </c>
      <c r="N291" s="7">
        <v>780573.78044610005</v>
      </c>
      <c r="O291" s="7">
        <v>138317</v>
      </c>
      <c r="P291" s="7">
        <v>0</v>
      </c>
      <c r="Q291" s="7">
        <v>0</v>
      </c>
      <c r="R291" s="7">
        <v>0</v>
      </c>
      <c r="S291" s="7">
        <v>0</v>
      </c>
      <c r="T291" s="7">
        <v>0</v>
      </c>
      <c r="U291" s="7">
        <v>0</v>
      </c>
      <c r="V291" s="7">
        <v>0</v>
      </c>
      <c r="W291" s="7">
        <v>0</v>
      </c>
      <c r="X291" s="7">
        <f t="shared" si="7"/>
        <v>1124807.5404461001</v>
      </c>
      <c r="Y291" s="7">
        <v>1124807.5404461001</v>
      </c>
    </row>
    <row r="292" spans="2:25" ht="22.5">
      <c r="B292" s="5" t="s">
        <v>249</v>
      </c>
      <c r="C292" s="5" t="s">
        <v>250</v>
      </c>
      <c r="D292" s="5" t="s">
        <v>1014</v>
      </c>
      <c r="E292" s="5" t="s">
        <v>1015</v>
      </c>
      <c r="F292" s="5" t="s">
        <v>29</v>
      </c>
      <c r="G292" s="5" t="s">
        <v>1016</v>
      </c>
      <c r="H292" s="5" t="s">
        <v>31</v>
      </c>
      <c r="I292" s="5" t="s">
        <v>32</v>
      </c>
      <c r="J292" s="5" t="s">
        <v>33</v>
      </c>
      <c r="K292" s="8"/>
      <c r="L292" s="7">
        <v>46187.73</v>
      </c>
      <c r="M292" s="7">
        <v>0</v>
      </c>
      <c r="N292" s="7">
        <v>0</v>
      </c>
      <c r="O292" s="7">
        <v>0</v>
      </c>
      <c r="P292" s="7">
        <v>64040</v>
      </c>
      <c r="Q292" s="7">
        <v>82759</v>
      </c>
      <c r="R292" s="7">
        <v>5000</v>
      </c>
      <c r="S292" s="7">
        <v>0</v>
      </c>
      <c r="T292" s="7">
        <v>0</v>
      </c>
      <c r="U292" s="7">
        <v>0</v>
      </c>
      <c r="V292" s="7">
        <v>0</v>
      </c>
      <c r="W292" s="7">
        <v>0</v>
      </c>
      <c r="X292" s="7">
        <f t="shared" si="7"/>
        <v>197986.73</v>
      </c>
      <c r="Y292" s="7">
        <v>197986.73</v>
      </c>
    </row>
    <row r="293" spans="2:25" ht="22.5">
      <c r="B293" s="5" t="s">
        <v>249</v>
      </c>
      <c r="C293" s="5" t="s">
        <v>250</v>
      </c>
      <c r="D293" s="5" t="s">
        <v>1017</v>
      </c>
      <c r="E293" s="5" t="s">
        <v>1018</v>
      </c>
      <c r="F293" s="5" t="s">
        <v>29</v>
      </c>
      <c r="G293" s="5" t="s">
        <v>1019</v>
      </c>
      <c r="H293" s="5" t="s">
        <v>31</v>
      </c>
      <c r="I293" s="5" t="s">
        <v>32</v>
      </c>
      <c r="J293" s="5" t="s">
        <v>33</v>
      </c>
      <c r="K293" s="6">
        <v>144</v>
      </c>
      <c r="L293" s="7">
        <v>0</v>
      </c>
      <c r="M293" s="7">
        <v>266492</v>
      </c>
      <c r="N293" s="7">
        <v>160870.7457771</v>
      </c>
      <c r="O293" s="7">
        <v>0</v>
      </c>
      <c r="P293" s="7">
        <v>0</v>
      </c>
      <c r="Q293" s="7">
        <v>0</v>
      </c>
      <c r="R293" s="7">
        <v>0</v>
      </c>
      <c r="S293" s="7">
        <v>0</v>
      </c>
      <c r="T293" s="7">
        <v>0</v>
      </c>
      <c r="U293" s="7">
        <v>0</v>
      </c>
      <c r="V293" s="7">
        <v>0</v>
      </c>
      <c r="W293" s="7">
        <v>0</v>
      </c>
      <c r="X293" s="7">
        <f t="shared" si="7"/>
        <v>427362.74577709998</v>
      </c>
      <c r="Y293" s="7">
        <v>427362.74577709998</v>
      </c>
    </row>
    <row r="294" spans="2:25" ht="22.5">
      <c r="B294" s="5" t="s">
        <v>249</v>
      </c>
      <c r="C294" s="5" t="s">
        <v>250</v>
      </c>
      <c r="D294" s="5" t="s">
        <v>1020</v>
      </c>
      <c r="E294" s="5" t="s">
        <v>1021</v>
      </c>
      <c r="F294" s="5" t="s">
        <v>29</v>
      </c>
      <c r="G294" s="5" t="s">
        <v>1022</v>
      </c>
      <c r="H294" s="5" t="s">
        <v>31</v>
      </c>
      <c r="I294" s="5" t="s">
        <v>32</v>
      </c>
      <c r="J294" s="5" t="s">
        <v>33</v>
      </c>
      <c r="K294" s="6">
        <v>135</v>
      </c>
      <c r="L294" s="7">
        <v>90053.759999999995</v>
      </c>
      <c r="M294" s="7">
        <v>68420.2</v>
      </c>
      <c r="N294" s="7">
        <v>466541.27709759999</v>
      </c>
      <c r="O294" s="7">
        <v>35873</v>
      </c>
      <c r="P294" s="7">
        <v>0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  <c r="V294" s="7">
        <v>0</v>
      </c>
      <c r="W294" s="7">
        <v>0</v>
      </c>
      <c r="X294" s="7">
        <f t="shared" si="7"/>
        <v>660888.23709760001</v>
      </c>
      <c r="Y294" s="7">
        <v>660888.23709760001</v>
      </c>
    </row>
    <row r="295" spans="2:25" ht="22.5">
      <c r="B295" s="5" t="s">
        <v>249</v>
      </c>
      <c r="C295" s="5" t="s">
        <v>250</v>
      </c>
      <c r="D295" s="5" t="s">
        <v>1023</v>
      </c>
      <c r="E295" s="5" t="s">
        <v>1024</v>
      </c>
      <c r="F295" s="5" t="s">
        <v>29</v>
      </c>
      <c r="G295" s="5" t="s">
        <v>1025</v>
      </c>
      <c r="H295" s="5" t="s">
        <v>31</v>
      </c>
      <c r="I295" s="5" t="s">
        <v>67</v>
      </c>
      <c r="J295" s="5" t="s">
        <v>33</v>
      </c>
      <c r="K295" s="6">
        <v>120</v>
      </c>
      <c r="L295" s="7">
        <v>0</v>
      </c>
      <c r="M295" s="7">
        <v>209615.05</v>
      </c>
      <c r="N295" s="7">
        <v>174297.68637889999</v>
      </c>
      <c r="O295" s="7">
        <v>444731</v>
      </c>
      <c r="P295" s="7">
        <v>0</v>
      </c>
      <c r="Q295" s="7">
        <v>0</v>
      </c>
      <c r="R295" s="7">
        <v>0</v>
      </c>
      <c r="S295" s="7">
        <v>0</v>
      </c>
      <c r="T295" s="7">
        <v>0</v>
      </c>
      <c r="U295" s="7">
        <v>0</v>
      </c>
      <c r="V295" s="7">
        <v>0</v>
      </c>
      <c r="W295" s="7">
        <v>0</v>
      </c>
      <c r="X295" s="7">
        <f t="shared" si="7"/>
        <v>828643.73637890001</v>
      </c>
      <c r="Y295" s="7">
        <v>828643.73637890001</v>
      </c>
    </row>
    <row r="296" spans="2:25" ht="22.5">
      <c r="B296" s="5" t="s">
        <v>249</v>
      </c>
      <c r="C296" s="5" t="s">
        <v>250</v>
      </c>
      <c r="D296" s="5" t="s">
        <v>1026</v>
      </c>
      <c r="E296" s="5" t="s">
        <v>1027</v>
      </c>
      <c r="F296" s="5" t="s">
        <v>29</v>
      </c>
      <c r="G296" s="5" t="s">
        <v>1028</v>
      </c>
      <c r="H296" s="5" t="s">
        <v>31</v>
      </c>
      <c r="I296" s="5" t="s">
        <v>303</v>
      </c>
      <c r="J296" s="5" t="s">
        <v>33</v>
      </c>
      <c r="K296" s="6">
        <v>123</v>
      </c>
      <c r="L296" s="7">
        <v>115676.73</v>
      </c>
      <c r="M296" s="7">
        <v>7296.08</v>
      </c>
      <c r="N296" s="7">
        <v>0</v>
      </c>
      <c r="O296" s="7">
        <v>0</v>
      </c>
      <c r="P296" s="7">
        <v>0</v>
      </c>
      <c r="Q296" s="7">
        <v>0</v>
      </c>
      <c r="R296" s="7">
        <v>0</v>
      </c>
      <c r="S296" s="7">
        <v>0</v>
      </c>
      <c r="T296" s="7">
        <v>0</v>
      </c>
      <c r="U296" s="7">
        <v>0</v>
      </c>
      <c r="V296" s="7">
        <v>0</v>
      </c>
      <c r="W296" s="7">
        <v>0</v>
      </c>
      <c r="X296" s="7">
        <f t="shared" si="7"/>
        <v>122972.81</v>
      </c>
      <c r="Y296" s="7">
        <v>122972.81</v>
      </c>
    </row>
    <row r="297" spans="2:25" ht="22.5">
      <c r="B297" s="5" t="s">
        <v>307</v>
      </c>
      <c r="C297" s="5" t="s">
        <v>308</v>
      </c>
      <c r="D297" s="5" t="s">
        <v>1029</v>
      </c>
      <c r="E297" s="5" t="s">
        <v>1030</v>
      </c>
      <c r="F297" s="5" t="s">
        <v>29</v>
      </c>
      <c r="G297" s="5" t="s">
        <v>1029</v>
      </c>
      <c r="H297" s="5" t="s">
        <v>31</v>
      </c>
      <c r="I297" s="5" t="s">
        <v>32</v>
      </c>
      <c r="J297" s="5" t="s">
        <v>122</v>
      </c>
      <c r="K297" s="6">
        <v>114</v>
      </c>
      <c r="L297" s="7">
        <v>0</v>
      </c>
      <c r="M297" s="7">
        <v>0</v>
      </c>
      <c r="N297" s="7">
        <v>64683.800355699997</v>
      </c>
      <c r="O297" s="7">
        <v>367327</v>
      </c>
      <c r="P297" s="7">
        <v>1712495</v>
      </c>
      <c r="Q297" s="7">
        <v>1258630</v>
      </c>
      <c r="R297" s="7">
        <v>0</v>
      </c>
      <c r="S297" s="7">
        <v>0</v>
      </c>
      <c r="T297" s="7">
        <v>0</v>
      </c>
      <c r="U297" s="7">
        <v>0</v>
      </c>
      <c r="V297" s="7">
        <v>0</v>
      </c>
      <c r="W297" s="7">
        <v>0</v>
      </c>
      <c r="X297" s="7">
        <f t="shared" si="7"/>
        <v>3403135.8003556998</v>
      </c>
      <c r="Y297" s="7">
        <v>3403135.8003556998</v>
      </c>
    </row>
    <row r="298" spans="2:25" ht="22.5">
      <c r="B298" s="5" t="s">
        <v>307</v>
      </c>
      <c r="C298" s="5" t="s">
        <v>308</v>
      </c>
      <c r="D298" s="5" t="s">
        <v>1031</v>
      </c>
      <c r="E298" s="5" t="s">
        <v>1032</v>
      </c>
      <c r="F298" s="5" t="s">
        <v>29</v>
      </c>
      <c r="G298" s="5" t="s">
        <v>1033</v>
      </c>
      <c r="H298" s="5" t="s">
        <v>113</v>
      </c>
      <c r="I298" s="5" t="s">
        <v>32</v>
      </c>
      <c r="J298" s="5" t="s">
        <v>33</v>
      </c>
      <c r="K298" s="6">
        <v>120</v>
      </c>
      <c r="L298" s="7">
        <v>0</v>
      </c>
      <c r="M298" s="7">
        <v>58933</v>
      </c>
      <c r="N298" s="7">
        <v>1011957.4784148</v>
      </c>
      <c r="O298" s="7">
        <v>120188</v>
      </c>
      <c r="P298" s="7">
        <v>0</v>
      </c>
      <c r="Q298" s="7">
        <v>0</v>
      </c>
      <c r="R298" s="7">
        <v>0</v>
      </c>
      <c r="S298" s="7">
        <v>0</v>
      </c>
      <c r="T298" s="7">
        <v>0</v>
      </c>
      <c r="U298" s="7">
        <v>0</v>
      </c>
      <c r="V298" s="7">
        <v>0</v>
      </c>
      <c r="W298" s="7">
        <v>0</v>
      </c>
      <c r="X298" s="7">
        <f t="shared" si="7"/>
        <v>1191078.4784148</v>
      </c>
      <c r="Y298" s="7">
        <v>1191078.4784148</v>
      </c>
    </row>
    <row r="299" spans="2:25" ht="22.5">
      <c r="B299" s="5" t="s">
        <v>307</v>
      </c>
      <c r="C299" s="5" t="s">
        <v>308</v>
      </c>
      <c r="D299" s="5" t="s">
        <v>1034</v>
      </c>
      <c r="E299" s="5" t="s">
        <v>1035</v>
      </c>
      <c r="F299" s="5" t="s">
        <v>29</v>
      </c>
      <c r="G299" s="5" t="s">
        <v>1034</v>
      </c>
      <c r="H299" s="5" t="s">
        <v>31</v>
      </c>
      <c r="I299" s="5" t="s">
        <v>303</v>
      </c>
      <c r="J299" s="5" t="s">
        <v>33</v>
      </c>
      <c r="K299" s="6">
        <v>111</v>
      </c>
      <c r="L299" s="7">
        <v>0</v>
      </c>
      <c r="M299" s="7">
        <v>26558</v>
      </c>
      <c r="N299" s="7">
        <v>43810.227293900003</v>
      </c>
      <c r="O299" s="7">
        <v>255020</v>
      </c>
      <c r="P299" s="7">
        <v>0</v>
      </c>
      <c r="Q299" s="7">
        <v>0</v>
      </c>
      <c r="R299" s="7">
        <v>0</v>
      </c>
      <c r="S299" s="7">
        <v>0</v>
      </c>
      <c r="T299" s="7">
        <v>0</v>
      </c>
      <c r="U299" s="7">
        <v>0</v>
      </c>
      <c r="V299" s="7">
        <v>0</v>
      </c>
      <c r="W299" s="7">
        <v>0</v>
      </c>
      <c r="X299" s="7">
        <f t="shared" si="7"/>
        <v>325388.22729389998</v>
      </c>
      <c r="Y299" s="7">
        <v>325388.22729389998</v>
      </c>
    </row>
    <row r="300" spans="2:25" ht="22.5">
      <c r="B300" s="5" t="s">
        <v>307</v>
      </c>
      <c r="C300" s="5" t="s">
        <v>308</v>
      </c>
      <c r="D300" s="5" t="s">
        <v>1036</v>
      </c>
      <c r="E300" s="5" t="s">
        <v>1037</v>
      </c>
      <c r="F300" s="5" t="s">
        <v>29</v>
      </c>
      <c r="G300" s="5" t="s">
        <v>1036</v>
      </c>
      <c r="H300" s="5" t="s">
        <v>31</v>
      </c>
      <c r="I300" s="5" t="s">
        <v>266</v>
      </c>
      <c r="J300" s="5" t="s">
        <v>122</v>
      </c>
      <c r="K300" s="6">
        <v>138</v>
      </c>
      <c r="L300" s="7">
        <v>0</v>
      </c>
      <c r="M300" s="7">
        <v>0</v>
      </c>
      <c r="N300" s="7">
        <v>44811.093337099999</v>
      </c>
      <c r="O300" s="7">
        <v>100264</v>
      </c>
      <c r="P300" s="7">
        <v>485018</v>
      </c>
      <c r="Q300" s="7">
        <v>0</v>
      </c>
      <c r="R300" s="7">
        <v>0</v>
      </c>
      <c r="S300" s="7">
        <v>0</v>
      </c>
      <c r="T300" s="7">
        <v>0</v>
      </c>
      <c r="U300" s="7">
        <v>0</v>
      </c>
      <c r="V300" s="7">
        <v>0</v>
      </c>
      <c r="W300" s="7">
        <v>0</v>
      </c>
      <c r="X300" s="7">
        <f t="shared" si="7"/>
        <v>630093.0933371</v>
      </c>
      <c r="Y300" s="7">
        <v>630093.0933371</v>
      </c>
    </row>
    <row r="301" spans="2:25" ht="22.5">
      <c r="B301" s="5" t="s">
        <v>307</v>
      </c>
      <c r="C301" s="5" t="s">
        <v>308</v>
      </c>
      <c r="D301" s="5" t="s">
        <v>1038</v>
      </c>
      <c r="E301" s="5" t="s">
        <v>1039</v>
      </c>
      <c r="F301" s="5" t="s">
        <v>29</v>
      </c>
      <c r="G301" s="5" t="s">
        <v>1040</v>
      </c>
      <c r="H301" s="5" t="s">
        <v>40</v>
      </c>
      <c r="I301" s="5" t="s">
        <v>41</v>
      </c>
      <c r="J301" s="5" t="s">
        <v>33</v>
      </c>
      <c r="K301" s="6">
        <v>120</v>
      </c>
      <c r="L301" s="7">
        <v>30413.81</v>
      </c>
      <c r="M301" s="7">
        <v>109308.7</v>
      </c>
      <c r="N301" s="7">
        <v>416702.8220099</v>
      </c>
      <c r="O301" s="7">
        <v>2283208</v>
      </c>
      <c r="P301" s="7">
        <v>0</v>
      </c>
      <c r="Q301" s="7">
        <v>0</v>
      </c>
      <c r="R301" s="7">
        <v>0</v>
      </c>
      <c r="S301" s="7">
        <v>0</v>
      </c>
      <c r="T301" s="7">
        <v>0</v>
      </c>
      <c r="U301" s="7">
        <v>0</v>
      </c>
      <c r="V301" s="7">
        <v>0</v>
      </c>
      <c r="W301" s="7">
        <v>0</v>
      </c>
      <c r="X301" s="7">
        <f t="shared" si="7"/>
        <v>2839633.3320098999</v>
      </c>
      <c r="Y301" s="7">
        <v>2839633.3320098999</v>
      </c>
    </row>
    <row r="302" spans="2:25" ht="22.5">
      <c r="B302" s="5" t="s">
        <v>307</v>
      </c>
      <c r="C302" s="5" t="s">
        <v>308</v>
      </c>
      <c r="D302" s="5" t="s">
        <v>1041</v>
      </c>
      <c r="E302" s="5" t="s">
        <v>1042</v>
      </c>
      <c r="F302" s="5" t="s">
        <v>29</v>
      </c>
      <c r="G302" s="5" t="s">
        <v>1043</v>
      </c>
      <c r="H302" s="5" t="s">
        <v>113</v>
      </c>
      <c r="I302" s="5" t="s">
        <v>41</v>
      </c>
      <c r="J302" s="5" t="s">
        <v>33</v>
      </c>
      <c r="K302" s="6">
        <v>114</v>
      </c>
      <c r="L302" s="7">
        <v>60533.1</v>
      </c>
      <c r="M302" s="7">
        <v>16845</v>
      </c>
      <c r="N302" s="13"/>
      <c r="O302" s="13"/>
      <c r="P302" s="7">
        <v>251191.84877909999</v>
      </c>
      <c r="Q302" s="7">
        <v>781498</v>
      </c>
      <c r="R302" s="7">
        <v>0</v>
      </c>
      <c r="S302" s="7">
        <v>0</v>
      </c>
      <c r="T302" s="7">
        <v>0</v>
      </c>
      <c r="U302" s="7">
        <v>0</v>
      </c>
      <c r="V302" s="7">
        <v>0</v>
      </c>
      <c r="W302" s="7">
        <v>0</v>
      </c>
      <c r="X302" s="7">
        <f>SUM(P302:W302)+L302+M302+P302+Q302</f>
        <v>2142757.7975582001</v>
      </c>
      <c r="Y302" s="7">
        <v>1110067.9487791001</v>
      </c>
    </row>
    <row r="303" spans="2:25" ht="22.5">
      <c r="B303" s="5" t="s">
        <v>307</v>
      </c>
      <c r="C303" s="5" t="s">
        <v>308</v>
      </c>
      <c r="D303" s="5" t="s">
        <v>1044</v>
      </c>
      <c r="E303" s="5" t="s">
        <v>1045</v>
      </c>
      <c r="F303" s="5" t="s">
        <v>29</v>
      </c>
      <c r="G303" s="5" t="s">
        <v>1046</v>
      </c>
      <c r="H303" s="5" t="s">
        <v>113</v>
      </c>
      <c r="I303" s="5" t="s">
        <v>41</v>
      </c>
      <c r="J303" s="5" t="s">
        <v>33</v>
      </c>
      <c r="K303" s="6">
        <v>126</v>
      </c>
      <c r="L303" s="7">
        <v>282.82</v>
      </c>
      <c r="M303" s="7">
        <v>90263.39</v>
      </c>
      <c r="N303" s="9">
        <v>0</v>
      </c>
      <c r="O303" s="9">
        <v>0</v>
      </c>
      <c r="P303" s="7">
        <v>572601.54773660004</v>
      </c>
      <c r="Q303" s="7">
        <v>768044</v>
      </c>
      <c r="R303" s="7">
        <v>0</v>
      </c>
      <c r="S303" s="7">
        <v>0</v>
      </c>
      <c r="T303" s="7">
        <v>0</v>
      </c>
      <c r="U303" s="7">
        <v>0</v>
      </c>
      <c r="V303" s="7">
        <v>0</v>
      </c>
      <c r="W303" s="7">
        <v>0</v>
      </c>
      <c r="X303" s="7">
        <f t="shared" ref="X303:X316" si="8">SUM(P303:W303)+L303+M303+N303+O303</f>
        <v>1431191.7577366</v>
      </c>
      <c r="Y303" s="7">
        <v>1431191.7577366</v>
      </c>
    </row>
    <row r="304" spans="2:25" ht="22.5">
      <c r="B304" s="5" t="s">
        <v>307</v>
      </c>
      <c r="C304" s="5" t="s">
        <v>308</v>
      </c>
      <c r="D304" s="5" t="s">
        <v>1047</v>
      </c>
      <c r="E304" s="5" t="s">
        <v>1048</v>
      </c>
      <c r="F304" s="5" t="s">
        <v>29</v>
      </c>
      <c r="G304" s="5" t="s">
        <v>1049</v>
      </c>
      <c r="H304" s="5" t="s">
        <v>31</v>
      </c>
      <c r="I304" s="5" t="s">
        <v>303</v>
      </c>
      <c r="J304" s="5" t="s">
        <v>33</v>
      </c>
      <c r="K304" s="6">
        <v>105</v>
      </c>
      <c r="L304" s="7">
        <v>13609.83</v>
      </c>
      <c r="M304" s="7">
        <v>10099.93</v>
      </c>
      <c r="N304" s="7">
        <v>68475.199917899998</v>
      </c>
      <c r="O304" s="7">
        <v>76260</v>
      </c>
      <c r="P304" s="7">
        <v>310835</v>
      </c>
      <c r="Q304" s="7">
        <v>47276</v>
      </c>
      <c r="R304" s="7">
        <v>0</v>
      </c>
      <c r="S304" s="7">
        <v>0</v>
      </c>
      <c r="T304" s="7">
        <v>0</v>
      </c>
      <c r="U304" s="7">
        <v>0</v>
      </c>
      <c r="V304" s="7">
        <v>0</v>
      </c>
      <c r="W304" s="7">
        <v>0</v>
      </c>
      <c r="X304" s="7">
        <f t="shared" si="8"/>
        <v>526555.95991790004</v>
      </c>
      <c r="Y304" s="7">
        <v>526555.95991790004</v>
      </c>
    </row>
    <row r="305" spans="2:25" ht="22.5">
      <c r="B305" s="5" t="s">
        <v>307</v>
      </c>
      <c r="C305" s="5" t="s">
        <v>308</v>
      </c>
      <c r="D305" s="5" t="s">
        <v>1050</v>
      </c>
      <c r="E305" s="5" t="s">
        <v>1051</v>
      </c>
      <c r="F305" s="5" t="s">
        <v>29</v>
      </c>
      <c r="G305" s="5" t="s">
        <v>1050</v>
      </c>
      <c r="H305" s="5" t="s">
        <v>31</v>
      </c>
      <c r="I305" s="5" t="s">
        <v>83</v>
      </c>
      <c r="J305" s="5" t="s">
        <v>33</v>
      </c>
      <c r="K305" s="6">
        <v>105</v>
      </c>
      <c r="L305" s="7">
        <v>0</v>
      </c>
      <c r="M305" s="7">
        <v>20432</v>
      </c>
      <c r="N305" s="7">
        <v>472362.55150910001</v>
      </c>
      <c r="O305" s="7">
        <v>0</v>
      </c>
      <c r="P305" s="7">
        <v>0</v>
      </c>
      <c r="Q305" s="7">
        <v>0</v>
      </c>
      <c r="R305" s="7">
        <v>0</v>
      </c>
      <c r="S305" s="7">
        <v>0</v>
      </c>
      <c r="T305" s="7">
        <v>0</v>
      </c>
      <c r="U305" s="7">
        <v>0</v>
      </c>
      <c r="V305" s="7">
        <v>0</v>
      </c>
      <c r="W305" s="7">
        <v>0</v>
      </c>
      <c r="X305" s="7">
        <f t="shared" si="8"/>
        <v>492794.55150910001</v>
      </c>
      <c r="Y305" s="7">
        <v>492794.55150910001</v>
      </c>
    </row>
    <row r="306" spans="2:25" ht="22.5">
      <c r="B306" s="5" t="s">
        <v>307</v>
      </c>
      <c r="C306" s="5" t="s">
        <v>308</v>
      </c>
      <c r="D306" s="5" t="s">
        <v>1052</v>
      </c>
      <c r="E306" s="5" t="s">
        <v>1053</v>
      </c>
      <c r="F306" s="5" t="s">
        <v>29</v>
      </c>
      <c r="G306" s="5" t="s">
        <v>1052</v>
      </c>
      <c r="H306" s="5" t="s">
        <v>31</v>
      </c>
      <c r="I306" s="5" t="s">
        <v>266</v>
      </c>
      <c r="J306" s="5" t="s">
        <v>33</v>
      </c>
      <c r="K306" s="6">
        <v>120</v>
      </c>
      <c r="L306" s="7">
        <v>0</v>
      </c>
      <c r="M306" s="7">
        <v>0</v>
      </c>
      <c r="N306" s="7">
        <v>84001.619281299994</v>
      </c>
      <c r="O306" s="7">
        <v>211582</v>
      </c>
      <c r="P306" s="7">
        <v>0</v>
      </c>
      <c r="Q306" s="7">
        <v>0</v>
      </c>
      <c r="R306" s="7">
        <v>0</v>
      </c>
      <c r="S306" s="7">
        <v>0</v>
      </c>
      <c r="T306" s="7">
        <v>0</v>
      </c>
      <c r="U306" s="7">
        <v>0</v>
      </c>
      <c r="V306" s="7">
        <v>0</v>
      </c>
      <c r="W306" s="7">
        <v>0</v>
      </c>
      <c r="X306" s="7">
        <f t="shared" si="8"/>
        <v>295583.61928129999</v>
      </c>
      <c r="Y306" s="7">
        <v>295583.61928129999</v>
      </c>
    </row>
    <row r="307" spans="2:25" ht="22.5">
      <c r="B307" s="5" t="s">
        <v>307</v>
      </c>
      <c r="C307" s="5" t="s">
        <v>308</v>
      </c>
      <c r="D307" s="5" t="s">
        <v>1054</v>
      </c>
      <c r="E307" s="5" t="s">
        <v>1055</v>
      </c>
      <c r="F307" s="5" t="s">
        <v>29</v>
      </c>
      <c r="G307" s="5" t="s">
        <v>1054</v>
      </c>
      <c r="H307" s="5" t="s">
        <v>31</v>
      </c>
      <c r="I307" s="5" t="s">
        <v>32</v>
      </c>
      <c r="J307" s="5" t="s">
        <v>33</v>
      </c>
      <c r="K307" s="8" t="s">
        <v>1056</v>
      </c>
      <c r="L307" s="7">
        <v>0</v>
      </c>
      <c r="M307" s="7">
        <v>0</v>
      </c>
      <c r="N307" s="7">
        <v>28618.138915899999</v>
      </c>
      <c r="O307" s="7">
        <v>392547</v>
      </c>
      <c r="P307" s="7">
        <v>3561017</v>
      </c>
      <c r="Q307" s="7">
        <v>0</v>
      </c>
      <c r="R307" s="7">
        <v>0</v>
      </c>
      <c r="S307" s="7">
        <v>0</v>
      </c>
      <c r="T307" s="7">
        <v>0</v>
      </c>
      <c r="U307" s="7">
        <v>0</v>
      </c>
      <c r="V307" s="7">
        <v>0</v>
      </c>
      <c r="W307" s="7">
        <v>0</v>
      </c>
      <c r="X307" s="7">
        <f t="shared" si="8"/>
        <v>3982182.1389159001</v>
      </c>
      <c r="Y307" s="7">
        <v>3982182.1389159001</v>
      </c>
    </row>
    <row r="308" spans="2:25" ht="22.5">
      <c r="B308" s="5" t="s">
        <v>307</v>
      </c>
      <c r="C308" s="5" t="s">
        <v>308</v>
      </c>
      <c r="D308" s="5" t="s">
        <v>1057</v>
      </c>
      <c r="E308" s="5" t="s">
        <v>1058</v>
      </c>
      <c r="F308" s="5" t="s">
        <v>29</v>
      </c>
      <c r="G308" s="5" t="s">
        <v>1057</v>
      </c>
      <c r="H308" s="5" t="s">
        <v>31</v>
      </c>
      <c r="I308" s="5" t="s">
        <v>32</v>
      </c>
      <c r="J308" s="5" t="s">
        <v>122</v>
      </c>
      <c r="K308" s="6">
        <v>129</v>
      </c>
      <c r="L308" s="7">
        <v>0</v>
      </c>
      <c r="M308" s="7">
        <v>0</v>
      </c>
      <c r="N308" s="7">
        <v>71229.916184200003</v>
      </c>
      <c r="O308" s="7">
        <v>178905</v>
      </c>
      <c r="P308" s="7">
        <v>0</v>
      </c>
      <c r="Q308" s="7">
        <v>0</v>
      </c>
      <c r="R308" s="7">
        <v>0</v>
      </c>
      <c r="S308" s="7">
        <v>0</v>
      </c>
      <c r="T308" s="7">
        <v>0</v>
      </c>
      <c r="U308" s="7">
        <v>0</v>
      </c>
      <c r="V308" s="7">
        <v>0</v>
      </c>
      <c r="W308" s="7">
        <v>0</v>
      </c>
      <c r="X308" s="7">
        <f t="shared" si="8"/>
        <v>250134.9161842</v>
      </c>
      <c r="Y308" s="7">
        <v>250134.9161842</v>
      </c>
    </row>
    <row r="309" spans="2:25" ht="22.5">
      <c r="B309" s="5" t="s">
        <v>307</v>
      </c>
      <c r="C309" s="5" t="s">
        <v>308</v>
      </c>
      <c r="D309" s="5" t="s">
        <v>1059</v>
      </c>
      <c r="E309" s="5" t="s">
        <v>1060</v>
      </c>
      <c r="F309" s="5" t="s">
        <v>29</v>
      </c>
      <c r="G309" s="5" t="s">
        <v>1059</v>
      </c>
      <c r="H309" s="5" t="s">
        <v>31</v>
      </c>
      <c r="I309" s="5" t="s">
        <v>32</v>
      </c>
      <c r="J309" s="5" t="s">
        <v>122</v>
      </c>
      <c r="K309" s="6">
        <v>111</v>
      </c>
      <c r="L309" s="7">
        <v>0</v>
      </c>
      <c r="M309" s="7">
        <v>0</v>
      </c>
      <c r="N309" s="7">
        <v>27909.421021400001</v>
      </c>
      <c r="O309" s="7">
        <v>68549</v>
      </c>
      <c r="P309" s="7">
        <v>530600</v>
      </c>
      <c r="Q309" s="7">
        <v>0</v>
      </c>
      <c r="R309" s="7">
        <v>0</v>
      </c>
      <c r="S309" s="7">
        <v>0</v>
      </c>
      <c r="T309" s="7">
        <v>0</v>
      </c>
      <c r="U309" s="7">
        <v>0</v>
      </c>
      <c r="V309" s="7">
        <v>0</v>
      </c>
      <c r="W309" s="7">
        <v>0</v>
      </c>
      <c r="X309" s="7">
        <f t="shared" si="8"/>
        <v>627058.42102140002</v>
      </c>
      <c r="Y309" s="7">
        <v>627058.42102140002</v>
      </c>
    </row>
    <row r="310" spans="2:25" ht="22.5">
      <c r="B310" s="5" t="s">
        <v>307</v>
      </c>
      <c r="C310" s="5" t="s">
        <v>308</v>
      </c>
      <c r="D310" s="5" t="s">
        <v>1061</v>
      </c>
      <c r="E310" s="5" t="s">
        <v>1062</v>
      </c>
      <c r="F310" s="5" t="s">
        <v>29</v>
      </c>
      <c r="G310" s="5" t="s">
        <v>1061</v>
      </c>
      <c r="H310" s="5" t="s">
        <v>31</v>
      </c>
      <c r="I310" s="5" t="s">
        <v>32</v>
      </c>
      <c r="J310" s="5" t="s">
        <v>33</v>
      </c>
      <c r="K310" s="6">
        <v>120</v>
      </c>
      <c r="L310" s="7">
        <v>0</v>
      </c>
      <c r="M310" s="7">
        <v>0</v>
      </c>
      <c r="N310" s="7">
        <v>65136.801140000003</v>
      </c>
      <c r="O310" s="7">
        <v>439709</v>
      </c>
      <c r="P310" s="7">
        <v>155290</v>
      </c>
      <c r="Q310" s="7">
        <v>0</v>
      </c>
      <c r="R310" s="7">
        <v>0</v>
      </c>
      <c r="S310" s="7">
        <v>0</v>
      </c>
      <c r="T310" s="7">
        <v>0</v>
      </c>
      <c r="U310" s="7">
        <v>0</v>
      </c>
      <c r="V310" s="7">
        <v>0</v>
      </c>
      <c r="W310" s="7">
        <v>0</v>
      </c>
      <c r="X310" s="7">
        <f t="shared" si="8"/>
        <v>660135.80114</v>
      </c>
      <c r="Y310" s="7">
        <v>660135.80114</v>
      </c>
    </row>
    <row r="311" spans="2:25" ht="22.5">
      <c r="B311" s="5" t="s">
        <v>307</v>
      </c>
      <c r="C311" s="5" t="s">
        <v>308</v>
      </c>
      <c r="D311" s="5" t="s">
        <v>1063</v>
      </c>
      <c r="E311" s="5" t="s">
        <v>1064</v>
      </c>
      <c r="F311" s="5" t="s">
        <v>29</v>
      </c>
      <c r="G311" s="5" t="s">
        <v>1063</v>
      </c>
      <c r="H311" s="5" t="s">
        <v>31</v>
      </c>
      <c r="I311" s="5" t="s">
        <v>32</v>
      </c>
      <c r="J311" s="5" t="s">
        <v>122</v>
      </c>
      <c r="K311" s="6">
        <v>117</v>
      </c>
      <c r="L311" s="7">
        <v>0</v>
      </c>
      <c r="M311" s="7">
        <v>0</v>
      </c>
      <c r="N311" s="7">
        <v>44811.093337099999</v>
      </c>
      <c r="O311" s="7">
        <v>108768</v>
      </c>
      <c r="P311" s="7">
        <v>376515</v>
      </c>
      <c r="Q311" s="7">
        <v>0</v>
      </c>
      <c r="R311" s="7">
        <v>0</v>
      </c>
      <c r="S311" s="7">
        <v>0</v>
      </c>
      <c r="T311" s="7">
        <v>0</v>
      </c>
      <c r="U311" s="7">
        <v>0</v>
      </c>
      <c r="V311" s="7">
        <v>0</v>
      </c>
      <c r="W311" s="7">
        <v>0</v>
      </c>
      <c r="X311" s="7">
        <f t="shared" si="8"/>
        <v>530094.0933371</v>
      </c>
      <c r="Y311" s="7">
        <v>530094.0933371</v>
      </c>
    </row>
    <row r="312" spans="2:25" ht="22.5">
      <c r="B312" s="5" t="s">
        <v>307</v>
      </c>
      <c r="C312" s="5" t="s">
        <v>308</v>
      </c>
      <c r="D312" s="5" t="s">
        <v>1065</v>
      </c>
      <c r="E312" s="5" t="s">
        <v>1066</v>
      </c>
      <c r="F312" s="5" t="s">
        <v>29</v>
      </c>
      <c r="G312" s="5" t="s">
        <v>1065</v>
      </c>
      <c r="H312" s="5" t="s">
        <v>31</v>
      </c>
      <c r="I312" s="5" t="s">
        <v>303</v>
      </c>
      <c r="J312" s="5" t="s">
        <v>122</v>
      </c>
      <c r="K312" s="6">
        <v>120</v>
      </c>
      <c r="L312" s="7">
        <v>0</v>
      </c>
      <c r="M312" s="7">
        <v>0</v>
      </c>
      <c r="N312" s="7">
        <v>65136.801140000003</v>
      </c>
      <c r="O312" s="7">
        <v>432852</v>
      </c>
      <c r="P312" s="7">
        <v>152547</v>
      </c>
      <c r="Q312" s="7">
        <v>0</v>
      </c>
      <c r="R312" s="7">
        <v>0</v>
      </c>
      <c r="S312" s="7">
        <v>0</v>
      </c>
      <c r="T312" s="7">
        <v>0</v>
      </c>
      <c r="U312" s="7">
        <v>0</v>
      </c>
      <c r="V312" s="7">
        <v>0</v>
      </c>
      <c r="W312" s="7">
        <v>0</v>
      </c>
      <c r="X312" s="7">
        <f t="shared" si="8"/>
        <v>650535.80114</v>
      </c>
      <c r="Y312" s="7">
        <v>650535.80114</v>
      </c>
    </row>
    <row r="313" spans="2:25" ht="22.5">
      <c r="B313" s="5" t="s">
        <v>307</v>
      </c>
      <c r="C313" s="5" t="s">
        <v>308</v>
      </c>
      <c r="D313" s="5" t="s">
        <v>1067</v>
      </c>
      <c r="E313" s="5" t="s">
        <v>1068</v>
      </c>
      <c r="F313" s="5" t="s">
        <v>29</v>
      </c>
      <c r="G313" s="5" t="s">
        <v>1067</v>
      </c>
      <c r="H313" s="5" t="s">
        <v>31</v>
      </c>
      <c r="I313" s="5" t="s">
        <v>32</v>
      </c>
      <c r="J313" s="5" t="s">
        <v>122</v>
      </c>
      <c r="K313" s="6">
        <v>108</v>
      </c>
      <c r="L313" s="7">
        <v>0</v>
      </c>
      <c r="M313" s="7">
        <v>0</v>
      </c>
      <c r="N313" s="7">
        <v>34885.2358914</v>
      </c>
      <c r="O313" s="7">
        <v>100188</v>
      </c>
      <c r="P313" s="7">
        <v>554998</v>
      </c>
      <c r="Q313" s="7">
        <v>0</v>
      </c>
      <c r="R313" s="7">
        <v>0</v>
      </c>
      <c r="S313" s="7">
        <v>0</v>
      </c>
      <c r="T313" s="7">
        <v>0</v>
      </c>
      <c r="U313" s="7">
        <v>0</v>
      </c>
      <c r="V313" s="7">
        <v>0</v>
      </c>
      <c r="W313" s="7">
        <v>0</v>
      </c>
      <c r="X313" s="7">
        <f t="shared" si="8"/>
        <v>690071.23589140002</v>
      </c>
      <c r="Y313" s="7">
        <v>690071.23589140002</v>
      </c>
    </row>
    <row r="314" spans="2:25" ht="22.5">
      <c r="B314" s="5" t="s">
        <v>307</v>
      </c>
      <c r="C314" s="5" t="s">
        <v>308</v>
      </c>
      <c r="D314" s="5" t="s">
        <v>1069</v>
      </c>
      <c r="E314" s="5" t="s">
        <v>1070</v>
      </c>
      <c r="F314" s="5" t="s">
        <v>29</v>
      </c>
      <c r="G314" s="5" t="s">
        <v>1069</v>
      </c>
      <c r="H314" s="5" t="s">
        <v>31</v>
      </c>
      <c r="I314" s="5" t="s">
        <v>32</v>
      </c>
      <c r="J314" s="5" t="s">
        <v>122</v>
      </c>
      <c r="K314" s="8" t="s">
        <v>1071</v>
      </c>
      <c r="L314" s="7">
        <v>0</v>
      </c>
      <c r="M314" s="7">
        <v>0</v>
      </c>
      <c r="N314" s="9">
        <v>48173.157193200001</v>
      </c>
      <c r="O314" s="9">
        <v>86930</v>
      </c>
      <c r="P314" s="7">
        <v>550000</v>
      </c>
      <c r="Q314" s="7">
        <v>5000</v>
      </c>
      <c r="R314" s="7">
        <v>0</v>
      </c>
      <c r="S314" s="7">
        <v>0</v>
      </c>
      <c r="T314" s="7">
        <v>0</v>
      </c>
      <c r="U314" s="7">
        <v>0</v>
      </c>
      <c r="V314" s="7">
        <v>0</v>
      </c>
      <c r="W314" s="7">
        <v>0</v>
      </c>
      <c r="X314" s="7">
        <f t="shared" si="8"/>
        <v>690103.15719319996</v>
      </c>
      <c r="Y314" s="7">
        <v>690103.15719319996</v>
      </c>
    </row>
    <row r="315" spans="2:25" ht="22.5">
      <c r="B315" s="5" t="s">
        <v>307</v>
      </c>
      <c r="C315" s="5" t="s">
        <v>308</v>
      </c>
      <c r="D315" s="5" t="s">
        <v>1072</v>
      </c>
      <c r="E315" s="5" t="s">
        <v>1073</v>
      </c>
      <c r="F315" s="5" t="s">
        <v>29</v>
      </c>
      <c r="G315" s="5" t="s">
        <v>1074</v>
      </c>
      <c r="H315" s="5" t="s">
        <v>31</v>
      </c>
      <c r="I315" s="5" t="s">
        <v>32</v>
      </c>
      <c r="J315" s="5" t="s">
        <v>33</v>
      </c>
      <c r="K315" s="6">
        <v>114</v>
      </c>
      <c r="L315" s="7">
        <v>40042.660000000003</v>
      </c>
      <c r="M315" s="7">
        <v>11808</v>
      </c>
      <c r="N315" s="7">
        <v>62781.689913000002</v>
      </c>
      <c r="O315" s="7">
        <v>208966</v>
      </c>
      <c r="P315" s="7">
        <v>0</v>
      </c>
      <c r="Q315" s="7">
        <v>0</v>
      </c>
      <c r="R315" s="7">
        <v>0</v>
      </c>
      <c r="S315" s="7">
        <v>0</v>
      </c>
      <c r="T315" s="7">
        <v>0</v>
      </c>
      <c r="U315" s="7">
        <v>0</v>
      </c>
      <c r="V315" s="7">
        <v>0</v>
      </c>
      <c r="W315" s="7">
        <v>0</v>
      </c>
      <c r="X315" s="7">
        <f t="shared" si="8"/>
        <v>323598.34991300001</v>
      </c>
      <c r="Y315" s="7">
        <v>323598.34991300001</v>
      </c>
    </row>
    <row r="316" spans="2:25" ht="22.5">
      <c r="B316" s="5" t="s">
        <v>307</v>
      </c>
      <c r="C316" s="5" t="s">
        <v>308</v>
      </c>
      <c r="D316" s="5" t="s">
        <v>1075</v>
      </c>
      <c r="E316" s="5" t="s">
        <v>1076</v>
      </c>
      <c r="F316" s="5" t="s">
        <v>29</v>
      </c>
      <c r="G316" s="5" t="s">
        <v>1077</v>
      </c>
      <c r="H316" s="5" t="s">
        <v>31</v>
      </c>
      <c r="I316" s="5" t="s">
        <v>32</v>
      </c>
      <c r="J316" s="5" t="s">
        <v>33</v>
      </c>
      <c r="K316" s="6">
        <v>126</v>
      </c>
      <c r="L316" s="7">
        <v>29659.84</v>
      </c>
      <c r="M316" s="7">
        <v>24852.28</v>
      </c>
      <c r="N316" s="7">
        <v>101431.5340405</v>
      </c>
      <c r="O316" s="7">
        <v>1270018</v>
      </c>
      <c r="P316" s="7">
        <v>0</v>
      </c>
      <c r="Q316" s="7">
        <v>0</v>
      </c>
      <c r="R316" s="7">
        <v>0</v>
      </c>
      <c r="S316" s="7">
        <v>0</v>
      </c>
      <c r="T316" s="7">
        <v>0</v>
      </c>
      <c r="U316" s="7">
        <v>0</v>
      </c>
      <c r="V316" s="7">
        <v>0</v>
      </c>
      <c r="W316" s="7">
        <v>0</v>
      </c>
      <c r="X316" s="7">
        <f t="shared" si="8"/>
        <v>1425961.6540405001</v>
      </c>
      <c r="Y316" s="7">
        <v>1425961.6540405001</v>
      </c>
    </row>
    <row r="317" spans="2:25" ht="22.5">
      <c r="B317" s="5" t="s">
        <v>307</v>
      </c>
      <c r="C317" s="5" t="s">
        <v>308</v>
      </c>
      <c r="D317" s="5" t="s">
        <v>1078</v>
      </c>
      <c r="E317" s="5" t="s">
        <v>1079</v>
      </c>
      <c r="F317" s="5" t="s">
        <v>29</v>
      </c>
      <c r="G317" s="5" t="s">
        <v>1080</v>
      </c>
      <c r="H317" s="5" t="s">
        <v>31</v>
      </c>
      <c r="I317" s="5" t="s">
        <v>32</v>
      </c>
      <c r="J317" s="5" t="s">
        <v>33</v>
      </c>
      <c r="K317" s="6">
        <v>102</v>
      </c>
      <c r="L317" s="7">
        <v>30312.28</v>
      </c>
      <c r="M317" s="7">
        <v>12926</v>
      </c>
      <c r="N317" s="13"/>
      <c r="O317" s="13"/>
      <c r="P317" s="7">
        <v>189781.8472701</v>
      </c>
      <c r="Q317" s="7">
        <v>632841</v>
      </c>
      <c r="R317" s="7">
        <v>0</v>
      </c>
      <c r="S317" s="7">
        <v>0</v>
      </c>
      <c r="T317" s="7">
        <v>0</v>
      </c>
      <c r="U317" s="7">
        <v>0</v>
      </c>
      <c r="V317" s="7">
        <v>0</v>
      </c>
      <c r="W317" s="7">
        <v>0</v>
      </c>
      <c r="X317" s="7">
        <f>SUM(P317:W317)+L317+M317+P317+Q317</f>
        <v>1688483.9745402001</v>
      </c>
      <c r="Y317" s="7">
        <v>865861.12727010006</v>
      </c>
    </row>
    <row r="318" spans="2:25" ht="22.5">
      <c r="B318" s="5" t="s">
        <v>307</v>
      </c>
      <c r="C318" s="5" t="s">
        <v>308</v>
      </c>
      <c r="D318" s="5" t="s">
        <v>1081</v>
      </c>
      <c r="E318" s="5" t="s">
        <v>1082</v>
      </c>
      <c r="F318" s="5" t="s">
        <v>29</v>
      </c>
      <c r="G318" s="5" t="s">
        <v>1083</v>
      </c>
      <c r="H318" s="5" t="s">
        <v>31</v>
      </c>
      <c r="I318" s="5" t="s">
        <v>32</v>
      </c>
      <c r="J318" s="5" t="s">
        <v>122</v>
      </c>
      <c r="K318" s="6">
        <v>70</v>
      </c>
      <c r="L318" s="7">
        <v>23293.360000000001</v>
      </c>
      <c r="M318" s="7">
        <v>7546.15</v>
      </c>
      <c r="N318" s="7">
        <v>21756.5226282</v>
      </c>
      <c r="O318" s="7">
        <v>286204</v>
      </c>
      <c r="P318" s="7">
        <v>572201</v>
      </c>
      <c r="Q318" s="7">
        <v>23247</v>
      </c>
      <c r="R318" s="7">
        <v>0</v>
      </c>
      <c r="S318" s="7">
        <v>0</v>
      </c>
      <c r="T318" s="7">
        <v>0</v>
      </c>
      <c r="U318" s="7">
        <v>0</v>
      </c>
      <c r="V318" s="7">
        <v>0</v>
      </c>
      <c r="W318" s="7">
        <v>0</v>
      </c>
      <c r="X318" s="7">
        <f t="shared" ref="X318:X333" si="9">SUM(P318:W318)+L318+M318+N318+O318</f>
        <v>934248.03262820002</v>
      </c>
      <c r="Y318" s="7">
        <v>934248.03262820002</v>
      </c>
    </row>
    <row r="319" spans="2:25" ht="22.5">
      <c r="B319" s="5" t="s">
        <v>307</v>
      </c>
      <c r="C319" s="5" t="s">
        <v>308</v>
      </c>
      <c r="D319" s="5" t="s">
        <v>1084</v>
      </c>
      <c r="E319" s="5" t="s">
        <v>1085</v>
      </c>
      <c r="F319" s="5" t="s">
        <v>29</v>
      </c>
      <c r="G319" s="5" t="s">
        <v>1084</v>
      </c>
      <c r="H319" s="5" t="s">
        <v>31</v>
      </c>
      <c r="I319" s="5" t="s">
        <v>32</v>
      </c>
      <c r="J319" s="5" t="s">
        <v>122</v>
      </c>
      <c r="K319" s="6">
        <v>111</v>
      </c>
      <c r="L319" s="7">
        <v>0</v>
      </c>
      <c r="M319" s="7">
        <v>0</v>
      </c>
      <c r="N319" s="7">
        <v>16923.009590400001</v>
      </c>
      <c r="O319" s="7">
        <v>238112</v>
      </c>
      <c r="P319" s="7">
        <v>155002</v>
      </c>
      <c r="Q319" s="7">
        <v>0</v>
      </c>
      <c r="R319" s="7">
        <v>0</v>
      </c>
      <c r="S319" s="7">
        <v>0</v>
      </c>
      <c r="T319" s="7">
        <v>0</v>
      </c>
      <c r="U319" s="7">
        <v>0</v>
      </c>
      <c r="V319" s="7">
        <v>0</v>
      </c>
      <c r="W319" s="7">
        <v>0</v>
      </c>
      <c r="X319" s="7">
        <f t="shared" si="9"/>
        <v>410037.00959040003</v>
      </c>
      <c r="Y319" s="7">
        <v>410037.00959039998</v>
      </c>
    </row>
    <row r="320" spans="2:25" ht="22.5">
      <c r="B320" s="5" t="s">
        <v>327</v>
      </c>
      <c r="C320" s="5" t="s">
        <v>328</v>
      </c>
      <c r="D320" s="5" t="s">
        <v>1086</v>
      </c>
      <c r="E320" s="5" t="s">
        <v>1087</v>
      </c>
      <c r="F320" s="5" t="s">
        <v>331</v>
      </c>
      <c r="G320" s="5" t="s">
        <v>1086</v>
      </c>
      <c r="H320" s="5" t="s">
        <v>31</v>
      </c>
      <c r="I320" s="5" t="s">
        <v>83</v>
      </c>
      <c r="J320" s="5" t="s">
        <v>33</v>
      </c>
      <c r="K320" s="8"/>
      <c r="L320" s="7">
        <v>770716.57</v>
      </c>
      <c r="M320" s="7">
        <v>13743.63</v>
      </c>
      <c r="N320" s="7">
        <v>0</v>
      </c>
      <c r="O320" s="7">
        <v>0</v>
      </c>
      <c r="P320" s="7">
        <v>0</v>
      </c>
      <c r="Q320" s="7">
        <v>0</v>
      </c>
      <c r="R320" s="7">
        <v>0</v>
      </c>
      <c r="S320" s="7">
        <v>0</v>
      </c>
      <c r="T320" s="7">
        <v>0</v>
      </c>
      <c r="U320" s="7">
        <v>0</v>
      </c>
      <c r="V320" s="7">
        <v>0</v>
      </c>
      <c r="W320" s="7">
        <v>0</v>
      </c>
      <c r="X320" s="7">
        <f t="shared" si="9"/>
        <v>784460.2</v>
      </c>
      <c r="Y320" s="7">
        <v>784460.2</v>
      </c>
    </row>
    <row r="321" spans="2:25" ht="22.5">
      <c r="B321" s="5" t="s">
        <v>327</v>
      </c>
      <c r="C321" s="5" t="s">
        <v>328</v>
      </c>
      <c r="D321" s="5" t="s">
        <v>1088</v>
      </c>
      <c r="E321" s="5" t="s">
        <v>1089</v>
      </c>
      <c r="F321" s="5" t="s">
        <v>331</v>
      </c>
      <c r="G321" s="5" t="s">
        <v>1088</v>
      </c>
      <c r="H321" s="5" t="s">
        <v>31</v>
      </c>
      <c r="I321" s="5" t="s">
        <v>83</v>
      </c>
      <c r="J321" s="5" t="s">
        <v>33</v>
      </c>
      <c r="K321" s="8"/>
      <c r="L321" s="7">
        <v>38495841.43</v>
      </c>
      <c r="M321" s="7">
        <v>2162.87</v>
      </c>
      <c r="N321" s="7">
        <v>0</v>
      </c>
      <c r="O321" s="7">
        <v>0</v>
      </c>
      <c r="P321" s="7">
        <v>0</v>
      </c>
      <c r="Q321" s="7">
        <v>0</v>
      </c>
      <c r="R321" s="7">
        <v>0</v>
      </c>
      <c r="S321" s="7">
        <v>0</v>
      </c>
      <c r="T321" s="7">
        <v>0</v>
      </c>
      <c r="U321" s="7">
        <v>0</v>
      </c>
      <c r="V321" s="7">
        <v>0</v>
      </c>
      <c r="W321" s="7">
        <v>0</v>
      </c>
      <c r="X321" s="7">
        <f t="shared" si="9"/>
        <v>38498004.299999997</v>
      </c>
      <c r="Y321" s="7">
        <v>38498004.299999997</v>
      </c>
    </row>
    <row r="322" spans="2:25" ht="22.5">
      <c r="B322" s="5" t="s">
        <v>327</v>
      </c>
      <c r="C322" s="5" t="s">
        <v>328</v>
      </c>
      <c r="D322" s="5" t="s">
        <v>1090</v>
      </c>
      <c r="E322" s="5" t="s">
        <v>1091</v>
      </c>
      <c r="F322" s="5" t="s">
        <v>331</v>
      </c>
      <c r="G322" s="5" t="s">
        <v>1090</v>
      </c>
      <c r="H322" s="5" t="s">
        <v>31</v>
      </c>
      <c r="I322" s="5" t="s">
        <v>83</v>
      </c>
      <c r="J322" s="5" t="s">
        <v>33</v>
      </c>
      <c r="K322" s="8"/>
      <c r="L322" s="7">
        <v>13718745.68</v>
      </c>
      <c r="M322" s="7">
        <v>172682.45</v>
      </c>
      <c r="N322" s="7">
        <v>0</v>
      </c>
      <c r="O322" s="7">
        <v>0</v>
      </c>
      <c r="P322" s="7">
        <v>0</v>
      </c>
      <c r="Q322" s="7">
        <v>0</v>
      </c>
      <c r="R322" s="7">
        <v>0</v>
      </c>
      <c r="S322" s="7">
        <v>0</v>
      </c>
      <c r="T322" s="7">
        <v>0</v>
      </c>
      <c r="U322" s="7">
        <v>0</v>
      </c>
      <c r="V322" s="7">
        <v>0</v>
      </c>
      <c r="W322" s="7">
        <v>0</v>
      </c>
      <c r="X322" s="7">
        <f t="shared" si="9"/>
        <v>13891428.129999999</v>
      </c>
      <c r="Y322" s="7">
        <v>13891428.130000001</v>
      </c>
    </row>
    <row r="323" spans="2:25">
      <c r="B323" s="5" t="s">
        <v>350</v>
      </c>
      <c r="C323" s="5" t="s">
        <v>351</v>
      </c>
      <c r="D323" s="5" t="s">
        <v>354</v>
      </c>
      <c r="E323" s="5" t="s">
        <v>1092</v>
      </c>
      <c r="F323" s="5" t="s">
        <v>331</v>
      </c>
      <c r="G323" s="5" t="s">
        <v>354</v>
      </c>
      <c r="H323" s="5" t="s">
        <v>31</v>
      </c>
      <c r="I323" s="5" t="s">
        <v>83</v>
      </c>
      <c r="J323" s="5" t="s">
        <v>33</v>
      </c>
      <c r="K323" s="6">
        <v>123</v>
      </c>
      <c r="L323" s="7">
        <v>0</v>
      </c>
      <c r="M323" s="7">
        <v>49285</v>
      </c>
      <c r="N323" s="7">
        <v>562426</v>
      </c>
      <c r="O323" s="7">
        <v>313287</v>
      </c>
      <c r="P323" s="7">
        <v>0</v>
      </c>
      <c r="Q323" s="7">
        <v>0</v>
      </c>
      <c r="R323" s="7">
        <v>0</v>
      </c>
      <c r="S323" s="7">
        <v>0</v>
      </c>
      <c r="T323" s="7">
        <v>0</v>
      </c>
      <c r="U323" s="7">
        <v>0</v>
      </c>
      <c r="V323" s="7">
        <v>0</v>
      </c>
      <c r="W323" s="7">
        <v>0</v>
      </c>
      <c r="X323" s="7">
        <f t="shared" si="9"/>
        <v>924998</v>
      </c>
      <c r="Y323" s="7">
        <v>924998</v>
      </c>
    </row>
    <row r="324" spans="2:25" ht="22.5">
      <c r="B324" s="5" t="s">
        <v>350</v>
      </c>
      <c r="C324" s="5" t="s">
        <v>351</v>
      </c>
      <c r="D324" s="5" t="s">
        <v>1093</v>
      </c>
      <c r="E324" s="5" t="s">
        <v>1094</v>
      </c>
      <c r="F324" s="5" t="s">
        <v>331</v>
      </c>
      <c r="G324" s="5" t="s">
        <v>1095</v>
      </c>
      <c r="H324" s="5" t="s">
        <v>216</v>
      </c>
      <c r="I324" s="5" t="s">
        <v>83</v>
      </c>
      <c r="J324" s="5" t="s">
        <v>33</v>
      </c>
      <c r="K324" s="6">
        <v>123</v>
      </c>
      <c r="L324" s="7">
        <v>904483.16</v>
      </c>
      <c r="M324" s="7">
        <v>1257.02</v>
      </c>
      <c r="N324" s="7">
        <v>10603</v>
      </c>
      <c r="O324" s="7">
        <v>319307</v>
      </c>
      <c r="P324" s="7">
        <v>618326</v>
      </c>
      <c r="Q324" s="7">
        <v>1746060</v>
      </c>
      <c r="R324" s="7">
        <v>5703</v>
      </c>
      <c r="S324" s="7">
        <v>0</v>
      </c>
      <c r="T324" s="7">
        <v>0</v>
      </c>
      <c r="U324" s="7">
        <v>0</v>
      </c>
      <c r="V324" s="7">
        <v>0</v>
      </c>
      <c r="W324" s="7">
        <v>0</v>
      </c>
      <c r="X324" s="7">
        <f t="shared" si="9"/>
        <v>3605739.18</v>
      </c>
      <c r="Y324" s="7">
        <v>3605739.18</v>
      </c>
    </row>
    <row r="325" spans="2:25" ht="22.5">
      <c r="B325" s="5" t="s">
        <v>350</v>
      </c>
      <c r="C325" s="5" t="s">
        <v>351</v>
      </c>
      <c r="D325" s="5" t="s">
        <v>1096</v>
      </c>
      <c r="E325" s="5" t="s">
        <v>1097</v>
      </c>
      <c r="F325" s="5" t="s">
        <v>331</v>
      </c>
      <c r="G325" s="5" t="s">
        <v>1098</v>
      </c>
      <c r="H325" s="5" t="s">
        <v>216</v>
      </c>
      <c r="I325" s="5" t="s">
        <v>83</v>
      </c>
      <c r="J325" s="5" t="s">
        <v>33</v>
      </c>
      <c r="K325" s="6">
        <v>114</v>
      </c>
      <c r="L325" s="7">
        <v>170592.84</v>
      </c>
      <c r="M325" s="7">
        <v>1414.15</v>
      </c>
      <c r="N325" s="7">
        <v>0</v>
      </c>
      <c r="O325" s="7">
        <v>0</v>
      </c>
      <c r="P325" s="7">
        <v>0</v>
      </c>
      <c r="Q325" s="7">
        <v>0</v>
      </c>
      <c r="R325" s="7">
        <v>0</v>
      </c>
      <c r="S325" s="7">
        <v>0</v>
      </c>
      <c r="T325" s="7">
        <v>0</v>
      </c>
      <c r="U325" s="7">
        <v>0</v>
      </c>
      <c r="V325" s="7">
        <v>0</v>
      </c>
      <c r="W325" s="7">
        <v>0</v>
      </c>
      <c r="X325" s="7">
        <f t="shared" si="9"/>
        <v>172006.99</v>
      </c>
      <c r="Y325" s="7">
        <v>172006.99</v>
      </c>
    </row>
    <row r="326" spans="2:25" ht="22.5">
      <c r="B326" s="5" t="s">
        <v>359</v>
      </c>
      <c r="C326" s="5" t="s">
        <v>360</v>
      </c>
      <c r="D326" s="5" t="s">
        <v>1099</v>
      </c>
      <c r="E326" s="5" t="s">
        <v>1100</v>
      </c>
      <c r="F326" s="5" t="s">
        <v>331</v>
      </c>
      <c r="G326" s="5" t="s">
        <v>1099</v>
      </c>
      <c r="H326" s="5" t="s">
        <v>31</v>
      </c>
      <c r="I326" s="5" t="s">
        <v>83</v>
      </c>
      <c r="J326" s="5" t="s">
        <v>33</v>
      </c>
      <c r="K326" s="8"/>
      <c r="L326" s="7">
        <v>13876320.82</v>
      </c>
      <c r="M326" s="7">
        <v>3141.76</v>
      </c>
      <c r="N326" s="7">
        <v>0</v>
      </c>
      <c r="O326" s="7">
        <v>0</v>
      </c>
      <c r="P326" s="7">
        <v>0</v>
      </c>
      <c r="Q326" s="7">
        <v>0</v>
      </c>
      <c r="R326" s="7">
        <v>0</v>
      </c>
      <c r="S326" s="7">
        <v>0</v>
      </c>
      <c r="T326" s="7">
        <v>0</v>
      </c>
      <c r="U326" s="7">
        <v>0</v>
      </c>
      <c r="V326" s="7">
        <v>0</v>
      </c>
      <c r="W326" s="7">
        <v>0</v>
      </c>
      <c r="X326" s="7">
        <f t="shared" si="9"/>
        <v>13879462.58</v>
      </c>
      <c r="Y326" s="7">
        <v>13879462.58</v>
      </c>
    </row>
    <row r="327" spans="2:25" ht="22.5">
      <c r="B327" s="23" t="s">
        <v>370</v>
      </c>
      <c r="C327" s="23" t="s">
        <v>371</v>
      </c>
      <c r="D327" s="23" t="s">
        <v>1101</v>
      </c>
      <c r="E327" s="23" t="s">
        <v>1102</v>
      </c>
      <c r="F327" s="5" t="s">
        <v>331</v>
      </c>
      <c r="G327" s="23" t="s">
        <v>1101</v>
      </c>
      <c r="H327" s="23" t="s">
        <v>31</v>
      </c>
      <c r="I327" s="23" t="s">
        <v>83</v>
      </c>
      <c r="J327" s="23" t="s">
        <v>33</v>
      </c>
      <c r="K327" s="24"/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  <c r="V327" s="25">
        <v>0</v>
      </c>
      <c r="W327" s="25">
        <v>0</v>
      </c>
      <c r="X327" s="7">
        <f t="shared" si="9"/>
        <v>0</v>
      </c>
      <c r="Y327" s="25">
        <v>0</v>
      </c>
    </row>
    <row r="328" spans="2:25">
      <c r="B328" s="5" t="s">
        <v>370</v>
      </c>
      <c r="C328" s="5" t="s">
        <v>371</v>
      </c>
      <c r="D328" s="5" t="s">
        <v>1103</v>
      </c>
      <c r="E328" s="5" t="s">
        <v>1104</v>
      </c>
      <c r="F328" s="5" t="s">
        <v>331</v>
      </c>
      <c r="G328" s="5" t="s">
        <v>1105</v>
      </c>
      <c r="H328" s="5" t="s">
        <v>31</v>
      </c>
      <c r="I328" s="5" t="s">
        <v>83</v>
      </c>
      <c r="J328" s="5" t="s">
        <v>33</v>
      </c>
      <c r="K328" s="8"/>
      <c r="L328" s="7">
        <v>0</v>
      </c>
      <c r="M328" s="7">
        <v>1275548</v>
      </c>
      <c r="N328" s="7">
        <v>16452</v>
      </c>
      <c r="O328" s="7">
        <v>0</v>
      </c>
      <c r="P328" s="7">
        <v>0</v>
      </c>
      <c r="Q328" s="7">
        <v>0</v>
      </c>
      <c r="R328" s="7">
        <v>0</v>
      </c>
      <c r="S328" s="7">
        <v>0</v>
      </c>
      <c r="T328" s="7">
        <v>0</v>
      </c>
      <c r="U328" s="7">
        <v>0</v>
      </c>
      <c r="V328" s="7">
        <v>0</v>
      </c>
      <c r="W328" s="7">
        <v>0</v>
      </c>
      <c r="X328" s="7">
        <f t="shared" si="9"/>
        <v>1292000</v>
      </c>
      <c r="Y328" s="7">
        <v>1292000</v>
      </c>
    </row>
    <row r="329" spans="2:25" ht="22.5">
      <c r="B329" s="5" t="s">
        <v>370</v>
      </c>
      <c r="C329" s="5" t="s">
        <v>371</v>
      </c>
      <c r="D329" s="5" t="s">
        <v>1106</v>
      </c>
      <c r="E329" s="5" t="s">
        <v>1107</v>
      </c>
      <c r="F329" s="5" t="s">
        <v>331</v>
      </c>
      <c r="G329" s="5" t="s">
        <v>1108</v>
      </c>
      <c r="H329" s="5" t="s">
        <v>31</v>
      </c>
      <c r="I329" s="5" t="s">
        <v>83</v>
      </c>
      <c r="J329" s="5" t="s">
        <v>33</v>
      </c>
      <c r="K329" s="6">
        <v>141</v>
      </c>
      <c r="L329" s="7">
        <v>930281.09</v>
      </c>
      <c r="M329" s="7">
        <v>44145.41</v>
      </c>
      <c r="N329" s="7">
        <v>0</v>
      </c>
      <c r="O329" s="7">
        <v>0</v>
      </c>
      <c r="P329" s="7">
        <v>0</v>
      </c>
      <c r="Q329" s="7">
        <v>0</v>
      </c>
      <c r="R329" s="7">
        <v>0</v>
      </c>
      <c r="S329" s="7">
        <v>0</v>
      </c>
      <c r="T329" s="7">
        <v>0</v>
      </c>
      <c r="U329" s="7">
        <v>0</v>
      </c>
      <c r="V329" s="7">
        <v>0</v>
      </c>
      <c r="W329" s="7">
        <v>0</v>
      </c>
      <c r="X329" s="7">
        <f t="shared" si="9"/>
        <v>974426.5</v>
      </c>
      <c r="Y329" s="7">
        <v>974426.5</v>
      </c>
    </row>
    <row r="330" spans="2:25" ht="22.5">
      <c r="B330" s="5" t="s">
        <v>370</v>
      </c>
      <c r="C330" s="5" t="s">
        <v>371</v>
      </c>
      <c r="D330" s="5" t="s">
        <v>1109</v>
      </c>
      <c r="E330" s="5" t="s">
        <v>1110</v>
      </c>
      <c r="F330" s="5" t="s">
        <v>331</v>
      </c>
      <c r="G330" s="5" t="s">
        <v>1108</v>
      </c>
      <c r="H330" s="5" t="s">
        <v>31</v>
      </c>
      <c r="I330" s="5" t="s">
        <v>83</v>
      </c>
      <c r="J330" s="5" t="s">
        <v>33</v>
      </c>
      <c r="K330" s="6">
        <v>141</v>
      </c>
      <c r="L330" s="7">
        <v>713464.63</v>
      </c>
      <c r="M330" s="7">
        <v>164920.99</v>
      </c>
      <c r="N330" s="7">
        <v>0</v>
      </c>
      <c r="O330" s="7">
        <v>0</v>
      </c>
      <c r="P330" s="7">
        <v>0</v>
      </c>
      <c r="Q330" s="7">
        <v>0</v>
      </c>
      <c r="R330" s="7">
        <v>0</v>
      </c>
      <c r="S330" s="7">
        <v>0</v>
      </c>
      <c r="T330" s="7">
        <v>0</v>
      </c>
      <c r="U330" s="7">
        <v>0</v>
      </c>
      <c r="V330" s="7">
        <v>0</v>
      </c>
      <c r="W330" s="7">
        <v>0</v>
      </c>
      <c r="X330" s="7">
        <f t="shared" si="9"/>
        <v>878385.62</v>
      </c>
      <c r="Y330" s="7">
        <v>878385.62</v>
      </c>
    </row>
    <row r="331" spans="2:25">
      <c r="B331" s="5" t="s">
        <v>1111</v>
      </c>
      <c r="C331" s="5" t="s">
        <v>1112</v>
      </c>
      <c r="D331" s="5" t="s">
        <v>1113</v>
      </c>
      <c r="E331" s="5" t="s">
        <v>1114</v>
      </c>
      <c r="F331" s="5" t="s">
        <v>331</v>
      </c>
      <c r="G331" s="5" t="s">
        <v>1115</v>
      </c>
      <c r="H331" s="5" t="s">
        <v>113</v>
      </c>
      <c r="I331" s="5" t="s">
        <v>41</v>
      </c>
      <c r="J331" s="5" t="s">
        <v>33</v>
      </c>
      <c r="K331" s="6">
        <v>123</v>
      </c>
      <c r="L331" s="7">
        <v>22653406.190000001</v>
      </c>
      <c r="M331" s="7">
        <v>135284.64000000001</v>
      </c>
      <c r="N331" s="9">
        <v>0</v>
      </c>
      <c r="O331" s="9">
        <v>0</v>
      </c>
      <c r="P331" s="7">
        <v>0</v>
      </c>
      <c r="Q331" s="7">
        <v>0</v>
      </c>
      <c r="R331" s="7">
        <v>0</v>
      </c>
      <c r="S331" s="7">
        <v>0</v>
      </c>
      <c r="T331" s="7">
        <v>0</v>
      </c>
      <c r="U331" s="7">
        <v>0</v>
      </c>
      <c r="V331" s="7">
        <v>0</v>
      </c>
      <c r="W331" s="7">
        <v>0</v>
      </c>
      <c r="X331" s="7">
        <f t="shared" si="9"/>
        <v>22788690.830000002</v>
      </c>
      <c r="Y331" s="7">
        <v>22788690.829999998</v>
      </c>
    </row>
    <row r="332" spans="2:25" ht="22.5">
      <c r="B332" s="5" t="s">
        <v>378</v>
      </c>
      <c r="C332" s="5" t="s">
        <v>379</v>
      </c>
      <c r="D332" s="5" t="s">
        <v>1116</v>
      </c>
      <c r="E332" s="5" t="s">
        <v>1117</v>
      </c>
      <c r="F332" s="5" t="s">
        <v>331</v>
      </c>
      <c r="G332" s="5" t="s">
        <v>1118</v>
      </c>
      <c r="H332" s="5" t="s">
        <v>113</v>
      </c>
      <c r="I332" s="5" t="s">
        <v>83</v>
      </c>
      <c r="J332" s="5" t="s">
        <v>33</v>
      </c>
      <c r="K332" s="6">
        <v>123</v>
      </c>
      <c r="L332" s="7">
        <v>380259.77</v>
      </c>
      <c r="M332" s="7">
        <v>566178.96</v>
      </c>
      <c r="N332" s="7">
        <v>787115</v>
      </c>
      <c r="O332" s="7">
        <v>84263</v>
      </c>
      <c r="P332" s="7">
        <v>0</v>
      </c>
      <c r="Q332" s="7">
        <v>0</v>
      </c>
      <c r="R332" s="7">
        <v>0</v>
      </c>
      <c r="S332" s="7">
        <v>0</v>
      </c>
      <c r="T332" s="7">
        <v>0</v>
      </c>
      <c r="U332" s="7">
        <v>0</v>
      </c>
      <c r="V332" s="7">
        <v>0</v>
      </c>
      <c r="W332" s="7">
        <v>0</v>
      </c>
      <c r="X332" s="7">
        <f t="shared" si="9"/>
        <v>1817816.73</v>
      </c>
      <c r="Y332" s="7">
        <v>1817816.73</v>
      </c>
    </row>
    <row r="333" spans="2:25" ht="22.5">
      <c r="B333" s="5" t="s">
        <v>378</v>
      </c>
      <c r="C333" s="5" t="s">
        <v>379</v>
      </c>
      <c r="D333" s="5" t="s">
        <v>1119</v>
      </c>
      <c r="E333" s="5" t="s">
        <v>1120</v>
      </c>
      <c r="F333" s="5" t="s">
        <v>331</v>
      </c>
      <c r="G333" s="5" t="s">
        <v>1121</v>
      </c>
      <c r="H333" s="5" t="s">
        <v>31</v>
      </c>
      <c r="I333" s="5" t="s">
        <v>83</v>
      </c>
      <c r="J333" s="5" t="s">
        <v>33</v>
      </c>
      <c r="K333" s="6">
        <v>87</v>
      </c>
      <c r="L333" s="7">
        <v>221873.37</v>
      </c>
      <c r="M333" s="7">
        <v>471.23</v>
      </c>
      <c r="N333" s="7">
        <v>0</v>
      </c>
      <c r="O333" s="7">
        <v>0</v>
      </c>
      <c r="P333" s="7">
        <v>0</v>
      </c>
      <c r="Q333" s="7">
        <v>0</v>
      </c>
      <c r="R333" s="7">
        <v>0</v>
      </c>
      <c r="S333" s="7">
        <v>0</v>
      </c>
      <c r="T333" s="7">
        <v>0</v>
      </c>
      <c r="U333" s="7">
        <v>0</v>
      </c>
      <c r="V333" s="7">
        <v>0</v>
      </c>
      <c r="W333" s="7">
        <v>0</v>
      </c>
      <c r="X333" s="7">
        <f t="shared" si="9"/>
        <v>222344.6</v>
      </c>
      <c r="Y333" s="7">
        <v>222344.6</v>
      </c>
    </row>
    <row r="334" spans="2:25" ht="22.5">
      <c r="B334" s="5" t="s">
        <v>378</v>
      </c>
      <c r="C334" s="5" t="s">
        <v>379</v>
      </c>
      <c r="D334" s="5" t="s">
        <v>1122</v>
      </c>
      <c r="E334" s="5" t="s">
        <v>1123</v>
      </c>
      <c r="F334" s="5" t="s">
        <v>331</v>
      </c>
      <c r="G334" s="5" t="s">
        <v>1124</v>
      </c>
      <c r="H334" s="5" t="s">
        <v>31</v>
      </c>
      <c r="I334" s="5" t="s">
        <v>83</v>
      </c>
      <c r="J334" s="5" t="s">
        <v>33</v>
      </c>
      <c r="K334" s="6">
        <v>120</v>
      </c>
      <c r="L334" s="7">
        <v>40940.03</v>
      </c>
      <c r="M334" s="7">
        <v>387087</v>
      </c>
      <c r="N334" s="13"/>
      <c r="O334" s="13"/>
      <c r="P334" s="7">
        <v>401365</v>
      </c>
      <c r="Q334" s="7">
        <v>3187395</v>
      </c>
      <c r="R334" s="7">
        <v>2155268</v>
      </c>
      <c r="S334" s="7">
        <v>725749</v>
      </c>
      <c r="T334" s="7">
        <v>0</v>
      </c>
      <c r="U334" s="7">
        <v>0</v>
      </c>
      <c r="V334" s="7">
        <v>0</v>
      </c>
      <c r="W334" s="7">
        <v>0</v>
      </c>
      <c r="X334" s="7">
        <f>SUM(R334:W334)+L334+M334+P334+Q334</f>
        <v>6897804.0299999993</v>
      </c>
      <c r="Y334" s="7">
        <v>6897804.0300000003</v>
      </c>
    </row>
    <row r="335" spans="2:25" ht="22.5">
      <c r="B335" s="5" t="s">
        <v>378</v>
      </c>
      <c r="C335" s="5" t="s">
        <v>379</v>
      </c>
      <c r="D335" s="5" t="s">
        <v>1125</v>
      </c>
      <c r="E335" s="5" t="s">
        <v>1126</v>
      </c>
      <c r="F335" s="5" t="s">
        <v>331</v>
      </c>
      <c r="G335" s="5" t="s">
        <v>1124</v>
      </c>
      <c r="H335" s="5" t="s">
        <v>31</v>
      </c>
      <c r="I335" s="5" t="s">
        <v>83</v>
      </c>
      <c r="J335" s="5" t="s">
        <v>33</v>
      </c>
      <c r="K335" s="6">
        <v>102</v>
      </c>
      <c r="L335" s="7">
        <v>1332.24</v>
      </c>
      <c r="M335" s="7">
        <v>1257.02</v>
      </c>
      <c r="N335" s="7">
        <v>0</v>
      </c>
      <c r="O335" s="7">
        <v>0</v>
      </c>
      <c r="P335" s="7">
        <v>0</v>
      </c>
      <c r="Q335" s="7">
        <v>0</v>
      </c>
      <c r="R335" s="7">
        <v>0</v>
      </c>
      <c r="S335" s="7">
        <v>0</v>
      </c>
      <c r="T335" s="7">
        <v>0</v>
      </c>
      <c r="U335" s="7">
        <v>0</v>
      </c>
      <c r="V335" s="7">
        <v>0</v>
      </c>
      <c r="W335" s="7">
        <v>0</v>
      </c>
      <c r="X335" s="7">
        <f t="shared" ref="X335:X365" si="10">SUM(P335:W335)+L335+M335+N335+O335</f>
        <v>2589.2600000000002</v>
      </c>
      <c r="Y335" s="7">
        <v>2589.2600000000002</v>
      </c>
    </row>
    <row r="336" spans="2:25" ht="22.5">
      <c r="B336" s="5" t="s">
        <v>378</v>
      </c>
      <c r="C336" s="5" t="s">
        <v>379</v>
      </c>
      <c r="D336" s="5" t="s">
        <v>1127</v>
      </c>
      <c r="E336" s="5" t="s">
        <v>1128</v>
      </c>
      <c r="F336" s="5" t="s">
        <v>331</v>
      </c>
      <c r="G336" s="5" t="s">
        <v>1129</v>
      </c>
      <c r="H336" s="5" t="s">
        <v>31</v>
      </c>
      <c r="I336" s="5" t="s">
        <v>83</v>
      </c>
      <c r="J336" s="5" t="s">
        <v>33</v>
      </c>
      <c r="K336" s="6">
        <v>123</v>
      </c>
      <c r="L336" s="7">
        <v>317958.52</v>
      </c>
      <c r="M336" s="7">
        <v>643978.30000000005</v>
      </c>
      <c r="N336" s="7">
        <v>701574</v>
      </c>
      <c r="O336" s="7">
        <v>0</v>
      </c>
      <c r="P336" s="7">
        <v>0</v>
      </c>
      <c r="Q336" s="7">
        <v>0</v>
      </c>
      <c r="R336" s="7">
        <v>0</v>
      </c>
      <c r="S336" s="7">
        <v>0</v>
      </c>
      <c r="T336" s="7">
        <v>0</v>
      </c>
      <c r="U336" s="7">
        <v>0</v>
      </c>
      <c r="V336" s="7">
        <v>0</v>
      </c>
      <c r="W336" s="7">
        <v>0</v>
      </c>
      <c r="X336" s="7">
        <f t="shared" si="10"/>
        <v>1663510.82</v>
      </c>
      <c r="Y336" s="7">
        <v>1663510.82</v>
      </c>
    </row>
    <row r="337" spans="2:25" ht="22.5">
      <c r="B337" s="5" t="s">
        <v>378</v>
      </c>
      <c r="C337" s="5" t="s">
        <v>379</v>
      </c>
      <c r="D337" s="5" t="s">
        <v>1130</v>
      </c>
      <c r="E337" s="5" t="s">
        <v>1131</v>
      </c>
      <c r="F337" s="5" t="s">
        <v>331</v>
      </c>
      <c r="G337" s="5" t="s">
        <v>1132</v>
      </c>
      <c r="H337" s="5" t="s">
        <v>31</v>
      </c>
      <c r="I337" s="5" t="s">
        <v>83</v>
      </c>
      <c r="J337" s="5" t="s">
        <v>33</v>
      </c>
      <c r="K337" s="6">
        <v>141</v>
      </c>
      <c r="L337" s="7">
        <v>2298507.25</v>
      </c>
      <c r="M337" s="7">
        <v>209390.48</v>
      </c>
      <c r="N337" s="7">
        <v>0</v>
      </c>
      <c r="O337" s="7">
        <v>0</v>
      </c>
      <c r="P337" s="7">
        <v>0</v>
      </c>
      <c r="Q337" s="7">
        <v>0</v>
      </c>
      <c r="R337" s="7">
        <v>0</v>
      </c>
      <c r="S337" s="7">
        <v>0</v>
      </c>
      <c r="T337" s="7">
        <v>0</v>
      </c>
      <c r="U337" s="7">
        <v>0</v>
      </c>
      <c r="V337" s="7">
        <v>0</v>
      </c>
      <c r="W337" s="7">
        <v>0</v>
      </c>
      <c r="X337" s="7">
        <f t="shared" si="10"/>
        <v>2507897.73</v>
      </c>
      <c r="Y337" s="7">
        <v>2507897.73</v>
      </c>
    </row>
    <row r="338" spans="2:25" ht="22.5">
      <c r="B338" s="5" t="s">
        <v>411</v>
      </c>
      <c r="C338" s="5" t="s">
        <v>412</v>
      </c>
      <c r="D338" s="5" t="s">
        <v>1133</v>
      </c>
      <c r="E338" s="5" t="s">
        <v>1134</v>
      </c>
      <c r="F338" s="5" t="s">
        <v>331</v>
      </c>
      <c r="G338" s="5" t="s">
        <v>1135</v>
      </c>
      <c r="H338" s="5" t="s">
        <v>31</v>
      </c>
      <c r="I338" s="5" t="s">
        <v>83</v>
      </c>
      <c r="J338" s="5" t="s">
        <v>122</v>
      </c>
      <c r="K338" s="6">
        <v>141</v>
      </c>
      <c r="L338" s="7">
        <v>230517.5</v>
      </c>
      <c r="M338" s="7">
        <v>239556.18</v>
      </c>
      <c r="N338" s="7">
        <v>11111</v>
      </c>
      <c r="O338" s="7">
        <v>0</v>
      </c>
      <c r="P338" s="7">
        <v>0</v>
      </c>
      <c r="Q338" s="7">
        <v>0</v>
      </c>
      <c r="R338" s="7">
        <v>0</v>
      </c>
      <c r="S338" s="7">
        <v>0</v>
      </c>
      <c r="T338" s="7">
        <v>0</v>
      </c>
      <c r="U338" s="7">
        <v>0</v>
      </c>
      <c r="V338" s="7">
        <v>0</v>
      </c>
      <c r="W338" s="7">
        <v>0</v>
      </c>
      <c r="X338" s="7">
        <f t="shared" si="10"/>
        <v>481184.68</v>
      </c>
      <c r="Y338" s="7">
        <v>481184.68</v>
      </c>
    </row>
    <row r="339" spans="2:25">
      <c r="B339" s="5" t="s">
        <v>411</v>
      </c>
      <c r="C339" s="5" t="s">
        <v>412</v>
      </c>
      <c r="D339" s="5" t="s">
        <v>1136</v>
      </c>
      <c r="E339" s="5" t="s">
        <v>1137</v>
      </c>
      <c r="F339" s="5" t="s">
        <v>331</v>
      </c>
      <c r="G339" s="5" t="s">
        <v>1136</v>
      </c>
      <c r="H339" s="5" t="s">
        <v>31</v>
      </c>
      <c r="I339" s="5" t="s">
        <v>83</v>
      </c>
      <c r="J339" s="5" t="s">
        <v>122</v>
      </c>
      <c r="K339" s="6">
        <v>126</v>
      </c>
      <c r="L339" s="7">
        <v>0</v>
      </c>
      <c r="M339" s="7">
        <v>0</v>
      </c>
      <c r="N339" s="7">
        <v>0</v>
      </c>
      <c r="O339" s="7">
        <v>627587</v>
      </c>
      <c r="P339" s="7">
        <v>1186634</v>
      </c>
      <c r="Q339" s="7">
        <v>4587157</v>
      </c>
      <c r="R339" s="7">
        <v>898624</v>
      </c>
      <c r="S339" s="7">
        <v>0</v>
      </c>
      <c r="T339" s="7">
        <v>0</v>
      </c>
      <c r="U339" s="7">
        <v>0</v>
      </c>
      <c r="V339" s="7">
        <v>0</v>
      </c>
      <c r="W339" s="7">
        <v>0</v>
      </c>
      <c r="X339" s="7">
        <f t="shared" si="10"/>
        <v>7300002</v>
      </c>
      <c r="Y339" s="7">
        <v>7300002</v>
      </c>
    </row>
    <row r="340" spans="2:25">
      <c r="B340" s="5" t="s">
        <v>411</v>
      </c>
      <c r="C340" s="5" t="s">
        <v>412</v>
      </c>
      <c r="D340" s="5" t="s">
        <v>1138</v>
      </c>
      <c r="E340" s="5" t="s">
        <v>1139</v>
      </c>
      <c r="F340" s="5" t="s">
        <v>331</v>
      </c>
      <c r="G340" s="5" t="s">
        <v>1138</v>
      </c>
      <c r="H340" s="5" t="s">
        <v>31</v>
      </c>
      <c r="I340" s="5" t="s">
        <v>83</v>
      </c>
      <c r="J340" s="5" t="s">
        <v>122</v>
      </c>
      <c r="K340" s="6">
        <v>69</v>
      </c>
      <c r="L340" s="7">
        <v>0</v>
      </c>
      <c r="M340" s="7">
        <v>0</v>
      </c>
      <c r="N340" s="7">
        <v>150000</v>
      </c>
      <c r="O340" s="7">
        <v>250000</v>
      </c>
      <c r="P340" s="7">
        <v>0</v>
      </c>
      <c r="Q340" s="7">
        <v>0</v>
      </c>
      <c r="R340" s="7">
        <v>0</v>
      </c>
      <c r="S340" s="7">
        <v>0</v>
      </c>
      <c r="T340" s="7">
        <v>0</v>
      </c>
      <c r="U340" s="7">
        <v>0</v>
      </c>
      <c r="V340" s="7">
        <v>0</v>
      </c>
      <c r="W340" s="7">
        <v>3200000</v>
      </c>
      <c r="X340" s="7">
        <f t="shared" si="10"/>
        <v>3600000</v>
      </c>
      <c r="Y340" s="7">
        <v>3650000</v>
      </c>
    </row>
    <row r="341" spans="2:25">
      <c r="B341" s="5" t="s">
        <v>411</v>
      </c>
      <c r="C341" s="5" t="s">
        <v>412</v>
      </c>
      <c r="D341" s="5" t="s">
        <v>1140</v>
      </c>
      <c r="E341" s="5" t="s">
        <v>1141</v>
      </c>
      <c r="F341" s="5" t="s">
        <v>331</v>
      </c>
      <c r="G341" s="5" t="s">
        <v>1140</v>
      </c>
      <c r="H341" s="5" t="s">
        <v>31</v>
      </c>
      <c r="I341" s="5" t="s">
        <v>83</v>
      </c>
      <c r="J341" s="5" t="s">
        <v>122</v>
      </c>
      <c r="K341" s="6">
        <v>120</v>
      </c>
      <c r="L341" s="7">
        <v>0</v>
      </c>
      <c r="M341" s="7">
        <v>0</v>
      </c>
      <c r="N341" s="7">
        <v>100000</v>
      </c>
      <c r="O341" s="7">
        <v>349999</v>
      </c>
      <c r="P341" s="7">
        <v>1001154</v>
      </c>
      <c r="Q341" s="7">
        <v>248848</v>
      </c>
      <c r="R341" s="7">
        <v>0</v>
      </c>
      <c r="S341" s="7">
        <v>0</v>
      </c>
      <c r="T341" s="7">
        <v>0</v>
      </c>
      <c r="U341" s="7">
        <v>0</v>
      </c>
      <c r="V341" s="7">
        <v>0</v>
      </c>
      <c r="W341" s="7">
        <v>0</v>
      </c>
      <c r="X341" s="7">
        <f t="shared" si="10"/>
        <v>1700001</v>
      </c>
      <c r="Y341" s="7">
        <v>1700001</v>
      </c>
    </row>
    <row r="342" spans="2:25" ht="22.5">
      <c r="B342" s="5" t="s">
        <v>425</v>
      </c>
      <c r="C342" s="5" t="s">
        <v>426</v>
      </c>
      <c r="D342" s="5" t="s">
        <v>1142</v>
      </c>
      <c r="E342" s="5" t="s">
        <v>1143</v>
      </c>
      <c r="F342" s="5" t="s">
        <v>331</v>
      </c>
      <c r="G342" s="5" t="s">
        <v>1144</v>
      </c>
      <c r="H342" s="5" t="s">
        <v>31</v>
      </c>
      <c r="I342" s="5" t="s">
        <v>83</v>
      </c>
      <c r="J342" s="5" t="s">
        <v>122</v>
      </c>
      <c r="K342" s="8"/>
      <c r="L342" s="7">
        <v>114970.01</v>
      </c>
      <c r="M342" s="7">
        <v>228047.22</v>
      </c>
      <c r="N342" s="7">
        <v>20000</v>
      </c>
      <c r="O342" s="7">
        <v>0</v>
      </c>
      <c r="P342" s="7">
        <v>0</v>
      </c>
      <c r="Q342" s="7">
        <v>0</v>
      </c>
      <c r="R342" s="7">
        <v>0</v>
      </c>
      <c r="S342" s="7">
        <v>0</v>
      </c>
      <c r="T342" s="7">
        <v>0</v>
      </c>
      <c r="U342" s="7">
        <v>0</v>
      </c>
      <c r="V342" s="7">
        <v>0</v>
      </c>
      <c r="W342" s="7">
        <v>0</v>
      </c>
      <c r="X342" s="7">
        <f t="shared" si="10"/>
        <v>363017.23</v>
      </c>
      <c r="Y342" s="7">
        <v>363017.23</v>
      </c>
    </row>
    <row r="343" spans="2:25" ht="22.5">
      <c r="B343" s="5" t="s">
        <v>425</v>
      </c>
      <c r="C343" s="5" t="s">
        <v>426</v>
      </c>
      <c r="D343" s="5" t="s">
        <v>1145</v>
      </c>
      <c r="E343" s="5" t="s">
        <v>1146</v>
      </c>
      <c r="F343" s="5" t="s">
        <v>331</v>
      </c>
      <c r="G343" s="5" t="s">
        <v>1147</v>
      </c>
      <c r="H343" s="5" t="s">
        <v>113</v>
      </c>
      <c r="I343" s="5" t="s">
        <v>83</v>
      </c>
      <c r="J343" s="5" t="s">
        <v>122</v>
      </c>
      <c r="K343" s="6">
        <v>120</v>
      </c>
      <c r="L343" s="7">
        <v>1036.19</v>
      </c>
      <c r="M343" s="7">
        <v>15118.63</v>
      </c>
      <c r="N343" s="7">
        <v>425460</v>
      </c>
      <c r="O343" s="7">
        <v>1628666</v>
      </c>
      <c r="P343" s="7">
        <v>4409954</v>
      </c>
      <c r="Q343" s="7">
        <v>19767</v>
      </c>
      <c r="R343" s="7">
        <v>0</v>
      </c>
      <c r="S343" s="7">
        <v>0</v>
      </c>
      <c r="T343" s="7">
        <v>0</v>
      </c>
      <c r="U343" s="7">
        <v>0</v>
      </c>
      <c r="V343" s="7">
        <v>0</v>
      </c>
      <c r="W343" s="7">
        <v>0</v>
      </c>
      <c r="X343" s="7">
        <f t="shared" si="10"/>
        <v>6500001.8200000003</v>
      </c>
      <c r="Y343" s="7">
        <v>6500001.8200000003</v>
      </c>
    </row>
    <row r="344" spans="2:25" ht="22.5">
      <c r="B344" s="5" t="s">
        <v>425</v>
      </c>
      <c r="C344" s="5" t="s">
        <v>426</v>
      </c>
      <c r="D344" s="5" t="s">
        <v>1148</v>
      </c>
      <c r="E344" s="5" t="s">
        <v>1149</v>
      </c>
      <c r="F344" s="5" t="s">
        <v>331</v>
      </c>
      <c r="G344" s="5" t="s">
        <v>1150</v>
      </c>
      <c r="H344" s="5" t="s">
        <v>31</v>
      </c>
      <c r="I344" s="5" t="s">
        <v>83</v>
      </c>
      <c r="J344" s="5" t="s">
        <v>33</v>
      </c>
      <c r="K344" s="6">
        <v>102</v>
      </c>
      <c r="L344" s="7">
        <v>1036.19</v>
      </c>
      <c r="M344" s="7">
        <v>23964</v>
      </c>
      <c r="N344" s="7">
        <v>215001</v>
      </c>
      <c r="O344" s="7">
        <v>114832</v>
      </c>
      <c r="P344" s="7">
        <v>20168</v>
      </c>
      <c r="Q344" s="7">
        <v>0</v>
      </c>
      <c r="R344" s="7">
        <v>0</v>
      </c>
      <c r="S344" s="7">
        <v>0</v>
      </c>
      <c r="T344" s="7">
        <v>0</v>
      </c>
      <c r="U344" s="7">
        <v>0</v>
      </c>
      <c r="V344" s="7">
        <v>0</v>
      </c>
      <c r="W344" s="7">
        <v>0</v>
      </c>
      <c r="X344" s="7">
        <f t="shared" si="10"/>
        <v>375001.19</v>
      </c>
      <c r="Y344" s="7">
        <v>375001.19</v>
      </c>
    </row>
    <row r="345" spans="2:25" ht="22.5">
      <c r="B345" s="5" t="s">
        <v>425</v>
      </c>
      <c r="C345" s="5" t="s">
        <v>426</v>
      </c>
      <c r="D345" s="5" t="s">
        <v>1151</v>
      </c>
      <c r="E345" s="5" t="s">
        <v>1152</v>
      </c>
      <c r="F345" s="5" t="s">
        <v>331</v>
      </c>
      <c r="G345" s="5" t="s">
        <v>1153</v>
      </c>
      <c r="H345" s="5" t="s">
        <v>113</v>
      </c>
      <c r="I345" s="5" t="s">
        <v>83</v>
      </c>
      <c r="J345" s="5" t="s">
        <v>33</v>
      </c>
      <c r="K345" s="6">
        <v>102</v>
      </c>
      <c r="L345" s="7">
        <v>101554.64</v>
      </c>
      <c r="M345" s="7">
        <v>220065.14</v>
      </c>
      <c r="N345" s="7">
        <v>311337</v>
      </c>
      <c r="O345" s="7">
        <v>519921</v>
      </c>
      <c r="P345" s="7">
        <v>0</v>
      </c>
      <c r="Q345" s="7">
        <v>0</v>
      </c>
      <c r="R345" s="7">
        <v>0</v>
      </c>
      <c r="S345" s="7">
        <v>0</v>
      </c>
      <c r="T345" s="7">
        <v>0</v>
      </c>
      <c r="U345" s="7">
        <v>0</v>
      </c>
      <c r="V345" s="7">
        <v>0</v>
      </c>
      <c r="W345" s="7">
        <v>0</v>
      </c>
      <c r="X345" s="7">
        <f t="shared" si="10"/>
        <v>1152877.78</v>
      </c>
      <c r="Y345" s="7">
        <v>1152877.78</v>
      </c>
    </row>
    <row r="346" spans="2:25" ht="22.5">
      <c r="B346" s="5" t="s">
        <v>425</v>
      </c>
      <c r="C346" s="5" t="s">
        <v>426</v>
      </c>
      <c r="D346" s="5" t="s">
        <v>1154</v>
      </c>
      <c r="E346" s="5" t="s">
        <v>1155</v>
      </c>
      <c r="F346" s="5" t="s">
        <v>331</v>
      </c>
      <c r="G346" s="5" t="s">
        <v>1154</v>
      </c>
      <c r="H346" s="5" t="s">
        <v>31</v>
      </c>
      <c r="I346" s="5" t="s">
        <v>83</v>
      </c>
      <c r="J346" s="5" t="s">
        <v>122</v>
      </c>
      <c r="K346" s="6">
        <v>120</v>
      </c>
      <c r="L346" s="7">
        <v>0</v>
      </c>
      <c r="M346" s="7">
        <v>0</v>
      </c>
      <c r="N346" s="7">
        <v>220002</v>
      </c>
      <c r="O346" s="7">
        <v>1839007</v>
      </c>
      <c r="P346" s="7">
        <v>1955157</v>
      </c>
      <c r="Q346" s="7">
        <v>2463634</v>
      </c>
      <c r="R346" s="7">
        <v>2279031</v>
      </c>
      <c r="S346" s="7">
        <v>23169</v>
      </c>
      <c r="T346" s="7">
        <v>0</v>
      </c>
      <c r="U346" s="7">
        <v>0</v>
      </c>
      <c r="V346" s="7">
        <v>0</v>
      </c>
      <c r="W346" s="7">
        <v>0</v>
      </c>
      <c r="X346" s="7">
        <f t="shared" si="10"/>
        <v>8780000</v>
      </c>
      <c r="Y346" s="7">
        <v>8780000</v>
      </c>
    </row>
    <row r="347" spans="2:25" ht="22.5">
      <c r="B347" s="5" t="s">
        <v>425</v>
      </c>
      <c r="C347" s="5" t="s">
        <v>426</v>
      </c>
      <c r="D347" s="5" t="s">
        <v>1156</v>
      </c>
      <c r="E347" s="5" t="s">
        <v>1157</v>
      </c>
      <c r="F347" s="5" t="s">
        <v>331</v>
      </c>
      <c r="G347" s="5" t="s">
        <v>1156</v>
      </c>
      <c r="H347" s="5" t="s">
        <v>31</v>
      </c>
      <c r="I347" s="5" t="s">
        <v>83</v>
      </c>
      <c r="J347" s="5" t="s">
        <v>122</v>
      </c>
      <c r="K347" s="6">
        <v>120</v>
      </c>
      <c r="L347" s="7">
        <v>0</v>
      </c>
      <c r="M347" s="7">
        <v>0</v>
      </c>
      <c r="N347" s="7">
        <v>0</v>
      </c>
      <c r="O347" s="7">
        <v>75000</v>
      </c>
      <c r="P347" s="7">
        <v>130813</v>
      </c>
      <c r="Q347" s="7">
        <v>4188</v>
      </c>
      <c r="R347" s="7">
        <v>0</v>
      </c>
      <c r="S347" s="7">
        <v>0</v>
      </c>
      <c r="T347" s="7">
        <v>0</v>
      </c>
      <c r="U347" s="7">
        <v>0</v>
      </c>
      <c r="V347" s="7">
        <v>0</v>
      </c>
      <c r="W347" s="7">
        <v>0</v>
      </c>
      <c r="X347" s="7">
        <f t="shared" si="10"/>
        <v>210001</v>
      </c>
      <c r="Y347" s="7">
        <v>210001</v>
      </c>
    </row>
    <row r="348" spans="2:25" ht="22.5">
      <c r="B348" s="5" t="s">
        <v>425</v>
      </c>
      <c r="C348" s="5" t="s">
        <v>426</v>
      </c>
      <c r="D348" s="5" t="s">
        <v>1158</v>
      </c>
      <c r="E348" s="5" t="s">
        <v>1159</v>
      </c>
      <c r="F348" s="5" t="s">
        <v>331</v>
      </c>
      <c r="G348" s="5" t="s">
        <v>1160</v>
      </c>
      <c r="H348" s="5" t="s">
        <v>31</v>
      </c>
      <c r="I348" s="5" t="s">
        <v>83</v>
      </c>
      <c r="J348" s="5" t="s">
        <v>122</v>
      </c>
      <c r="K348" s="6">
        <v>87</v>
      </c>
      <c r="L348" s="7">
        <v>28194.23</v>
      </c>
      <c r="M348" s="7">
        <v>19029.5</v>
      </c>
      <c r="N348" s="7">
        <v>6019</v>
      </c>
      <c r="O348" s="7">
        <v>23694</v>
      </c>
      <c r="P348" s="7">
        <v>192929</v>
      </c>
      <c r="Q348" s="7">
        <v>131957</v>
      </c>
      <c r="R348" s="7">
        <v>1936100</v>
      </c>
      <c r="S348" s="7">
        <v>360901</v>
      </c>
      <c r="T348" s="7">
        <v>0</v>
      </c>
      <c r="U348" s="7">
        <v>0</v>
      </c>
      <c r="V348" s="7">
        <v>0</v>
      </c>
      <c r="W348" s="7">
        <v>0</v>
      </c>
      <c r="X348" s="7">
        <f t="shared" si="10"/>
        <v>2698823.73</v>
      </c>
      <c r="Y348" s="7">
        <v>2698823.73</v>
      </c>
    </row>
    <row r="349" spans="2:25" ht="22.5">
      <c r="B349" s="5" t="s">
        <v>425</v>
      </c>
      <c r="C349" s="5" t="s">
        <v>426</v>
      </c>
      <c r="D349" s="5" t="s">
        <v>1161</v>
      </c>
      <c r="E349" s="5" t="s">
        <v>1162</v>
      </c>
      <c r="F349" s="5" t="s">
        <v>331</v>
      </c>
      <c r="G349" s="5" t="s">
        <v>1161</v>
      </c>
      <c r="H349" s="5" t="s">
        <v>113</v>
      </c>
      <c r="I349" s="5" t="s">
        <v>83</v>
      </c>
      <c r="J349" s="5" t="s">
        <v>122</v>
      </c>
      <c r="K349" s="6">
        <v>84</v>
      </c>
      <c r="L349" s="7">
        <v>0</v>
      </c>
      <c r="M349" s="7">
        <v>0</v>
      </c>
      <c r="N349" s="7">
        <v>0</v>
      </c>
      <c r="O349" s="7">
        <v>64999</v>
      </c>
      <c r="P349" s="7">
        <v>130813</v>
      </c>
      <c r="Q349" s="7">
        <v>4188</v>
      </c>
      <c r="R349" s="7">
        <v>0</v>
      </c>
      <c r="S349" s="7">
        <v>0</v>
      </c>
      <c r="T349" s="7">
        <v>0</v>
      </c>
      <c r="U349" s="7">
        <v>0</v>
      </c>
      <c r="V349" s="7">
        <v>0</v>
      </c>
      <c r="W349" s="7">
        <v>0</v>
      </c>
      <c r="X349" s="7">
        <f t="shared" si="10"/>
        <v>200000</v>
      </c>
      <c r="Y349" s="7">
        <v>200000</v>
      </c>
    </row>
    <row r="350" spans="2:25" ht="22.5">
      <c r="B350" s="5" t="s">
        <v>425</v>
      </c>
      <c r="C350" s="5" t="s">
        <v>426</v>
      </c>
      <c r="D350" s="5" t="s">
        <v>1163</v>
      </c>
      <c r="E350" s="5" t="s">
        <v>1164</v>
      </c>
      <c r="F350" s="5" t="s">
        <v>331</v>
      </c>
      <c r="G350" s="5" t="s">
        <v>1163</v>
      </c>
      <c r="H350" s="5" t="s">
        <v>31</v>
      </c>
      <c r="I350" s="5" t="s">
        <v>83</v>
      </c>
      <c r="J350" s="5" t="s">
        <v>122</v>
      </c>
      <c r="K350" s="6">
        <v>120</v>
      </c>
      <c r="L350" s="7">
        <v>0</v>
      </c>
      <c r="M350" s="7">
        <v>45472</v>
      </c>
      <c r="N350" s="7">
        <v>1272865</v>
      </c>
      <c r="O350" s="7">
        <v>4213823</v>
      </c>
      <c r="P350" s="7">
        <v>3607549</v>
      </c>
      <c r="Q350" s="7">
        <v>0</v>
      </c>
      <c r="R350" s="7">
        <v>0</v>
      </c>
      <c r="S350" s="7">
        <v>0</v>
      </c>
      <c r="T350" s="7">
        <v>0</v>
      </c>
      <c r="U350" s="7">
        <v>0</v>
      </c>
      <c r="V350" s="7">
        <v>0</v>
      </c>
      <c r="W350" s="7">
        <v>0</v>
      </c>
      <c r="X350" s="7">
        <f t="shared" si="10"/>
        <v>9139709</v>
      </c>
      <c r="Y350" s="7">
        <v>9139709</v>
      </c>
    </row>
    <row r="351" spans="2:25" ht="22.5">
      <c r="B351" s="5" t="s">
        <v>425</v>
      </c>
      <c r="C351" s="5" t="s">
        <v>426</v>
      </c>
      <c r="D351" s="5" t="s">
        <v>1165</v>
      </c>
      <c r="E351" s="5" t="s">
        <v>1166</v>
      </c>
      <c r="F351" s="5" t="s">
        <v>331</v>
      </c>
      <c r="G351" s="5" t="s">
        <v>1165</v>
      </c>
      <c r="H351" s="5" t="s">
        <v>31</v>
      </c>
      <c r="I351" s="5" t="s">
        <v>83</v>
      </c>
      <c r="J351" s="5" t="s">
        <v>122</v>
      </c>
      <c r="K351" s="6">
        <v>102</v>
      </c>
      <c r="L351" s="7">
        <v>0</v>
      </c>
      <c r="M351" s="7">
        <v>0</v>
      </c>
      <c r="N351" s="7">
        <v>10603</v>
      </c>
      <c r="O351" s="7">
        <v>85149</v>
      </c>
      <c r="P351" s="7">
        <v>155152</v>
      </c>
      <c r="Q351" s="7">
        <v>443393</v>
      </c>
      <c r="R351" s="7">
        <v>5703</v>
      </c>
      <c r="S351" s="7">
        <v>0</v>
      </c>
      <c r="T351" s="7">
        <v>0</v>
      </c>
      <c r="U351" s="7">
        <v>0</v>
      </c>
      <c r="V351" s="7">
        <v>0</v>
      </c>
      <c r="W351" s="7">
        <v>0</v>
      </c>
      <c r="X351" s="7">
        <f t="shared" si="10"/>
        <v>700000</v>
      </c>
      <c r="Y351" s="7">
        <v>700000</v>
      </c>
    </row>
    <row r="352" spans="2:25" ht="22.5">
      <c r="B352" s="5" t="s">
        <v>425</v>
      </c>
      <c r="C352" s="5" t="s">
        <v>426</v>
      </c>
      <c r="D352" s="5" t="s">
        <v>1167</v>
      </c>
      <c r="E352" s="5" t="s">
        <v>1168</v>
      </c>
      <c r="F352" s="5" t="s">
        <v>331</v>
      </c>
      <c r="G352" s="5" t="s">
        <v>1167</v>
      </c>
      <c r="H352" s="5" t="s">
        <v>31</v>
      </c>
      <c r="I352" s="5" t="s">
        <v>83</v>
      </c>
      <c r="J352" s="5" t="s">
        <v>122</v>
      </c>
      <c r="K352" s="6">
        <v>96</v>
      </c>
      <c r="L352" s="7">
        <v>0</v>
      </c>
      <c r="M352" s="7">
        <v>0</v>
      </c>
      <c r="N352" s="7">
        <v>10603</v>
      </c>
      <c r="O352" s="7">
        <v>85149</v>
      </c>
      <c r="P352" s="7">
        <v>239582</v>
      </c>
      <c r="Q352" s="7">
        <v>858965</v>
      </c>
      <c r="R352" s="7">
        <v>5703</v>
      </c>
      <c r="S352" s="7">
        <v>0</v>
      </c>
      <c r="T352" s="7">
        <v>0</v>
      </c>
      <c r="U352" s="7">
        <v>0</v>
      </c>
      <c r="V352" s="7">
        <v>0</v>
      </c>
      <c r="W352" s="7">
        <v>0</v>
      </c>
      <c r="X352" s="7">
        <f t="shared" si="10"/>
        <v>1200002</v>
      </c>
      <c r="Y352" s="7">
        <v>1200002</v>
      </c>
    </row>
    <row r="353" spans="2:25" ht="22.5">
      <c r="B353" s="5" t="s">
        <v>425</v>
      </c>
      <c r="C353" s="5" t="s">
        <v>426</v>
      </c>
      <c r="D353" s="5" t="s">
        <v>1169</v>
      </c>
      <c r="E353" s="5" t="s">
        <v>1170</v>
      </c>
      <c r="F353" s="5" t="s">
        <v>331</v>
      </c>
      <c r="G353" s="5" t="s">
        <v>1171</v>
      </c>
      <c r="H353" s="5" t="s">
        <v>278</v>
      </c>
      <c r="I353" s="5" t="s">
        <v>83</v>
      </c>
      <c r="J353" s="5" t="s">
        <v>122</v>
      </c>
      <c r="K353" s="6">
        <v>138</v>
      </c>
      <c r="L353" s="7">
        <v>3164.35</v>
      </c>
      <c r="M353" s="7">
        <v>1414.15</v>
      </c>
      <c r="N353" s="7">
        <v>0</v>
      </c>
      <c r="O353" s="7">
        <v>0</v>
      </c>
      <c r="P353" s="7">
        <v>0</v>
      </c>
      <c r="Q353" s="7">
        <v>0</v>
      </c>
      <c r="R353" s="7">
        <v>0</v>
      </c>
      <c r="S353" s="7">
        <v>0</v>
      </c>
      <c r="T353" s="7">
        <v>0</v>
      </c>
      <c r="U353" s="7">
        <v>0</v>
      </c>
      <c r="V353" s="7">
        <v>0</v>
      </c>
      <c r="W353" s="7">
        <v>0</v>
      </c>
      <c r="X353" s="7">
        <f t="shared" si="10"/>
        <v>4578.5</v>
      </c>
      <c r="Y353" s="7">
        <v>4578.5</v>
      </c>
    </row>
    <row r="354" spans="2:25" ht="22.5">
      <c r="B354" s="5" t="s">
        <v>444</v>
      </c>
      <c r="C354" s="5" t="s">
        <v>445</v>
      </c>
      <c r="D354" s="5" t="s">
        <v>1172</v>
      </c>
      <c r="E354" s="5" t="s">
        <v>1173</v>
      </c>
      <c r="F354" s="5" t="s">
        <v>29</v>
      </c>
      <c r="G354" s="5" t="s">
        <v>1174</v>
      </c>
      <c r="H354" s="5" t="s">
        <v>31</v>
      </c>
      <c r="I354" s="5" t="s">
        <v>266</v>
      </c>
      <c r="J354" s="5" t="s">
        <v>33</v>
      </c>
      <c r="K354" s="6">
        <v>120</v>
      </c>
      <c r="L354" s="7">
        <v>109989.89</v>
      </c>
      <c r="M354" s="7">
        <v>236405.13</v>
      </c>
      <c r="N354" s="7">
        <v>382842</v>
      </c>
      <c r="O354" s="7">
        <v>684293</v>
      </c>
      <c r="P354" s="7">
        <v>0</v>
      </c>
      <c r="Q354" s="7">
        <v>0</v>
      </c>
      <c r="R354" s="7">
        <v>0</v>
      </c>
      <c r="S354" s="7">
        <v>0</v>
      </c>
      <c r="T354" s="7">
        <v>0</v>
      </c>
      <c r="U354" s="7">
        <v>0</v>
      </c>
      <c r="V354" s="7">
        <v>0</v>
      </c>
      <c r="W354" s="7">
        <v>0</v>
      </c>
      <c r="X354" s="7">
        <f t="shared" si="10"/>
        <v>1413530.02</v>
      </c>
      <c r="Y354" s="7">
        <v>1413530.02</v>
      </c>
    </row>
    <row r="355" spans="2:25" ht="22.5">
      <c r="B355" s="5" t="s">
        <v>456</v>
      </c>
      <c r="C355" s="5" t="s">
        <v>457</v>
      </c>
      <c r="D355" s="5" t="s">
        <v>1175</v>
      </c>
      <c r="E355" s="5" t="s">
        <v>1176</v>
      </c>
      <c r="F355" s="5" t="s">
        <v>222</v>
      </c>
      <c r="G355" s="5" t="s">
        <v>1177</v>
      </c>
      <c r="H355" s="5" t="s">
        <v>31</v>
      </c>
      <c r="I355" s="5" t="s">
        <v>67</v>
      </c>
      <c r="J355" s="5" t="s">
        <v>33</v>
      </c>
      <c r="K355" s="8"/>
      <c r="L355" s="7">
        <v>1263203.79</v>
      </c>
      <c r="M355" s="7">
        <v>22835.759999999998</v>
      </c>
      <c r="N355" s="7">
        <v>0</v>
      </c>
      <c r="O355" s="7">
        <v>0</v>
      </c>
      <c r="P355" s="7">
        <v>0</v>
      </c>
      <c r="Q355" s="7">
        <v>0</v>
      </c>
      <c r="R355" s="7">
        <v>0</v>
      </c>
      <c r="S355" s="7">
        <v>0</v>
      </c>
      <c r="T355" s="7">
        <v>0</v>
      </c>
      <c r="U355" s="7">
        <v>0</v>
      </c>
      <c r="V355" s="7">
        <v>0</v>
      </c>
      <c r="W355" s="7">
        <v>0</v>
      </c>
      <c r="X355" s="7">
        <f t="shared" si="10"/>
        <v>1286039.55</v>
      </c>
      <c r="Y355" s="7">
        <v>1286039.55</v>
      </c>
    </row>
    <row r="356" spans="2:25" ht="22.5">
      <c r="B356" s="5" t="s">
        <v>479</v>
      </c>
      <c r="C356" s="5" t="s">
        <v>480</v>
      </c>
      <c r="D356" s="5" t="s">
        <v>1178</v>
      </c>
      <c r="E356" s="5" t="s">
        <v>1179</v>
      </c>
      <c r="F356" s="5" t="s">
        <v>222</v>
      </c>
      <c r="G356" s="5" t="s">
        <v>1180</v>
      </c>
      <c r="H356" s="5" t="s">
        <v>31</v>
      </c>
      <c r="I356" s="5" t="s">
        <v>67</v>
      </c>
      <c r="J356" s="5" t="s">
        <v>33</v>
      </c>
      <c r="K356" s="6">
        <v>120</v>
      </c>
      <c r="L356" s="7">
        <v>460819.91</v>
      </c>
      <c r="M356" s="7">
        <v>41261.269999999997</v>
      </c>
      <c r="N356" s="7">
        <v>0</v>
      </c>
      <c r="O356" s="7">
        <v>0</v>
      </c>
      <c r="P356" s="7">
        <v>0</v>
      </c>
      <c r="Q356" s="7">
        <v>0</v>
      </c>
      <c r="R356" s="7">
        <v>0</v>
      </c>
      <c r="S356" s="7">
        <v>0</v>
      </c>
      <c r="T356" s="7">
        <v>0</v>
      </c>
      <c r="U356" s="7">
        <v>0</v>
      </c>
      <c r="V356" s="7">
        <v>0</v>
      </c>
      <c r="W356" s="7">
        <v>0</v>
      </c>
      <c r="X356" s="7">
        <f t="shared" si="10"/>
        <v>502081.18</v>
      </c>
      <c r="Y356" s="7">
        <v>502081.18</v>
      </c>
    </row>
    <row r="357" spans="2:25" ht="22.5">
      <c r="B357" s="5" t="s">
        <v>479</v>
      </c>
      <c r="C357" s="5" t="s">
        <v>480</v>
      </c>
      <c r="D357" s="5" t="s">
        <v>1181</v>
      </c>
      <c r="E357" s="5" t="s">
        <v>1182</v>
      </c>
      <c r="F357" s="5" t="s">
        <v>222</v>
      </c>
      <c r="G357" s="5" t="s">
        <v>1183</v>
      </c>
      <c r="H357" s="5" t="s">
        <v>113</v>
      </c>
      <c r="I357" s="5" t="s">
        <v>67</v>
      </c>
      <c r="J357" s="5" t="s">
        <v>33</v>
      </c>
      <c r="K357" s="6">
        <v>123</v>
      </c>
      <c r="L357" s="7">
        <v>197087.89</v>
      </c>
      <c r="M357" s="7">
        <v>122212.07</v>
      </c>
      <c r="N357" s="7">
        <v>0</v>
      </c>
      <c r="O357" s="7">
        <v>0</v>
      </c>
      <c r="P357" s="7">
        <v>0</v>
      </c>
      <c r="Q357" s="7">
        <v>0</v>
      </c>
      <c r="R357" s="7">
        <v>0</v>
      </c>
      <c r="S357" s="7">
        <v>0</v>
      </c>
      <c r="T357" s="7">
        <v>0</v>
      </c>
      <c r="U357" s="7">
        <v>0</v>
      </c>
      <c r="V357" s="7">
        <v>0</v>
      </c>
      <c r="W357" s="7">
        <v>0</v>
      </c>
      <c r="X357" s="7">
        <f t="shared" si="10"/>
        <v>319299.96000000002</v>
      </c>
      <c r="Y357" s="7">
        <v>319299.96000000002</v>
      </c>
    </row>
    <row r="358" spans="2:25" ht="22.5">
      <c r="B358" s="5" t="s">
        <v>479</v>
      </c>
      <c r="C358" s="5" t="s">
        <v>480</v>
      </c>
      <c r="D358" s="5" t="s">
        <v>1184</v>
      </c>
      <c r="E358" s="5" t="s">
        <v>1185</v>
      </c>
      <c r="F358" s="5" t="s">
        <v>222</v>
      </c>
      <c r="G358" s="5" t="s">
        <v>1186</v>
      </c>
      <c r="H358" s="5" t="s">
        <v>113</v>
      </c>
      <c r="I358" s="5" t="s">
        <v>67</v>
      </c>
      <c r="J358" s="5" t="s">
        <v>33</v>
      </c>
      <c r="K358" s="6">
        <v>102</v>
      </c>
      <c r="L358" s="7">
        <v>54477.47</v>
      </c>
      <c r="M358" s="7">
        <v>68077.429999999993</v>
      </c>
      <c r="N358" s="7">
        <v>0</v>
      </c>
      <c r="O358" s="7">
        <v>0</v>
      </c>
      <c r="P358" s="7">
        <v>0</v>
      </c>
      <c r="Q358" s="7">
        <v>0</v>
      </c>
      <c r="R358" s="7">
        <v>0</v>
      </c>
      <c r="S358" s="7">
        <v>0</v>
      </c>
      <c r="T358" s="7">
        <v>0</v>
      </c>
      <c r="U358" s="7">
        <v>0</v>
      </c>
      <c r="V358" s="7">
        <v>0</v>
      </c>
      <c r="W358" s="7">
        <v>0</v>
      </c>
      <c r="X358" s="7">
        <f t="shared" si="10"/>
        <v>122554.9</v>
      </c>
      <c r="Y358" s="7">
        <v>122554.9</v>
      </c>
    </row>
    <row r="359" spans="2:25" ht="22.5">
      <c r="B359" s="5" t="s">
        <v>479</v>
      </c>
      <c r="C359" s="5" t="s">
        <v>480</v>
      </c>
      <c r="D359" s="5" t="s">
        <v>1187</v>
      </c>
      <c r="E359" s="5" t="s">
        <v>1188</v>
      </c>
      <c r="F359" s="5" t="s">
        <v>222</v>
      </c>
      <c r="G359" s="5" t="s">
        <v>1189</v>
      </c>
      <c r="H359" s="5" t="s">
        <v>31</v>
      </c>
      <c r="I359" s="5" t="s">
        <v>67</v>
      </c>
      <c r="J359" s="5" t="s">
        <v>33</v>
      </c>
      <c r="K359" s="8"/>
      <c r="L359" s="7">
        <v>0</v>
      </c>
      <c r="M359" s="7">
        <v>0</v>
      </c>
      <c r="N359" s="7">
        <v>0</v>
      </c>
      <c r="O359" s="7">
        <v>0</v>
      </c>
      <c r="P359" s="7">
        <v>0</v>
      </c>
      <c r="Q359" s="7">
        <v>0</v>
      </c>
      <c r="R359" s="7">
        <v>0</v>
      </c>
      <c r="S359" s="7">
        <v>0</v>
      </c>
      <c r="T359" s="7">
        <v>0</v>
      </c>
      <c r="U359" s="7">
        <v>0</v>
      </c>
      <c r="V359" s="7">
        <v>0</v>
      </c>
      <c r="W359" s="7">
        <v>0</v>
      </c>
      <c r="X359" s="7">
        <f t="shared" si="10"/>
        <v>0</v>
      </c>
      <c r="Y359" s="7">
        <v>17614</v>
      </c>
    </row>
    <row r="360" spans="2:25" ht="22.5">
      <c r="B360" s="5" t="s">
        <v>521</v>
      </c>
      <c r="C360" s="5" t="s">
        <v>522</v>
      </c>
      <c r="D360" s="5" t="s">
        <v>1190</v>
      </c>
      <c r="E360" s="5" t="s">
        <v>1191</v>
      </c>
      <c r="F360" s="5" t="s">
        <v>525</v>
      </c>
      <c r="G360" s="5" t="s">
        <v>1192</v>
      </c>
      <c r="H360" s="5" t="s">
        <v>113</v>
      </c>
      <c r="I360" s="5" t="s">
        <v>67</v>
      </c>
      <c r="J360" s="5" t="s">
        <v>33</v>
      </c>
      <c r="K360" s="8"/>
      <c r="L360" s="7">
        <v>299375.51</v>
      </c>
      <c r="M360" s="7">
        <v>5456.9</v>
      </c>
      <c r="N360" s="7">
        <v>0</v>
      </c>
      <c r="O360" s="7">
        <v>0</v>
      </c>
      <c r="P360" s="7">
        <v>0</v>
      </c>
      <c r="Q360" s="7">
        <v>0</v>
      </c>
      <c r="R360" s="7">
        <v>0</v>
      </c>
      <c r="S360" s="7">
        <v>0</v>
      </c>
      <c r="T360" s="7">
        <v>0</v>
      </c>
      <c r="U360" s="7">
        <v>0</v>
      </c>
      <c r="V360" s="7">
        <v>0</v>
      </c>
      <c r="W360" s="7">
        <v>0</v>
      </c>
      <c r="X360" s="7">
        <f t="shared" si="10"/>
        <v>304832.41000000003</v>
      </c>
      <c r="Y360" s="7">
        <v>54832.41</v>
      </c>
    </row>
    <row r="361" spans="2:25" ht="22.5">
      <c r="B361" s="5" t="s">
        <v>1193</v>
      </c>
      <c r="C361" s="5" t="s">
        <v>1194</v>
      </c>
      <c r="D361" s="5" t="s">
        <v>1195</v>
      </c>
      <c r="E361" s="5" t="s">
        <v>1196</v>
      </c>
      <c r="F361" s="5" t="s">
        <v>540</v>
      </c>
      <c r="G361" s="5" t="s">
        <v>1195</v>
      </c>
      <c r="H361" s="5" t="s">
        <v>542</v>
      </c>
      <c r="I361" s="5" t="s">
        <v>41</v>
      </c>
      <c r="J361" s="5" t="s">
        <v>33</v>
      </c>
      <c r="K361" s="8"/>
      <c r="L361" s="7">
        <v>14082873.789999999</v>
      </c>
      <c r="M361" s="7">
        <v>12031.33</v>
      </c>
      <c r="N361" s="7">
        <v>0</v>
      </c>
      <c r="O361" s="7">
        <v>0</v>
      </c>
      <c r="P361" s="7">
        <v>0</v>
      </c>
      <c r="Q361" s="7">
        <v>0</v>
      </c>
      <c r="R361" s="7">
        <v>0</v>
      </c>
      <c r="S361" s="7">
        <v>0</v>
      </c>
      <c r="T361" s="7">
        <v>0</v>
      </c>
      <c r="U361" s="7">
        <v>0</v>
      </c>
      <c r="V361" s="7">
        <v>0</v>
      </c>
      <c r="W361" s="7">
        <v>0</v>
      </c>
      <c r="X361" s="7">
        <f t="shared" si="10"/>
        <v>14094905.119999999</v>
      </c>
      <c r="Y361" s="7">
        <v>14078086.58</v>
      </c>
    </row>
    <row r="362" spans="2:25">
      <c r="B362" s="5" t="s">
        <v>1193</v>
      </c>
      <c r="C362" s="5" t="s">
        <v>1194</v>
      </c>
      <c r="D362" s="5" t="s">
        <v>1197</v>
      </c>
      <c r="E362" s="5" t="s">
        <v>1198</v>
      </c>
      <c r="F362" s="5" t="s">
        <v>540</v>
      </c>
      <c r="G362" s="5" t="s">
        <v>1199</v>
      </c>
      <c r="H362" s="5" t="s">
        <v>542</v>
      </c>
      <c r="I362" s="5" t="s">
        <v>41</v>
      </c>
      <c r="J362" s="5" t="s">
        <v>33</v>
      </c>
      <c r="K362" s="8"/>
      <c r="L362" s="7">
        <v>4130374.38</v>
      </c>
      <c r="M362" s="7">
        <v>16868.43</v>
      </c>
      <c r="N362" s="7">
        <v>0</v>
      </c>
      <c r="O362" s="7">
        <v>0</v>
      </c>
      <c r="P362" s="7">
        <v>0</v>
      </c>
      <c r="Q362" s="7">
        <v>0</v>
      </c>
      <c r="R362" s="7">
        <v>0</v>
      </c>
      <c r="S362" s="7">
        <v>0</v>
      </c>
      <c r="T362" s="7">
        <v>0</v>
      </c>
      <c r="U362" s="7">
        <v>0</v>
      </c>
      <c r="V362" s="7">
        <v>0</v>
      </c>
      <c r="W362" s="7">
        <v>0</v>
      </c>
      <c r="X362" s="7">
        <f t="shared" si="10"/>
        <v>4147242.81</v>
      </c>
      <c r="Y362" s="7">
        <v>4147242.81</v>
      </c>
    </row>
    <row r="363" spans="2:25">
      <c r="B363" s="5" t="s">
        <v>585</v>
      </c>
      <c r="C363" s="5" t="s">
        <v>586</v>
      </c>
      <c r="D363" s="5" t="s">
        <v>1200</v>
      </c>
      <c r="E363" s="5" t="s">
        <v>1201</v>
      </c>
      <c r="F363" s="5" t="s">
        <v>29</v>
      </c>
      <c r="G363" s="5" t="s">
        <v>1200</v>
      </c>
      <c r="H363" s="5" t="s">
        <v>31</v>
      </c>
      <c r="I363" s="5" t="s">
        <v>303</v>
      </c>
      <c r="J363" s="5" t="s">
        <v>122</v>
      </c>
      <c r="K363" s="6">
        <v>129</v>
      </c>
      <c r="L363" s="7">
        <v>0</v>
      </c>
      <c r="M363" s="7">
        <v>296471</v>
      </c>
      <c r="N363" s="9">
        <v>1325596</v>
      </c>
      <c r="O363" s="9">
        <v>1302933</v>
      </c>
      <c r="P363" s="9">
        <v>0</v>
      </c>
      <c r="Q363" s="9">
        <v>0</v>
      </c>
      <c r="R363" s="7">
        <v>0</v>
      </c>
      <c r="S363" s="7">
        <v>0</v>
      </c>
      <c r="T363" s="7">
        <v>0</v>
      </c>
      <c r="U363" s="7">
        <v>0</v>
      </c>
      <c r="V363" s="7">
        <v>0</v>
      </c>
      <c r="W363" s="7">
        <v>0</v>
      </c>
      <c r="X363" s="7">
        <f t="shared" si="10"/>
        <v>2925000</v>
      </c>
      <c r="Y363" s="7">
        <v>2925000</v>
      </c>
    </row>
    <row r="364" spans="2:25">
      <c r="B364" s="5" t="s">
        <v>585</v>
      </c>
      <c r="C364" s="5" t="s">
        <v>586</v>
      </c>
      <c r="D364" s="5" t="s">
        <v>1202</v>
      </c>
      <c r="E364" s="5" t="s">
        <v>1203</v>
      </c>
      <c r="F364" s="5" t="s">
        <v>29</v>
      </c>
      <c r="G364" s="5" t="s">
        <v>1204</v>
      </c>
      <c r="H364" s="5" t="s">
        <v>31</v>
      </c>
      <c r="I364" s="5" t="s">
        <v>303</v>
      </c>
      <c r="J364" s="5" t="s">
        <v>33</v>
      </c>
      <c r="K364" s="6">
        <v>144</v>
      </c>
      <c r="L364" s="7">
        <v>276517.7</v>
      </c>
      <c r="M364" s="7">
        <v>327712.73</v>
      </c>
      <c r="N364" s="7">
        <v>356138</v>
      </c>
      <c r="O364" s="7">
        <v>67902</v>
      </c>
      <c r="P364" s="7">
        <v>2326634</v>
      </c>
      <c r="Q364" s="7">
        <v>85461</v>
      </c>
      <c r="R364" s="7">
        <v>0</v>
      </c>
      <c r="S364" s="7">
        <v>0</v>
      </c>
      <c r="T364" s="7">
        <v>0</v>
      </c>
      <c r="U364" s="7">
        <v>0</v>
      </c>
      <c r="V364" s="7">
        <v>0</v>
      </c>
      <c r="W364" s="7">
        <v>0</v>
      </c>
      <c r="X364" s="7">
        <f t="shared" si="10"/>
        <v>3440365.43</v>
      </c>
      <c r="Y364" s="7">
        <v>3440365.43</v>
      </c>
    </row>
    <row r="365" spans="2:25">
      <c r="B365" s="5" t="s">
        <v>585</v>
      </c>
      <c r="C365" s="5" t="s">
        <v>586</v>
      </c>
      <c r="D365" s="5" t="s">
        <v>1205</v>
      </c>
      <c r="E365" s="5" t="s">
        <v>1206</v>
      </c>
      <c r="F365" s="5" t="s">
        <v>29</v>
      </c>
      <c r="G365" s="5" t="s">
        <v>1207</v>
      </c>
      <c r="H365" s="5" t="s">
        <v>31</v>
      </c>
      <c r="I365" s="5" t="s">
        <v>303</v>
      </c>
      <c r="J365" s="5" t="s">
        <v>122</v>
      </c>
      <c r="K365" s="6">
        <v>126</v>
      </c>
      <c r="L365" s="7">
        <v>110037.91</v>
      </c>
      <c r="M365" s="12">
        <v>70000</v>
      </c>
      <c r="N365" s="7">
        <v>0</v>
      </c>
      <c r="O365" s="7">
        <v>0</v>
      </c>
      <c r="P365" s="7">
        <v>346418.92</v>
      </c>
      <c r="Q365" s="7">
        <v>343476</v>
      </c>
      <c r="R365" s="7">
        <v>1776913</v>
      </c>
      <c r="S365" s="7">
        <v>192932</v>
      </c>
      <c r="T365" s="7">
        <v>0</v>
      </c>
      <c r="U365" s="7">
        <v>0</v>
      </c>
      <c r="V365" s="7">
        <v>0</v>
      </c>
      <c r="W365" s="7">
        <v>0</v>
      </c>
      <c r="X365" s="7">
        <f t="shared" si="10"/>
        <v>2839777.83</v>
      </c>
      <c r="Y365" s="7">
        <v>2769777.83</v>
      </c>
    </row>
    <row r="366" spans="2:25">
      <c r="B366" s="5" t="s">
        <v>585</v>
      </c>
      <c r="C366" s="5" t="s">
        <v>586</v>
      </c>
      <c r="D366" s="5" t="s">
        <v>1208</v>
      </c>
      <c r="E366" s="5" t="s">
        <v>1209</v>
      </c>
      <c r="F366" s="5" t="s">
        <v>29</v>
      </c>
      <c r="G366" s="5" t="s">
        <v>1210</v>
      </c>
      <c r="H366" s="5" t="s">
        <v>31</v>
      </c>
      <c r="I366" s="5" t="s">
        <v>303</v>
      </c>
      <c r="J366" s="5" t="s">
        <v>122</v>
      </c>
      <c r="K366" s="6">
        <v>126</v>
      </c>
      <c r="L366" s="7">
        <v>62510.51</v>
      </c>
      <c r="M366" s="7">
        <v>298629.73</v>
      </c>
      <c r="N366" s="13"/>
      <c r="O366" s="13"/>
      <c r="P366" s="7">
        <v>332173</v>
      </c>
      <c r="Q366" s="7">
        <v>1502712</v>
      </c>
      <c r="R366" s="7">
        <v>535114</v>
      </c>
      <c r="S366" s="7">
        <v>0</v>
      </c>
      <c r="T366" s="7">
        <v>0</v>
      </c>
      <c r="U366" s="7">
        <v>0</v>
      </c>
      <c r="V366" s="7">
        <v>0</v>
      </c>
      <c r="W366" s="7">
        <v>0</v>
      </c>
      <c r="X366" s="7">
        <f>SUM(Q366:W366)+L366+M366+P366+Q366</f>
        <v>4233851.24</v>
      </c>
      <c r="Y366" s="7">
        <v>2731139.24</v>
      </c>
    </row>
    <row r="367" spans="2:25" ht="22.5">
      <c r="B367" s="5" t="s">
        <v>660</v>
      </c>
      <c r="C367" s="5" t="s">
        <v>661</v>
      </c>
      <c r="D367" s="5" t="s">
        <v>1211</v>
      </c>
      <c r="E367" s="5" t="s">
        <v>1212</v>
      </c>
      <c r="F367" s="5" t="s">
        <v>222</v>
      </c>
      <c r="G367" s="5" t="s">
        <v>1213</v>
      </c>
      <c r="H367" s="5" t="s">
        <v>40</v>
      </c>
      <c r="I367" s="5" t="s">
        <v>67</v>
      </c>
      <c r="J367" s="5" t="s">
        <v>33</v>
      </c>
      <c r="K367" s="6">
        <v>64</v>
      </c>
      <c r="L367" s="7">
        <v>772559.84</v>
      </c>
      <c r="M367" s="7">
        <v>187824</v>
      </c>
      <c r="N367" s="7">
        <v>346881</v>
      </c>
      <c r="O367" s="7">
        <v>434384</v>
      </c>
      <c r="P367" s="7">
        <v>142949</v>
      </c>
      <c r="Q367" s="7">
        <v>0</v>
      </c>
      <c r="R367" s="7">
        <v>0</v>
      </c>
      <c r="S367" s="7">
        <v>0</v>
      </c>
      <c r="T367" s="7">
        <v>0</v>
      </c>
      <c r="U367" s="7">
        <v>0</v>
      </c>
      <c r="V367" s="7">
        <v>0</v>
      </c>
      <c r="W367" s="7">
        <v>0</v>
      </c>
      <c r="X367" s="7">
        <f t="shared" ref="X367:X403" si="11">SUM(P367:W367)+L367+M367+N367+O367</f>
        <v>1884597.8399999999</v>
      </c>
      <c r="Y367" s="7">
        <v>1884597.84</v>
      </c>
    </row>
    <row r="368" spans="2:25" ht="22.5">
      <c r="B368" s="5" t="s">
        <v>660</v>
      </c>
      <c r="C368" s="5" t="s">
        <v>661</v>
      </c>
      <c r="D368" s="5" t="s">
        <v>1214</v>
      </c>
      <c r="E368" s="5" t="s">
        <v>1215</v>
      </c>
      <c r="F368" s="5" t="s">
        <v>222</v>
      </c>
      <c r="G368" s="5" t="s">
        <v>1216</v>
      </c>
      <c r="H368" s="5" t="s">
        <v>31</v>
      </c>
      <c r="I368" s="5" t="s">
        <v>67</v>
      </c>
      <c r="J368" s="5" t="s">
        <v>33</v>
      </c>
      <c r="K368" s="6">
        <v>120</v>
      </c>
      <c r="L368" s="7">
        <v>290107.7</v>
      </c>
      <c r="M368" s="7">
        <v>0</v>
      </c>
      <c r="N368" s="7">
        <v>55731</v>
      </c>
      <c r="O368" s="7">
        <v>831269</v>
      </c>
      <c r="P368" s="7">
        <v>0</v>
      </c>
      <c r="Q368" s="7">
        <v>0</v>
      </c>
      <c r="R368" s="7">
        <v>0</v>
      </c>
      <c r="S368" s="7">
        <v>0</v>
      </c>
      <c r="T368" s="7">
        <v>0</v>
      </c>
      <c r="U368" s="7">
        <v>0</v>
      </c>
      <c r="V368" s="7">
        <v>0</v>
      </c>
      <c r="W368" s="7">
        <v>0</v>
      </c>
      <c r="X368" s="7">
        <f t="shared" si="11"/>
        <v>1177107.7</v>
      </c>
      <c r="Y368" s="7">
        <v>1177107.7</v>
      </c>
    </row>
    <row r="369" spans="2:25" ht="22.5">
      <c r="B369" s="5" t="s">
        <v>660</v>
      </c>
      <c r="C369" s="5" t="s">
        <v>661</v>
      </c>
      <c r="D369" s="5" t="s">
        <v>1217</v>
      </c>
      <c r="E369" s="5" t="s">
        <v>1218</v>
      </c>
      <c r="F369" s="5" t="s">
        <v>222</v>
      </c>
      <c r="G369" s="5" t="s">
        <v>1217</v>
      </c>
      <c r="H369" s="5" t="s">
        <v>542</v>
      </c>
      <c r="I369" s="5" t="s">
        <v>67</v>
      </c>
      <c r="J369" s="5" t="s">
        <v>33</v>
      </c>
      <c r="K369" s="8"/>
      <c r="L369" s="7">
        <v>1277.8</v>
      </c>
      <c r="M369" s="7">
        <v>1413.63</v>
      </c>
      <c r="N369" s="7">
        <v>0</v>
      </c>
      <c r="O369" s="7">
        <v>0</v>
      </c>
      <c r="P369" s="7">
        <v>0</v>
      </c>
      <c r="Q369" s="7">
        <v>0</v>
      </c>
      <c r="R369" s="7">
        <v>0</v>
      </c>
      <c r="S369" s="7">
        <v>0</v>
      </c>
      <c r="T369" s="7">
        <v>0</v>
      </c>
      <c r="U369" s="7">
        <v>0</v>
      </c>
      <c r="V369" s="7">
        <v>0</v>
      </c>
      <c r="W369" s="7">
        <v>0</v>
      </c>
      <c r="X369" s="7">
        <f t="shared" si="11"/>
        <v>2691.4300000000003</v>
      </c>
      <c r="Y369" s="7">
        <v>2691.43</v>
      </c>
    </row>
    <row r="370" spans="2:25" ht="22.5">
      <c r="B370" s="5" t="s">
        <v>660</v>
      </c>
      <c r="C370" s="5" t="s">
        <v>661</v>
      </c>
      <c r="D370" s="5" t="s">
        <v>1219</v>
      </c>
      <c r="E370" s="5" t="s">
        <v>1220</v>
      </c>
      <c r="F370" s="5" t="s">
        <v>222</v>
      </c>
      <c r="G370" s="5" t="s">
        <v>1221</v>
      </c>
      <c r="H370" s="5" t="s">
        <v>113</v>
      </c>
      <c r="I370" s="5" t="s">
        <v>67</v>
      </c>
      <c r="J370" s="5" t="s">
        <v>33</v>
      </c>
      <c r="K370" s="6">
        <v>132</v>
      </c>
      <c r="L370" s="7">
        <v>132834.20000000001</v>
      </c>
      <c r="M370" s="7">
        <v>89202.35</v>
      </c>
      <c r="N370" s="7">
        <v>116825</v>
      </c>
      <c r="O370" s="7">
        <v>297446</v>
      </c>
      <c r="P370" s="7">
        <v>351854</v>
      </c>
      <c r="Q370" s="7">
        <v>6918</v>
      </c>
      <c r="R370" s="7">
        <v>0</v>
      </c>
      <c r="S370" s="7">
        <v>0</v>
      </c>
      <c r="T370" s="7">
        <v>0</v>
      </c>
      <c r="U370" s="7">
        <v>0</v>
      </c>
      <c r="V370" s="7">
        <v>0</v>
      </c>
      <c r="W370" s="7">
        <v>0</v>
      </c>
      <c r="X370" s="7">
        <f t="shared" si="11"/>
        <v>995079.55</v>
      </c>
      <c r="Y370" s="7">
        <v>995079.55</v>
      </c>
    </row>
    <row r="371" spans="2:25" ht="22.5">
      <c r="B371" s="5" t="s">
        <v>660</v>
      </c>
      <c r="C371" s="5" t="s">
        <v>661</v>
      </c>
      <c r="D371" s="5" t="s">
        <v>1222</v>
      </c>
      <c r="E371" s="5" t="s">
        <v>1223</v>
      </c>
      <c r="F371" s="5" t="s">
        <v>222</v>
      </c>
      <c r="G371" s="5" t="s">
        <v>1224</v>
      </c>
      <c r="H371" s="5" t="s">
        <v>31</v>
      </c>
      <c r="I371" s="5" t="s">
        <v>67</v>
      </c>
      <c r="J371" s="5" t="s">
        <v>33</v>
      </c>
      <c r="K371" s="6">
        <v>120</v>
      </c>
      <c r="L371" s="7">
        <v>380567.72</v>
      </c>
      <c r="M371" s="7">
        <v>48550.05</v>
      </c>
      <c r="N371" s="7">
        <v>0</v>
      </c>
      <c r="O371" s="7">
        <v>0</v>
      </c>
      <c r="P371" s="7">
        <v>0</v>
      </c>
      <c r="Q371" s="7">
        <v>0</v>
      </c>
      <c r="R371" s="7">
        <v>0</v>
      </c>
      <c r="S371" s="7">
        <v>0</v>
      </c>
      <c r="T371" s="7">
        <v>0</v>
      </c>
      <c r="U371" s="7">
        <v>0</v>
      </c>
      <c r="V371" s="7">
        <v>0</v>
      </c>
      <c r="W371" s="7">
        <v>0</v>
      </c>
      <c r="X371" s="7">
        <f t="shared" si="11"/>
        <v>429117.76999999996</v>
      </c>
      <c r="Y371" s="7">
        <v>429117.77</v>
      </c>
    </row>
    <row r="372" spans="2:25" ht="22.5">
      <c r="B372" s="5" t="s">
        <v>676</v>
      </c>
      <c r="C372" s="5" t="s">
        <v>677</v>
      </c>
      <c r="D372" s="5" t="s">
        <v>1225</v>
      </c>
      <c r="E372" s="5" t="s">
        <v>1226</v>
      </c>
      <c r="F372" s="5" t="s">
        <v>222</v>
      </c>
      <c r="G372" s="5" t="s">
        <v>1227</v>
      </c>
      <c r="H372" s="5" t="s">
        <v>31</v>
      </c>
      <c r="I372" s="5" t="s">
        <v>67</v>
      </c>
      <c r="J372" s="5" t="s">
        <v>33</v>
      </c>
      <c r="K372" s="6">
        <v>99</v>
      </c>
      <c r="L372" s="7">
        <v>130631.58</v>
      </c>
      <c r="M372" s="7">
        <v>4169.04</v>
      </c>
      <c r="N372" s="7">
        <v>0</v>
      </c>
      <c r="O372" s="7">
        <v>0</v>
      </c>
      <c r="P372" s="7">
        <v>0</v>
      </c>
      <c r="Q372" s="7">
        <v>0</v>
      </c>
      <c r="R372" s="7">
        <v>0</v>
      </c>
      <c r="S372" s="7">
        <v>0</v>
      </c>
      <c r="T372" s="7">
        <v>0</v>
      </c>
      <c r="U372" s="7">
        <v>0</v>
      </c>
      <c r="V372" s="7">
        <v>0</v>
      </c>
      <c r="W372" s="7">
        <v>0</v>
      </c>
      <c r="X372" s="7">
        <f t="shared" si="11"/>
        <v>134800.62</v>
      </c>
      <c r="Y372" s="7">
        <v>134800.62</v>
      </c>
    </row>
    <row r="373" spans="2:25" ht="22.5">
      <c r="B373" s="5" t="s">
        <v>676</v>
      </c>
      <c r="C373" s="5" t="s">
        <v>677</v>
      </c>
      <c r="D373" s="5" t="s">
        <v>1228</v>
      </c>
      <c r="E373" s="5" t="s">
        <v>1229</v>
      </c>
      <c r="F373" s="5" t="s">
        <v>222</v>
      </c>
      <c r="G373" s="5" t="s">
        <v>1230</v>
      </c>
      <c r="H373" s="5" t="s">
        <v>31</v>
      </c>
      <c r="I373" s="5" t="s">
        <v>67</v>
      </c>
      <c r="J373" s="5" t="s">
        <v>122</v>
      </c>
      <c r="K373" s="6">
        <v>120</v>
      </c>
      <c r="L373" s="7">
        <v>38781.72</v>
      </c>
      <c r="M373" s="7">
        <v>226803.46</v>
      </c>
      <c r="N373" s="7">
        <v>228034.6032824</v>
      </c>
      <c r="O373" s="7">
        <v>0</v>
      </c>
      <c r="P373" s="7">
        <v>0</v>
      </c>
      <c r="Q373" s="7">
        <v>0</v>
      </c>
      <c r="R373" s="7">
        <v>0</v>
      </c>
      <c r="S373" s="7">
        <v>0</v>
      </c>
      <c r="T373" s="7">
        <v>0</v>
      </c>
      <c r="U373" s="7">
        <v>0</v>
      </c>
      <c r="V373" s="7">
        <v>0</v>
      </c>
      <c r="W373" s="7">
        <v>0</v>
      </c>
      <c r="X373" s="7">
        <f t="shared" si="11"/>
        <v>493619.78328239999</v>
      </c>
      <c r="Y373" s="7">
        <v>493619.78328239999</v>
      </c>
    </row>
    <row r="374" spans="2:25" ht="22.5">
      <c r="B374" s="5" t="s">
        <v>693</v>
      </c>
      <c r="C374" s="5" t="s">
        <v>694</v>
      </c>
      <c r="D374" s="5" t="s">
        <v>1231</v>
      </c>
      <c r="E374" s="5" t="s">
        <v>1232</v>
      </c>
      <c r="F374" s="5" t="s">
        <v>222</v>
      </c>
      <c r="G374" s="5" t="s">
        <v>1231</v>
      </c>
      <c r="H374" s="5" t="s">
        <v>90</v>
      </c>
      <c r="I374" s="5" t="s">
        <v>67</v>
      </c>
      <c r="J374" s="5" t="s">
        <v>122</v>
      </c>
      <c r="K374" s="6">
        <v>138</v>
      </c>
      <c r="L374" s="7">
        <v>0</v>
      </c>
      <c r="M374" s="7">
        <v>0</v>
      </c>
      <c r="N374" s="7">
        <v>98500</v>
      </c>
      <c r="O374" s="7">
        <v>97100</v>
      </c>
      <c r="P374" s="7">
        <v>0</v>
      </c>
      <c r="Q374" s="7">
        <v>0</v>
      </c>
      <c r="R374" s="7">
        <v>0</v>
      </c>
      <c r="S374" s="7">
        <v>0</v>
      </c>
      <c r="T374" s="7">
        <v>0</v>
      </c>
      <c r="U374" s="7">
        <v>0</v>
      </c>
      <c r="V374" s="7">
        <v>0</v>
      </c>
      <c r="W374" s="7">
        <v>0</v>
      </c>
      <c r="X374" s="7">
        <f t="shared" si="11"/>
        <v>195600</v>
      </c>
      <c r="Y374" s="7">
        <v>195600</v>
      </c>
    </row>
    <row r="375" spans="2:25" ht="22.5">
      <c r="B375" s="5" t="s">
        <v>693</v>
      </c>
      <c r="C375" s="5" t="s">
        <v>694</v>
      </c>
      <c r="D375" s="5" t="s">
        <v>1233</v>
      </c>
      <c r="E375" s="5" t="s">
        <v>1234</v>
      </c>
      <c r="F375" s="5" t="s">
        <v>222</v>
      </c>
      <c r="G375" s="5" t="s">
        <v>1233</v>
      </c>
      <c r="H375" s="5" t="s">
        <v>31</v>
      </c>
      <c r="I375" s="5" t="s">
        <v>67</v>
      </c>
      <c r="J375" s="5" t="s">
        <v>122</v>
      </c>
      <c r="K375" s="6">
        <v>138</v>
      </c>
      <c r="L375" s="7">
        <v>0</v>
      </c>
      <c r="M375" s="7">
        <v>44992</v>
      </c>
      <c r="N375" s="7">
        <v>239709</v>
      </c>
      <c r="O375" s="7">
        <v>1212988</v>
      </c>
      <c r="P375" s="7">
        <v>605214</v>
      </c>
      <c r="Q375" s="7">
        <v>0</v>
      </c>
      <c r="R375" s="7">
        <v>0</v>
      </c>
      <c r="S375" s="7">
        <v>0</v>
      </c>
      <c r="T375" s="7">
        <v>0</v>
      </c>
      <c r="U375" s="7">
        <v>0</v>
      </c>
      <c r="V375" s="7">
        <v>0</v>
      </c>
      <c r="W375" s="7">
        <v>0</v>
      </c>
      <c r="X375" s="7">
        <f t="shared" si="11"/>
        <v>2102903</v>
      </c>
      <c r="Y375" s="7">
        <v>2102903</v>
      </c>
    </row>
    <row r="376" spans="2:25" ht="22.5">
      <c r="B376" s="5" t="s">
        <v>693</v>
      </c>
      <c r="C376" s="5" t="s">
        <v>694</v>
      </c>
      <c r="D376" s="5" t="s">
        <v>1235</v>
      </c>
      <c r="E376" s="5" t="s">
        <v>1236</v>
      </c>
      <c r="F376" s="5" t="s">
        <v>222</v>
      </c>
      <c r="G376" s="5" t="s">
        <v>1235</v>
      </c>
      <c r="H376" s="5" t="s">
        <v>31</v>
      </c>
      <c r="I376" s="5" t="s">
        <v>67</v>
      </c>
      <c r="J376" s="5" t="s">
        <v>122</v>
      </c>
      <c r="K376" s="6">
        <v>135</v>
      </c>
      <c r="L376" s="7">
        <v>0</v>
      </c>
      <c r="M376" s="7">
        <v>0</v>
      </c>
      <c r="N376" s="7">
        <v>206701</v>
      </c>
      <c r="O376" s="7">
        <v>153002</v>
      </c>
      <c r="P376" s="7">
        <v>0</v>
      </c>
      <c r="Q376" s="7">
        <v>0</v>
      </c>
      <c r="R376" s="7">
        <v>0</v>
      </c>
      <c r="S376" s="7">
        <v>0</v>
      </c>
      <c r="T376" s="7">
        <v>0</v>
      </c>
      <c r="U376" s="7">
        <v>0</v>
      </c>
      <c r="V376" s="7">
        <v>0</v>
      </c>
      <c r="W376" s="7">
        <v>0</v>
      </c>
      <c r="X376" s="7">
        <f t="shared" si="11"/>
        <v>359703</v>
      </c>
      <c r="Y376" s="7">
        <v>359703</v>
      </c>
    </row>
    <row r="377" spans="2:25" ht="22.5">
      <c r="B377" s="5" t="s">
        <v>693</v>
      </c>
      <c r="C377" s="5" t="s">
        <v>694</v>
      </c>
      <c r="D377" s="5" t="s">
        <v>1237</v>
      </c>
      <c r="E377" s="5" t="s">
        <v>1238</v>
      </c>
      <c r="F377" s="5" t="s">
        <v>222</v>
      </c>
      <c r="G377" s="5" t="s">
        <v>1237</v>
      </c>
      <c r="H377" s="5" t="s">
        <v>31</v>
      </c>
      <c r="I377" s="5" t="s">
        <v>67</v>
      </c>
      <c r="J377" s="5" t="s">
        <v>122</v>
      </c>
      <c r="K377" s="6">
        <v>120</v>
      </c>
      <c r="L377" s="7">
        <v>0</v>
      </c>
      <c r="M377" s="7">
        <v>39900</v>
      </c>
      <c r="N377" s="7">
        <v>287841</v>
      </c>
      <c r="O377" s="7">
        <v>650431</v>
      </c>
      <c r="P377" s="7">
        <v>243529</v>
      </c>
      <c r="Q377" s="7">
        <v>0</v>
      </c>
      <c r="R377" s="7">
        <v>0</v>
      </c>
      <c r="S377" s="7">
        <v>0</v>
      </c>
      <c r="T377" s="7">
        <v>0</v>
      </c>
      <c r="U377" s="7">
        <v>0</v>
      </c>
      <c r="V377" s="7">
        <v>0</v>
      </c>
      <c r="W377" s="7">
        <v>0</v>
      </c>
      <c r="X377" s="7">
        <f t="shared" si="11"/>
        <v>1221701</v>
      </c>
      <c r="Y377" s="7">
        <v>1221701</v>
      </c>
    </row>
    <row r="378" spans="2:25" ht="22.5">
      <c r="B378" s="5" t="s">
        <v>1239</v>
      </c>
      <c r="C378" s="5" t="s">
        <v>1240</v>
      </c>
      <c r="D378" s="5" t="s">
        <v>1241</v>
      </c>
      <c r="E378" s="5" t="s">
        <v>1242</v>
      </c>
      <c r="F378" s="5" t="s">
        <v>525</v>
      </c>
      <c r="G378" s="5" t="s">
        <v>1243</v>
      </c>
      <c r="H378" s="5" t="s">
        <v>90</v>
      </c>
      <c r="I378" s="5" t="s">
        <v>266</v>
      </c>
      <c r="J378" s="5" t="s">
        <v>33</v>
      </c>
      <c r="K378" s="6">
        <v>144</v>
      </c>
      <c r="L378" s="7">
        <v>34055048.640000001</v>
      </c>
      <c r="M378" s="7">
        <v>1633.24</v>
      </c>
      <c r="N378" s="7">
        <v>0</v>
      </c>
      <c r="O378" s="7">
        <v>0</v>
      </c>
      <c r="P378" s="7">
        <v>0</v>
      </c>
      <c r="Q378" s="7">
        <v>0</v>
      </c>
      <c r="R378" s="7">
        <v>0</v>
      </c>
      <c r="S378" s="7">
        <v>0</v>
      </c>
      <c r="T378" s="7">
        <v>0</v>
      </c>
      <c r="U378" s="7">
        <v>0</v>
      </c>
      <c r="V378" s="7">
        <v>0</v>
      </c>
      <c r="W378" s="7">
        <v>0</v>
      </c>
      <c r="X378" s="7">
        <f t="shared" si="11"/>
        <v>34056681.880000003</v>
      </c>
      <c r="Y378" s="7">
        <v>34056681.880000003</v>
      </c>
    </row>
    <row r="379" spans="2:25" ht="22.5">
      <c r="B379" s="5" t="s">
        <v>700</v>
      </c>
      <c r="C379" s="5" t="s">
        <v>701</v>
      </c>
      <c r="D379" s="5" t="s">
        <v>1244</v>
      </c>
      <c r="E379" s="5" t="s">
        <v>1245</v>
      </c>
      <c r="F379" s="5" t="s">
        <v>38</v>
      </c>
      <c r="G379" s="5" t="s">
        <v>707</v>
      </c>
      <c r="H379" s="5" t="s">
        <v>31</v>
      </c>
      <c r="I379" s="5" t="s">
        <v>41</v>
      </c>
      <c r="J379" s="5" t="s">
        <v>33</v>
      </c>
      <c r="K379" s="6">
        <v>114</v>
      </c>
      <c r="L379" s="7">
        <v>9519278.4299999997</v>
      </c>
      <c r="M379" s="7">
        <v>601033.53</v>
      </c>
      <c r="N379" s="7">
        <v>0</v>
      </c>
      <c r="O379" s="7">
        <v>0</v>
      </c>
      <c r="P379" s="7">
        <v>0</v>
      </c>
      <c r="Q379" s="7">
        <v>0</v>
      </c>
      <c r="R379" s="7">
        <v>0</v>
      </c>
      <c r="S379" s="7">
        <v>0</v>
      </c>
      <c r="T379" s="7">
        <v>0</v>
      </c>
      <c r="U379" s="7">
        <v>0</v>
      </c>
      <c r="V379" s="7">
        <v>0</v>
      </c>
      <c r="W379" s="7">
        <v>0</v>
      </c>
      <c r="X379" s="7">
        <f t="shared" si="11"/>
        <v>10120311.959999999</v>
      </c>
      <c r="Y379" s="7">
        <v>10120311.960000001</v>
      </c>
    </row>
    <row r="380" spans="2:25" ht="22.5">
      <c r="B380" s="5" t="s">
        <v>719</v>
      </c>
      <c r="C380" s="5" t="s">
        <v>720</v>
      </c>
      <c r="D380" s="5" t="s">
        <v>1246</v>
      </c>
      <c r="E380" s="5" t="s">
        <v>1247</v>
      </c>
      <c r="F380" s="5" t="s">
        <v>214</v>
      </c>
      <c r="G380" s="5" t="s">
        <v>1248</v>
      </c>
      <c r="H380" s="5" t="s">
        <v>216</v>
      </c>
      <c r="I380" s="5" t="s">
        <v>67</v>
      </c>
      <c r="J380" s="5" t="s">
        <v>33</v>
      </c>
      <c r="K380" s="6">
        <v>105</v>
      </c>
      <c r="L380" s="7">
        <v>0</v>
      </c>
      <c r="M380" s="7">
        <v>286237.61</v>
      </c>
      <c r="N380" s="7">
        <v>462814</v>
      </c>
      <c r="O380" s="7">
        <v>0</v>
      </c>
      <c r="P380" s="7">
        <v>0</v>
      </c>
      <c r="Q380" s="7">
        <v>0</v>
      </c>
      <c r="R380" s="7">
        <v>0</v>
      </c>
      <c r="S380" s="7">
        <v>0</v>
      </c>
      <c r="T380" s="7">
        <v>0</v>
      </c>
      <c r="U380" s="7">
        <v>0</v>
      </c>
      <c r="V380" s="7">
        <v>0</v>
      </c>
      <c r="W380" s="7">
        <v>0</v>
      </c>
      <c r="X380" s="7">
        <f t="shared" si="11"/>
        <v>749051.61</v>
      </c>
      <c r="Y380" s="7">
        <v>749051.61</v>
      </c>
    </row>
    <row r="381" spans="2:25" ht="22.5">
      <c r="B381" s="5" t="s">
        <v>719</v>
      </c>
      <c r="C381" s="5" t="s">
        <v>720</v>
      </c>
      <c r="D381" s="5" t="s">
        <v>1249</v>
      </c>
      <c r="E381" s="5" t="s">
        <v>1250</v>
      </c>
      <c r="F381" s="5" t="s">
        <v>222</v>
      </c>
      <c r="G381" s="5" t="s">
        <v>1251</v>
      </c>
      <c r="H381" s="5" t="s">
        <v>216</v>
      </c>
      <c r="I381" s="5" t="s">
        <v>67</v>
      </c>
      <c r="J381" s="5" t="s">
        <v>33</v>
      </c>
      <c r="K381" s="6">
        <v>141</v>
      </c>
      <c r="L381" s="7">
        <v>1134341.5900000001</v>
      </c>
      <c r="M381" s="7">
        <v>41835.42</v>
      </c>
      <c r="N381" s="7">
        <v>0</v>
      </c>
      <c r="O381" s="7">
        <v>0</v>
      </c>
      <c r="P381" s="7">
        <v>0</v>
      </c>
      <c r="Q381" s="7">
        <v>0</v>
      </c>
      <c r="R381" s="7">
        <v>0</v>
      </c>
      <c r="S381" s="7">
        <v>0</v>
      </c>
      <c r="T381" s="7">
        <v>0</v>
      </c>
      <c r="U381" s="7">
        <v>0</v>
      </c>
      <c r="V381" s="7">
        <v>0</v>
      </c>
      <c r="W381" s="7">
        <v>0</v>
      </c>
      <c r="X381" s="7">
        <f t="shared" si="11"/>
        <v>1176177.01</v>
      </c>
      <c r="Y381" s="7">
        <v>1176177.01</v>
      </c>
    </row>
    <row r="382" spans="2:25" ht="22.5">
      <c r="B382" s="5" t="s">
        <v>719</v>
      </c>
      <c r="C382" s="5" t="s">
        <v>720</v>
      </c>
      <c r="D382" s="5" t="s">
        <v>1252</v>
      </c>
      <c r="E382" s="5" t="s">
        <v>1253</v>
      </c>
      <c r="F382" s="5" t="s">
        <v>222</v>
      </c>
      <c r="G382" s="5" t="s">
        <v>1254</v>
      </c>
      <c r="H382" s="5" t="s">
        <v>113</v>
      </c>
      <c r="I382" s="5" t="s">
        <v>67</v>
      </c>
      <c r="J382" s="5" t="s">
        <v>33</v>
      </c>
      <c r="K382" s="6">
        <v>138</v>
      </c>
      <c r="L382" s="7">
        <v>578085.49</v>
      </c>
      <c r="M382" s="7">
        <v>16113.18</v>
      </c>
      <c r="N382" s="7">
        <v>0</v>
      </c>
      <c r="O382" s="7">
        <v>0</v>
      </c>
      <c r="P382" s="7">
        <v>0</v>
      </c>
      <c r="Q382" s="7">
        <v>0</v>
      </c>
      <c r="R382" s="7">
        <v>0</v>
      </c>
      <c r="S382" s="7">
        <v>0</v>
      </c>
      <c r="T382" s="7">
        <v>0</v>
      </c>
      <c r="U382" s="7">
        <v>0</v>
      </c>
      <c r="V382" s="7">
        <v>0</v>
      </c>
      <c r="W382" s="7">
        <v>0</v>
      </c>
      <c r="X382" s="7">
        <f t="shared" si="11"/>
        <v>594198.67000000004</v>
      </c>
      <c r="Y382" s="7">
        <v>594198.67000000004</v>
      </c>
    </row>
    <row r="383" spans="2:25" ht="22.5">
      <c r="B383" s="5" t="s">
        <v>719</v>
      </c>
      <c r="C383" s="5" t="s">
        <v>720</v>
      </c>
      <c r="D383" s="5" t="s">
        <v>1255</v>
      </c>
      <c r="E383" s="5" t="s">
        <v>1256</v>
      </c>
      <c r="F383" s="5" t="s">
        <v>222</v>
      </c>
      <c r="G383" s="5" t="s">
        <v>1257</v>
      </c>
      <c r="H383" s="5" t="s">
        <v>90</v>
      </c>
      <c r="I383" s="5" t="s">
        <v>67</v>
      </c>
      <c r="J383" s="5" t="s">
        <v>33</v>
      </c>
      <c r="K383" s="6">
        <v>138</v>
      </c>
      <c r="L383" s="7">
        <v>863720.06</v>
      </c>
      <c r="M383" s="7">
        <v>132025.76</v>
      </c>
      <c r="N383" s="9">
        <v>0</v>
      </c>
      <c r="O383" s="9">
        <v>0</v>
      </c>
      <c r="P383" s="9">
        <v>0</v>
      </c>
      <c r="Q383" s="7">
        <v>0</v>
      </c>
      <c r="R383" s="7">
        <v>0</v>
      </c>
      <c r="S383" s="7">
        <v>0</v>
      </c>
      <c r="T383" s="7">
        <v>0</v>
      </c>
      <c r="U383" s="7">
        <v>0</v>
      </c>
      <c r="V383" s="7">
        <v>0</v>
      </c>
      <c r="W383" s="7">
        <v>0</v>
      </c>
      <c r="X383" s="7">
        <f t="shared" si="11"/>
        <v>995745.82000000007</v>
      </c>
      <c r="Y383" s="7">
        <v>995745.82</v>
      </c>
    </row>
    <row r="384" spans="2:25" ht="22.5">
      <c r="B384" s="5" t="s">
        <v>730</v>
      </c>
      <c r="C384" s="5" t="s">
        <v>731</v>
      </c>
      <c r="D384" s="5" t="s">
        <v>1258</v>
      </c>
      <c r="E384" s="5" t="s">
        <v>1259</v>
      </c>
      <c r="F384" s="5" t="s">
        <v>222</v>
      </c>
      <c r="G384" s="5" t="s">
        <v>1258</v>
      </c>
      <c r="H384" s="5" t="s">
        <v>31</v>
      </c>
      <c r="I384" s="5" t="s">
        <v>67</v>
      </c>
      <c r="J384" s="5" t="s">
        <v>122</v>
      </c>
      <c r="K384" s="6">
        <v>105</v>
      </c>
      <c r="L384" s="7">
        <v>0</v>
      </c>
      <c r="M384" s="7">
        <v>0</v>
      </c>
      <c r="N384" s="7">
        <v>173701</v>
      </c>
      <c r="O384" s="7">
        <v>150000</v>
      </c>
      <c r="P384" s="7">
        <v>500000</v>
      </c>
      <c r="Q384" s="7">
        <v>0</v>
      </c>
      <c r="R384" s="7">
        <v>0</v>
      </c>
      <c r="S384" s="7">
        <v>0</v>
      </c>
      <c r="T384" s="7">
        <v>0</v>
      </c>
      <c r="U384" s="7">
        <v>0</v>
      </c>
      <c r="V384" s="7">
        <v>0</v>
      </c>
      <c r="W384" s="7">
        <v>15000000</v>
      </c>
      <c r="X384" s="7">
        <f t="shared" si="11"/>
        <v>15823701</v>
      </c>
      <c r="Y384" s="7">
        <v>15309721</v>
      </c>
    </row>
    <row r="385" spans="2:25" ht="22.5">
      <c r="B385" s="5" t="s">
        <v>735</v>
      </c>
      <c r="C385" s="5" t="s">
        <v>736</v>
      </c>
      <c r="D385" s="5" t="s">
        <v>1260</v>
      </c>
      <c r="E385" s="5" t="s">
        <v>1261</v>
      </c>
      <c r="F385" s="5" t="s">
        <v>525</v>
      </c>
      <c r="G385" s="5" t="s">
        <v>1262</v>
      </c>
      <c r="H385" s="5" t="s">
        <v>90</v>
      </c>
      <c r="I385" s="5" t="s">
        <v>67</v>
      </c>
      <c r="J385" s="5" t="s">
        <v>33</v>
      </c>
      <c r="K385" s="6">
        <v>132</v>
      </c>
      <c r="L385" s="7">
        <v>1175322.05</v>
      </c>
      <c r="M385" s="7">
        <v>6445.78</v>
      </c>
      <c r="N385" s="7">
        <v>0</v>
      </c>
      <c r="O385" s="7">
        <v>0</v>
      </c>
      <c r="P385" s="7">
        <v>0</v>
      </c>
      <c r="Q385" s="7">
        <v>0</v>
      </c>
      <c r="R385" s="7">
        <v>0</v>
      </c>
      <c r="S385" s="7">
        <v>0</v>
      </c>
      <c r="T385" s="7">
        <v>0</v>
      </c>
      <c r="U385" s="7">
        <v>0</v>
      </c>
      <c r="V385" s="7">
        <v>0</v>
      </c>
      <c r="W385" s="7">
        <v>0</v>
      </c>
      <c r="X385" s="7">
        <f t="shared" si="11"/>
        <v>1181767.83</v>
      </c>
      <c r="Y385" s="7">
        <v>1181767.83</v>
      </c>
    </row>
    <row r="386" spans="2:25" ht="22.5">
      <c r="B386" s="5" t="s">
        <v>743</v>
      </c>
      <c r="C386" s="5" t="s">
        <v>744</v>
      </c>
      <c r="D386" s="5" t="s">
        <v>1263</v>
      </c>
      <c r="E386" s="5" t="s">
        <v>1264</v>
      </c>
      <c r="F386" s="5" t="s">
        <v>38</v>
      </c>
      <c r="G386" s="5" t="s">
        <v>1265</v>
      </c>
      <c r="H386" s="5" t="s">
        <v>113</v>
      </c>
      <c r="I386" s="5" t="s">
        <v>41</v>
      </c>
      <c r="J386" s="5" t="s">
        <v>33</v>
      </c>
      <c r="K386" s="6">
        <v>114</v>
      </c>
      <c r="L386" s="7">
        <v>0</v>
      </c>
      <c r="M386" s="7">
        <v>0</v>
      </c>
      <c r="N386" s="7">
        <v>0</v>
      </c>
      <c r="O386" s="7">
        <v>0</v>
      </c>
      <c r="P386" s="7">
        <v>0</v>
      </c>
      <c r="Q386" s="7">
        <v>0</v>
      </c>
      <c r="R386" s="7">
        <v>0</v>
      </c>
      <c r="S386" s="7">
        <v>0</v>
      </c>
      <c r="T386" s="7">
        <v>0</v>
      </c>
      <c r="U386" s="7">
        <v>0</v>
      </c>
      <c r="V386" s="7">
        <v>0</v>
      </c>
      <c r="W386" s="7">
        <v>10000000</v>
      </c>
      <c r="X386" s="7">
        <f t="shared" si="11"/>
        <v>10000000</v>
      </c>
      <c r="Y386" s="7">
        <v>10370842.210000001</v>
      </c>
    </row>
    <row r="387" spans="2:25">
      <c r="B387" s="5" t="s">
        <v>747</v>
      </c>
      <c r="C387" s="5" t="s">
        <v>748</v>
      </c>
      <c r="D387" s="5" t="s">
        <v>1266</v>
      </c>
      <c r="E387" s="5" t="s">
        <v>1267</v>
      </c>
      <c r="F387" s="5" t="s">
        <v>751</v>
      </c>
      <c r="G387" s="5" t="s">
        <v>1268</v>
      </c>
      <c r="H387" s="5" t="s">
        <v>31</v>
      </c>
      <c r="I387" s="5" t="s">
        <v>32</v>
      </c>
      <c r="J387" s="5" t="s">
        <v>122</v>
      </c>
      <c r="K387" s="6">
        <v>132</v>
      </c>
      <c r="L387" s="7">
        <v>2131499.19</v>
      </c>
      <c r="M387" s="7">
        <v>273080.13</v>
      </c>
      <c r="N387" s="7">
        <v>0</v>
      </c>
      <c r="O387" s="7">
        <v>0</v>
      </c>
      <c r="P387" s="7">
        <v>0</v>
      </c>
      <c r="Q387" s="7">
        <v>0</v>
      </c>
      <c r="R387" s="7">
        <v>0</v>
      </c>
      <c r="S387" s="7">
        <v>0</v>
      </c>
      <c r="T387" s="7">
        <v>0</v>
      </c>
      <c r="U387" s="7">
        <v>0</v>
      </c>
      <c r="V387" s="7">
        <v>0</v>
      </c>
      <c r="W387" s="7">
        <v>0</v>
      </c>
      <c r="X387" s="7">
        <f t="shared" si="11"/>
        <v>2404579.3199999998</v>
      </c>
      <c r="Y387" s="7">
        <v>2404579.3199999998</v>
      </c>
    </row>
    <row r="388" spans="2:25" ht="22.5">
      <c r="B388" s="5" t="s">
        <v>747</v>
      </c>
      <c r="C388" s="5" t="s">
        <v>748</v>
      </c>
      <c r="D388" s="5" t="s">
        <v>1269</v>
      </c>
      <c r="E388" s="5" t="s">
        <v>1270</v>
      </c>
      <c r="F388" s="5" t="s">
        <v>751</v>
      </c>
      <c r="G388" s="5" t="s">
        <v>1271</v>
      </c>
      <c r="H388" s="5" t="s">
        <v>31</v>
      </c>
      <c r="I388" s="5" t="s">
        <v>32</v>
      </c>
      <c r="J388" s="5" t="s">
        <v>122</v>
      </c>
      <c r="K388" s="6">
        <v>132</v>
      </c>
      <c r="L388" s="7">
        <v>2968569.89</v>
      </c>
      <c r="M388" s="7">
        <v>148431.22</v>
      </c>
      <c r="N388" s="7">
        <v>0</v>
      </c>
      <c r="O388" s="7">
        <v>0</v>
      </c>
      <c r="P388" s="7">
        <v>0</v>
      </c>
      <c r="Q388" s="7">
        <v>0</v>
      </c>
      <c r="R388" s="7">
        <v>0</v>
      </c>
      <c r="S388" s="7">
        <v>0</v>
      </c>
      <c r="T388" s="7">
        <v>0</v>
      </c>
      <c r="U388" s="7">
        <v>0</v>
      </c>
      <c r="V388" s="7">
        <v>0</v>
      </c>
      <c r="W388" s="7">
        <v>0</v>
      </c>
      <c r="X388" s="7">
        <f t="shared" si="11"/>
        <v>3117001.1100000003</v>
      </c>
      <c r="Y388" s="7">
        <v>3117001.11</v>
      </c>
    </row>
    <row r="389" spans="2:25">
      <c r="B389" s="5" t="s">
        <v>747</v>
      </c>
      <c r="C389" s="5" t="s">
        <v>748</v>
      </c>
      <c r="D389" s="5" t="s">
        <v>1272</v>
      </c>
      <c r="E389" s="5" t="s">
        <v>1273</v>
      </c>
      <c r="F389" s="5" t="s">
        <v>751</v>
      </c>
      <c r="G389" s="5" t="s">
        <v>1272</v>
      </c>
      <c r="H389" s="5" t="s">
        <v>31</v>
      </c>
      <c r="I389" s="5" t="s">
        <v>32</v>
      </c>
      <c r="J389" s="5" t="s">
        <v>122</v>
      </c>
      <c r="K389" s="8"/>
      <c r="L389" s="7">
        <v>0</v>
      </c>
      <c r="M389" s="7">
        <v>85119</v>
      </c>
      <c r="N389" s="7">
        <v>115065.0629282</v>
      </c>
      <c r="O389" s="7">
        <v>0</v>
      </c>
      <c r="P389" s="7">
        <v>0</v>
      </c>
      <c r="Q389" s="7">
        <v>0</v>
      </c>
      <c r="R389" s="7">
        <v>0</v>
      </c>
      <c r="S389" s="7">
        <v>0</v>
      </c>
      <c r="T389" s="7">
        <v>0</v>
      </c>
      <c r="U389" s="7">
        <v>0</v>
      </c>
      <c r="V389" s="7">
        <v>0</v>
      </c>
      <c r="W389" s="7">
        <v>0</v>
      </c>
      <c r="X389" s="7">
        <f t="shared" si="11"/>
        <v>200184.0629282</v>
      </c>
      <c r="Y389" s="7">
        <v>200184.0629282</v>
      </c>
    </row>
    <row r="390" spans="2:25" ht="22.5">
      <c r="B390" s="23" t="s">
        <v>747</v>
      </c>
      <c r="C390" s="23" t="s">
        <v>748</v>
      </c>
      <c r="D390" s="23" t="s">
        <v>1274</v>
      </c>
      <c r="E390" s="23" t="s">
        <v>1275</v>
      </c>
      <c r="F390" s="5" t="s">
        <v>751</v>
      </c>
      <c r="G390" s="23" t="s">
        <v>1276</v>
      </c>
      <c r="H390" s="23" t="s">
        <v>31</v>
      </c>
      <c r="I390" s="23" t="s">
        <v>32</v>
      </c>
      <c r="J390" s="23" t="s">
        <v>33</v>
      </c>
      <c r="K390" s="26">
        <v>117</v>
      </c>
      <c r="L390" s="25">
        <v>14825.65</v>
      </c>
      <c r="M390" s="25">
        <v>114497.62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>
        <v>0</v>
      </c>
      <c r="T390" s="25">
        <v>0</v>
      </c>
      <c r="U390" s="25">
        <v>0</v>
      </c>
      <c r="V390" s="25">
        <v>0</v>
      </c>
      <c r="W390" s="25">
        <v>0</v>
      </c>
      <c r="X390" s="7">
        <f t="shared" si="11"/>
        <v>129323.26999999999</v>
      </c>
      <c r="Y390" s="25">
        <v>0</v>
      </c>
    </row>
    <row r="391" spans="2:25">
      <c r="B391" s="5" t="s">
        <v>775</v>
      </c>
      <c r="C391" s="5" t="s">
        <v>776</v>
      </c>
      <c r="D391" s="5" t="s">
        <v>1277</v>
      </c>
      <c r="E391" s="5" t="s">
        <v>1278</v>
      </c>
      <c r="F391" s="5" t="s">
        <v>636</v>
      </c>
      <c r="G391" s="5" t="s">
        <v>1279</v>
      </c>
      <c r="H391" s="5" t="s">
        <v>638</v>
      </c>
      <c r="I391" s="5" t="s">
        <v>32</v>
      </c>
      <c r="J391" s="5" t="s">
        <v>33</v>
      </c>
      <c r="K391" s="6">
        <v>120</v>
      </c>
      <c r="L391" s="7">
        <v>4044694.41</v>
      </c>
      <c r="M391" s="7">
        <v>65586.009999999995</v>
      </c>
      <c r="N391" s="7">
        <v>0</v>
      </c>
      <c r="O391" s="7">
        <v>0</v>
      </c>
      <c r="P391" s="9">
        <v>0</v>
      </c>
      <c r="Q391" s="7">
        <v>0</v>
      </c>
      <c r="R391" s="7">
        <v>0</v>
      </c>
      <c r="S391" s="7">
        <v>0</v>
      </c>
      <c r="T391" s="7">
        <v>0</v>
      </c>
      <c r="U391" s="7">
        <v>0</v>
      </c>
      <c r="V391" s="7">
        <v>0</v>
      </c>
      <c r="W391" s="7">
        <v>0</v>
      </c>
      <c r="X391" s="7">
        <f t="shared" si="11"/>
        <v>4110280.42</v>
      </c>
      <c r="Y391" s="7">
        <v>4110280.42</v>
      </c>
    </row>
    <row r="392" spans="2:25" ht="22.5">
      <c r="B392" s="5" t="s">
        <v>1280</v>
      </c>
      <c r="C392" s="5" t="s">
        <v>1281</v>
      </c>
      <c r="D392" s="5" t="s">
        <v>1282</v>
      </c>
      <c r="E392" s="5" t="s">
        <v>1283</v>
      </c>
      <c r="F392" s="5" t="s">
        <v>29</v>
      </c>
      <c r="G392" s="5" t="s">
        <v>1282</v>
      </c>
      <c r="H392" s="5" t="s">
        <v>31</v>
      </c>
      <c r="I392" s="5" t="s">
        <v>32</v>
      </c>
      <c r="J392" s="5" t="s">
        <v>122</v>
      </c>
      <c r="K392" s="6">
        <v>87</v>
      </c>
      <c r="L392" s="7">
        <v>0</v>
      </c>
      <c r="M392" s="7">
        <v>79878</v>
      </c>
      <c r="N392" s="7">
        <v>330923</v>
      </c>
      <c r="O392" s="7">
        <v>380157</v>
      </c>
      <c r="P392" s="7">
        <v>0</v>
      </c>
      <c r="Q392" s="7">
        <v>0</v>
      </c>
      <c r="R392" s="7">
        <v>0</v>
      </c>
      <c r="S392" s="7">
        <v>0</v>
      </c>
      <c r="T392" s="7">
        <v>0</v>
      </c>
      <c r="U392" s="7">
        <v>0</v>
      </c>
      <c r="V392" s="7">
        <v>22501</v>
      </c>
      <c r="W392" s="7">
        <v>0</v>
      </c>
      <c r="X392" s="7">
        <f t="shared" si="11"/>
        <v>813459</v>
      </c>
      <c r="Y392" s="7">
        <v>813459</v>
      </c>
    </row>
    <row r="393" spans="2:25" ht="22.5">
      <c r="B393" s="5" t="s">
        <v>780</v>
      </c>
      <c r="C393" s="5" t="s">
        <v>781</v>
      </c>
      <c r="D393" s="5" t="s">
        <v>1284</v>
      </c>
      <c r="E393" s="5" t="s">
        <v>1285</v>
      </c>
      <c r="F393" s="5" t="s">
        <v>222</v>
      </c>
      <c r="G393" s="5" t="s">
        <v>1284</v>
      </c>
      <c r="H393" s="5" t="s">
        <v>113</v>
      </c>
      <c r="I393" s="5" t="s">
        <v>67</v>
      </c>
      <c r="J393" s="5" t="s">
        <v>33</v>
      </c>
      <c r="K393" s="8"/>
      <c r="L393" s="7">
        <v>1685.89</v>
      </c>
      <c r="M393" s="7">
        <v>17755.75</v>
      </c>
      <c r="N393" s="7">
        <v>0</v>
      </c>
      <c r="O393" s="7">
        <v>0</v>
      </c>
      <c r="P393" s="7">
        <v>0</v>
      </c>
      <c r="Q393" s="7">
        <v>0</v>
      </c>
      <c r="R393" s="7">
        <v>0</v>
      </c>
      <c r="S393" s="7">
        <v>0</v>
      </c>
      <c r="T393" s="7">
        <v>0</v>
      </c>
      <c r="U393" s="7">
        <v>0</v>
      </c>
      <c r="V393" s="7">
        <v>0</v>
      </c>
      <c r="W393" s="7">
        <v>0</v>
      </c>
      <c r="X393" s="7">
        <f t="shared" si="11"/>
        <v>19441.64</v>
      </c>
      <c r="Y393" s="7">
        <v>19441.64</v>
      </c>
    </row>
    <row r="394" spans="2:25" ht="33.75">
      <c r="B394" s="5" t="s">
        <v>780</v>
      </c>
      <c r="C394" s="5" t="s">
        <v>781</v>
      </c>
      <c r="D394" s="5" t="s">
        <v>1286</v>
      </c>
      <c r="E394" s="5" t="s">
        <v>1287</v>
      </c>
      <c r="F394" s="5" t="s">
        <v>540</v>
      </c>
      <c r="G394" s="5" t="s">
        <v>1286</v>
      </c>
      <c r="H394" s="5" t="s">
        <v>113</v>
      </c>
      <c r="I394" s="5" t="s">
        <v>67</v>
      </c>
      <c r="J394" s="5" t="s">
        <v>33</v>
      </c>
      <c r="K394" s="8"/>
      <c r="L394" s="7">
        <v>301555.84000000003</v>
      </c>
      <c r="M394" s="7">
        <v>39473.160000000003</v>
      </c>
      <c r="N394" s="7">
        <v>0</v>
      </c>
      <c r="O394" s="7">
        <v>0</v>
      </c>
      <c r="P394" s="7">
        <v>0</v>
      </c>
      <c r="Q394" s="7">
        <v>0</v>
      </c>
      <c r="R394" s="7">
        <v>0</v>
      </c>
      <c r="S394" s="7">
        <v>0</v>
      </c>
      <c r="T394" s="7">
        <v>0</v>
      </c>
      <c r="U394" s="7">
        <v>0</v>
      </c>
      <c r="V394" s="7">
        <v>0</v>
      </c>
      <c r="W394" s="7">
        <v>0</v>
      </c>
      <c r="X394" s="7">
        <f t="shared" si="11"/>
        <v>341029</v>
      </c>
      <c r="Y394" s="7">
        <v>341029</v>
      </c>
    </row>
    <row r="395" spans="2:25" ht="22.5">
      <c r="B395" s="5" t="s">
        <v>780</v>
      </c>
      <c r="C395" s="5" t="s">
        <v>781</v>
      </c>
      <c r="D395" s="5" t="s">
        <v>1288</v>
      </c>
      <c r="E395" s="5" t="s">
        <v>1289</v>
      </c>
      <c r="F395" s="5" t="s">
        <v>540</v>
      </c>
      <c r="G395" s="5" t="s">
        <v>1290</v>
      </c>
      <c r="H395" s="5" t="s">
        <v>962</v>
      </c>
      <c r="I395" s="5" t="s">
        <v>67</v>
      </c>
      <c r="J395" s="5" t="s">
        <v>33</v>
      </c>
      <c r="K395" s="6">
        <v>90</v>
      </c>
      <c r="L395" s="7">
        <v>1748269.34</v>
      </c>
      <c r="M395" s="7">
        <v>15767.74</v>
      </c>
      <c r="N395" s="7">
        <v>0</v>
      </c>
      <c r="O395" s="7">
        <v>0</v>
      </c>
      <c r="P395" s="7">
        <v>0</v>
      </c>
      <c r="Q395" s="7">
        <v>0</v>
      </c>
      <c r="R395" s="7">
        <v>0</v>
      </c>
      <c r="S395" s="7">
        <v>0</v>
      </c>
      <c r="T395" s="7">
        <v>0</v>
      </c>
      <c r="U395" s="7">
        <v>0</v>
      </c>
      <c r="V395" s="7">
        <v>0</v>
      </c>
      <c r="W395" s="7">
        <v>0</v>
      </c>
      <c r="X395" s="7">
        <f t="shared" si="11"/>
        <v>1764037.08</v>
      </c>
      <c r="Y395" s="7">
        <v>1764037.08</v>
      </c>
    </row>
    <row r="396" spans="2:25" ht="22.5">
      <c r="B396" s="5" t="s">
        <v>798</v>
      </c>
      <c r="C396" s="5" t="s">
        <v>799</v>
      </c>
      <c r="D396" s="5" t="s">
        <v>1291</v>
      </c>
      <c r="E396" s="5" t="s">
        <v>1292</v>
      </c>
      <c r="F396" s="5" t="s">
        <v>222</v>
      </c>
      <c r="G396" s="5" t="s">
        <v>1293</v>
      </c>
      <c r="H396" s="5" t="s">
        <v>31</v>
      </c>
      <c r="I396" s="5" t="s">
        <v>266</v>
      </c>
      <c r="J396" s="5" t="s">
        <v>33</v>
      </c>
      <c r="K396" s="6">
        <v>129</v>
      </c>
      <c r="L396" s="7">
        <v>41101.83</v>
      </c>
      <c r="M396" s="7">
        <v>471.39</v>
      </c>
      <c r="N396" s="7">
        <v>0</v>
      </c>
      <c r="O396" s="7">
        <v>0</v>
      </c>
      <c r="P396" s="7">
        <v>0</v>
      </c>
      <c r="Q396" s="7">
        <v>0</v>
      </c>
      <c r="R396" s="7">
        <v>0</v>
      </c>
      <c r="S396" s="7">
        <v>0</v>
      </c>
      <c r="T396" s="7">
        <v>0</v>
      </c>
      <c r="U396" s="7">
        <v>0</v>
      </c>
      <c r="V396" s="7">
        <v>0</v>
      </c>
      <c r="W396" s="7">
        <v>0</v>
      </c>
      <c r="X396" s="7">
        <f t="shared" si="11"/>
        <v>41573.22</v>
      </c>
      <c r="Y396" s="7">
        <v>41573.22</v>
      </c>
    </row>
    <row r="397" spans="2:25">
      <c r="B397" s="5" t="s">
        <v>1294</v>
      </c>
      <c r="C397" s="5" t="s">
        <v>1295</v>
      </c>
      <c r="D397" s="5" t="s">
        <v>1296</v>
      </c>
      <c r="E397" s="5" t="s">
        <v>1297</v>
      </c>
      <c r="F397" s="5" t="s">
        <v>222</v>
      </c>
      <c r="G397" s="5" t="s">
        <v>1298</v>
      </c>
      <c r="H397" s="5" t="s">
        <v>638</v>
      </c>
      <c r="I397" s="5" t="s">
        <v>67</v>
      </c>
      <c r="J397" s="5" t="s">
        <v>33</v>
      </c>
      <c r="K397" s="6">
        <v>105</v>
      </c>
      <c r="L397" s="7">
        <v>115004.28</v>
      </c>
      <c r="M397" s="7">
        <v>205.26</v>
      </c>
      <c r="N397" s="7">
        <v>0</v>
      </c>
      <c r="O397" s="7">
        <v>0</v>
      </c>
      <c r="P397" s="7">
        <v>0</v>
      </c>
      <c r="Q397" s="7">
        <v>0</v>
      </c>
      <c r="R397" s="7">
        <v>0</v>
      </c>
      <c r="S397" s="7">
        <v>0</v>
      </c>
      <c r="T397" s="7">
        <v>0</v>
      </c>
      <c r="U397" s="7">
        <v>0</v>
      </c>
      <c r="V397" s="7">
        <v>0</v>
      </c>
      <c r="W397" s="7">
        <v>0</v>
      </c>
      <c r="X397" s="7">
        <f t="shared" si="11"/>
        <v>115209.54</v>
      </c>
      <c r="Y397" s="7">
        <v>115209.54</v>
      </c>
    </row>
    <row r="398" spans="2:25" ht="22.5">
      <c r="B398" s="5" t="s">
        <v>813</v>
      </c>
      <c r="C398" s="5" t="s">
        <v>814</v>
      </c>
      <c r="D398" s="5" t="s">
        <v>1299</v>
      </c>
      <c r="E398" s="5" t="s">
        <v>1300</v>
      </c>
      <c r="F398" s="5" t="s">
        <v>222</v>
      </c>
      <c r="G398" s="5" t="s">
        <v>1301</v>
      </c>
      <c r="H398" s="5" t="s">
        <v>31</v>
      </c>
      <c r="I398" s="5" t="s">
        <v>67</v>
      </c>
      <c r="J398" s="5" t="s">
        <v>33</v>
      </c>
      <c r="K398" s="8"/>
      <c r="L398" s="7">
        <v>100687969.11</v>
      </c>
      <c r="M398" s="7">
        <v>32336.57</v>
      </c>
      <c r="N398" s="7">
        <v>0</v>
      </c>
      <c r="O398" s="7">
        <v>0</v>
      </c>
      <c r="P398" s="7">
        <v>0</v>
      </c>
      <c r="Q398" s="7">
        <v>0</v>
      </c>
      <c r="R398" s="7">
        <v>0</v>
      </c>
      <c r="S398" s="7">
        <v>0</v>
      </c>
      <c r="T398" s="7">
        <v>0</v>
      </c>
      <c r="U398" s="7">
        <v>0</v>
      </c>
      <c r="V398" s="7">
        <v>0</v>
      </c>
      <c r="W398" s="7">
        <v>0</v>
      </c>
      <c r="X398" s="7">
        <f t="shared" si="11"/>
        <v>100720305.67999999</v>
      </c>
      <c r="Y398" s="7">
        <v>100720305.68000001</v>
      </c>
    </row>
    <row r="399" spans="2:25" ht="22.5">
      <c r="B399" s="5" t="s">
        <v>829</v>
      </c>
      <c r="C399" s="5" t="s">
        <v>830</v>
      </c>
      <c r="D399" s="5" t="s">
        <v>1302</v>
      </c>
      <c r="E399" s="5" t="s">
        <v>1303</v>
      </c>
      <c r="F399" s="5" t="s">
        <v>222</v>
      </c>
      <c r="G399" s="5" t="s">
        <v>1302</v>
      </c>
      <c r="H399" s="5" t="s">
        <v>31</v>
      </c>
      <c r="I399" s="5" t="s">
        <v>67</v>
      </c>
      <c r="J399" s="5" t="s">
        <v>33</v>
      </c>
      <c r="K399" s="6">
        <v>50</v>
      </c>
      <c r="L399" s="7">
        <v>0</v>
      </c>
      <c r="M399" s="7">
        <v>0</v>
      </c>
      <c r="N399" s="7">
        <v>0</v>
      </c>
      <c r="O399" s="7">
        <v>0</v>
      </c>
      <c r="P399" s="7">
        <v>0</v>
      </c>
      <c r="Q399" s="7">
        <v>0</v>
      </c>
      <c r="R399" s="7">
        <v>0</v>
      </c>
      <c r="S399" s="7">
        <v>0</v>
      </c>
      <c r="T399" s="7">
        <v>0</v>
      </c>
      <c r="U399" s="7">
        <v>0</v>
      </c>
      <c r="V399" s="7">
        <v>0</v>
      </c>
      <c r="W399" s="7">
        <v>2265000</v>
      </c>
      <c r="X399" s="7">
        <f t="shared" si="11"/>
        <v>2265000</v>
      </c>
      <c r="Y399" s="7">
        <v>2265000</v>
      </c>
    </row>
    <row r="400" spans="2:25" ht="22.5">
      <c r="B400" s="5" t="s">
        <v>834</v>
      </c>
      <c r="C400" s="5" t="s">
        <v>835</v>
      </c>
      <c r="D400" s="5" t="s">
        <v>1304</v>
      </c>
      <c r="E400" s="5" t="s">
        <v>1305</v>
      </c>
      <c r="F400" s="5" t="s">
        <v>222</v>
      </c>
      <c r="G400" s="5" t="s">
        <v>1304</v>
      </c>
      <c r="H400" s="5" t="s">
        <v>31</v>
      </c>
      <c r="I400" s="5" t="s">
        <v>67</v>
      </c>
      <c r="J400" s="5" t="s">
        <v>122</v>
      </c>
      <c r="K400" s="8"/>
      <c r="L400" s="7">
        <v>0</v>
      </c>
      <c r="M400" s="7">
        <v>0</v>
      </c>
      <c r="N400" s="7">
        <v>0</v>
      </c>
      <c r="O400" s="7">
        <v>0</v>
      </c>
      <c r="P400" s="7">
        <v>0</v>
      </c>
      <c r="Q400" s="7">
        <v>0</v>
      </c>
      <c r="R400" s="7">
        <v>0</v>
      </c>
      <c r="S400" s="7">
        <v>0</v>
      </c>
      <c r="T400" s="7">
        <v>0</v>
      </c>
      <c r="U400" s="7">
        <v>0</v>
      </c>
      <c r="V400" s="7">
        <v>0</v>
      </c>
      <c r="W400" s="7">
        <v>1552000</v>
      </c>
      <c r="X400" s="7">
        <f t="shared" si="11"/>
        <v>1552000</v>
      </c>
      <c r="Y400" s="7">
        <v>1552000</v>
      </c>
    </row>
    <row r="401" spans="2:25" ht="22.5">
      <c r="B401" s="5" t="s">
        <v>834</v>
      </c>
      <c r="C401" s="5" t="s">
        <v>835</v>
      </c>
      <c r="D401" s="5" t="s">
        <v>1306</v>
      </c>
      <c r="E401" s="5" t="s">
        <v>1307</v>
      </c>
      <c r="F401" s="5" t="s">
        <v>222</v>
      </c>
      <c r="G401" s="5" t="s">
        <v>1308</v>
      </c>
      <c r="H401" s="5" t="s">
        <v>113</v>
      </c>
      <c r="I401" s="5" t="s">
        <v>67</v>
      </c>
      <c r="J401" s="5" t="s">
        <v>122</v>
      </c>
      <c r="K401" s="6">
        <v>129</v>
      </c>
      <c r="L401" s="7">
        <v>0</v>
      </c>
      <c r="M401" s="7">
        <v>474999.17</v>
      </c>
      <c r="N401" s="7">
        <v>0</v>
      </c>
      <c r="O401" s="7">
        <v>0</v>
      </c>
      <c r="P401" s="7">
        <v>0</v>
      </c>
      <c r="Q401" s="7">
        <v>0</v>
      </c>
      <c r="R401" s="7">
        <v>0</v>
      </c>
      <c r="S401" s="7">
        <v>0</v>
      </c>
      <c r="T401" s="7">
        <v>0</v>
      </c>
      <c r="U401" s="7">
        <v>0</v>
      </c>
      <c r="V401" s="7">
        <v>0</v>
      </c>
      <c r="W401" s="7">
        <v>0</v>
      </c>
      <c r="X401" s="7">
        <f t="shared" si="11"/>
        <v>474999.17</v>
      </c>
      <c r="Y401" s="7">
        <v>474999.17</v>
      </c>
    </row>
    <row r="402" spans="2:25" ht="22.5">
      <c r="B402" s="5" t="s">
        <v>845</v>
      </c>
      <c r="C402" s="5" t="s">
        <v>846</v>
      </c>
      <c r="D402" s="5" t="s">
        <v>1309</v>
      </c>
      <c r="E402" s="5" t="s">
        <v>1310</v>
      </c>
      <c r="F402" s="5" t="s">
        <v>525</v>
      </c>
      <c r="G402" s="5" t="s">
        <v>1311</v>
      </c>
      <c r="H402" s="5" t="s">
        <v>113</v>
      </c>
      <c r="I402" s="5" t="s">
        <v>67</v>
      </c>
      <c r="J402" s="5" t="s">
        <v>33</v>
      </c>
      <c r="K402" s="6">
        <v>129</v>
      </c>
      <c r="L402" s="7">
        <v>211123</v>
      </c>
      <c r="M402" s="7">
        <v>0</v>
      </c>
      <c r="N402" s="7">
        <v>223000</v>
      </c>
      <c r="O402" s="7">
        <v>2725911</v>
      </c>
      <c r="P402" s="7">
        <v>124469</v>
      </c>
      <c r="Q402" s="7">
        <v>0</v>
      </c>
      <c r="R402" s="7">
        <v>0</v>
      </c>
      <c r="S402" s="7">
        <v>0</v>
      </c>
      <c r="T402" s="7">
        <v>0</v>
      </c>
      <c r="U402" s="7">
        <v>0</v>
      </c>
      <c r="V402" s="7">
        <v>0</v>
      </c>
      <c r="W402" s="7">
        <v>0</v>
      </c>
      <c r="X402" s="7">
        <f t="shared" si="11"/>
        <v>3284503</v>
      </c>
      <c r="Y402" s="7">
        <v>3284503</v>
      </c>
    </row>
    <row r="403" spans="2:25" ht="22.5">
      <c r="B403" s="5" t="s">
        <v>868</v>
      </c>
      <c r="C403" s="5" t="s">
        <v>869</v>
      </c>
      <c r="D403" s="5" t="s">
        <v>1312</v>
      </c>
      <c r="E403" s="5" t="s">
        <v>1313</v>
      </c>
      <c r="F403" s="5" t="s">
        <v>222</v>
      </c>
      <c r="G403" s="5" t="s">
        <v>1312</v>
      </c>
      <c r="H403" s="5" t="s">
        <v>31</v>
      </c>
      <c r="I403" s="5" t="s">
        <v>67</v>
      </c>
      <c r="J403" s="5" t="s">
        <v>33</v>
      </c>
      <c r="K403" s="8"/>
      <c r="L403" s="7">
        <v>3725893.06</v>
      </c>
      <c r="M403" s="7">
        <v>1283.1099999999999</v>
      </c>
      <c r="N403" s="7">
        <v>0</v>
      </c>
      <c r="O403" s="7">
        <v>0</v>
      </c>
      <c r="P403" s="7">
        <v>0</v>
      </c>
      <c r="Q403" s="7">
        <v>0</v>
      </c>
      <c r="R403" s="7">
        <v>0</v>
      </c>
      <c r="S403" s="7">
        <v>0</v>
      </c>
      <c r="T403" s="7">
        <v>0</v>
      </c>
      <c r="U403" s="7">
        <v>0</v>
      </c>
      <c r="V403" s="7">
        <v>0</v>
      </c>
      <c r="W403" s="7">
        <v>0</v>
      </c>
      <c r="X403" s="7">
        <f t="shared" si="11"/>
        <v>3727176.17</v>
      </c>
      <c r="Y403" s="7">
        <v>3727176.17</v>
      </c>
    </row>
    <row r="404" spans="2:25" ht="22.5">
      <c r="B404" s="5" t="s">
        <v>868</v>
      </c>
      <c r="C404" s="5" t="s">
        <v>869</v>
      </c>
      <c r="D404" s="5" t="s">
        <v>1314</v>
      </c>
      <c r="E404" s="5" t="s">
        <v>1315</v>
      </c>
      <c r="F404" s="5" t="s">
        <v>222</v>
      </c>
      <c r="G404" s="5" t="s">
        <v>1316</v>
      </c>
      <c r="H404" s="5" t="s">
        <v>40</v>
      </c>
      <c r="I404" s="5" t="s">
        <v>67</v>
      </c>
      <c r="J404" s="5" t="s">
        <v>33</v>
      </c>
      <c r="K404" s="6">
        <v>123</v>
      </c>
      <c r="L404" s="7">
        <v>905595.47</v>
      </c>
      <c r="M404" s="7">
        <v>87759</v>
      </c>
      <c r="P404" s="7">
        <v>88238</v>
      </c>
      <c r="Q404" s="7">
        <v>1803295</v>
      </c>
      <c r="R404" s="7">
        <v>15111</v>
      </c>
      <c r="S404" s="7">
        <v>0</v>
      </c>
      <c r="T404" s="7">
        <v>0</v>
      </c>
      <c r="U404" s="7">
        <v>0</v>
      </c>
      <c r="V404" s="7">
        <v>0</v>
      </c>
      <c r="W404" s="7">
        <v>0</v>
      </c>
      <c r="X404" s="7">
        <f>SUM(Q404:W404)+L404+M404+P404+Q404</f>
        <v>4703293.47</v>
      </c>
      <c r="Y404" s="7">
        <v>2899998.47</v>
      </c>
    </row>
    <row r="405" spans="2:25" ht="22.5">
      <c r="B405" s="5" t="s">
        <v>868</v>
      </c>
      <c r="C405" s="5" t="s">
        <v>869</v>
      </c>
      <c r="D405" s="5" t="s">
        <v>1317</v>
      </c>
      <c r="E405" s="5" t="s">
        <v>1318</v>
      </c>
      <c r="F405" s="5" t="s">
        <v>222</v>
      </c>
      <c r="G405" s="5" t="s">
        <v>1319</v>
      </c>
      <c r="H405" s="5" t="s">
        <v>113</v>
      </c>
      <c r="I405" s="5" t="s">
        <v>67</v>
      </c>
      <c r="J405" s="5" t="s">
        <v>33</v>
      </c>
      <c r="K405" s="8"/>
      <c r="L405" s="7">
        <v>19548867.920000002</v>
      </c>
      <c r="M405" s="7">
        <v>6931.03</v>
      </c>
      <c r="N405" s="7">
        <v>0</v>
      </c>
      <c r="O405" s="7">
        <v>0</v>
      </c>
      <c r="P405" s="7">
        <v>0</v>
      </c>
      <c r="Q405" s="7">
        <v>0</v>
      </c>
      <c r="R405" s="7">
        <v>0</v>
      </c>
      <c r="S405" s="7">
        <v>0</v>
      </c>
      <c r="T405" s="7">
        <v>0</v>
      </c>
      <c r="U405" s="7">
        <v>0</v>
      </c>
      <c r="V405" s="7">
        <v>0</v>
      </c>
      <c r="W405" s="7">
        <v>0</v>
      </c>
      <c r="X405" s="7">
        <f t="shared" ref="X405:X416" si="12">SUM(P405:W405)+L405+M405+N405+O405</f>
        <v>19555798.950000003</v>
      </c>
      <c r="Y405" s="7">
        <v>19555798.949999999</v>
      </c>
    </row>
    <row r="406" spans="2:25" ht="22.5">
      <c r="B406" s="5" t="s">
        <v>868</v>
      </c>
      <c r="C406" s="5" t="s">
        <v>869</v>
      </c>
      <c r="D406" s="5" t="s">
        <v>1320</v>
      </c>
      <c r="E406" s="5" t="s">
        <v>1321</v>
      </c>
      <c r="F406" s="5" t="s">
        <v>222</v>
      </c>
      <c r="G406" s="5" t="s">
        <v>1322</v>
      </c>
      <c r="H406" s="5" t="s">
        <v>31</v>
      </c>
      <c r="I406" s="5" t="s">
        <v>67</v>
      </c>
      <c r="J406" s="5" t="s">
        <v>33</v>
      </c>
      <c r="K406" s="6">
        <v>129</v>
      </c>
      <c r="L406" s="7">
        <v>166049.19</v>
      </c>
      <c r="M406" s="7">
        <v>0</v>
      </c>
      <c r="N406" s="7">
        <v>78726</v>
      </c>
      <c r="O406" s="7">
        <v>481466</v>
      </c>
      <c r="P406" s="7">
        <v>1304618</v>
      </c>
      <c r="Q406" s="7">
        <v>723714</v>
      </c>
      <c r="R406" s="7">
        <v>13728587</v>
      </c>
      <c r="S406" s="7">
        <v>4243847</v>
      </c>
      <c r="T406" s="7">
        <v>73937</v>
      </c>
      <c r="U406" s="7">
        <v>0</v>
      </c>
      <c r="V406" s="7">
        <v>0</v>
      </c>
      <c r="W406" s="7">
        <v>0</v>
      </c>
      <c r="X406" s="7">
        <f t="shared" si="12"/>
        <v>20800944.190000001</v>
      </c>
      <c r="Y406" s="7">
        <v>20800944.190000001</v>
      </c>
    </row>
    <row r="407" spans="2:25" ht="22.5">
      <c r="B407" s="5" t="s">
        <v>923</v>
      </c>
      <c r="C407" s="5" t="s">
        <v>924</v>
      </c>
      <c r="D407" s="5" t="s">
        <v>1323</v>
      </c>
      <c r="E407" s="5" t="s">
        <v>1324</v>
      </c>
      <c r="F407" s="5" t="s">
        <v>222</v>
      </c>
      <c r="G407" s="5" t="s">
        <v>1323</v>
      </c>
      <c r="H407" s="5" t="s">
        <v>31</v>
      </c>
      <c r="I407" s="5" t="s">
        <v>67</v>
      </c>
      <c r="J407" s="5" t="s">
        <v>122</v>
      </c>
      <c r="K407" s="8"/>
      <c r="L407" s="7">
        <v>0</v>
      </c>
      <c r="M407" s="7">
        <v>277390.06</v>
      </c>
      <c r="N407" s="7">
        <v>96186</v>
      </c>
      <c r="O407" s="7">
        <v>0</v>
      </c>
      <c r="P407" s="7">
        <v>0</v>
      </c>
      <c r="Q407" s="7">
        <v>0</v>
      </c>
      <c r="R407" s="7">
        <v>0</v>
      </c>
      <c r="S407" s="7">
        <v>0</v>
      </c>
      <c r="T407" s="7">
        <v>0</v>
      </c>
      <c r="U407" s="7">
        <v>0</v>
      </c>
      <c r="V407" s="7">
        <v>0</v>
      </c>
      <c r="W407" s="7">
        <v>0</v>
      </c>
      <c r="X407" s="7">
        <f t="shared" si="12"/>
        <v>373576.06</v>
      </c>
      <c r="Y407" s="7">
        <v>373576.06</v>
      </c>
    </row>
    <row r="408" spans="2:25" ht="22.5">
      <c r="B408" s="5" t="s">
        <v>923</v>
      </c>
      <c r="C408" s="5" t="s">
        <v>924</v>
      </c>
      <c r="D408" s="5" t="s">
        <v>1325</v>
      </c>
      <c r="E408" s="5" t="s">
        <v>1326</v>
      </c>
      <c r="F408" s="5" t="s">
        <v>222</v>
      </c>
      <c r="G408" s="5" t="s">
        <v>1327</v>
      </c>
      <c r="H408" s="5" t="s">
        <v>31</v>
      </c>
      <c r="I408" s="5" t="s">
        <v>67</v>
      </c>
      <c r="J408" s="5" t="s">
        <v>33</v>
      </c>
      <c r="K408" s="6">
        <v>129</v>
      </c>
      <c r="L408" s="7">
        <v>0</v>
      </c>
      <c r="M408" s="7">
        <v>39218</v>
      </c>
      <c r="N408" s="7">
        <v>36139</v>
      </c>
      <c r="O408" s="7">
        <v>85967</v>
      </c>
      <c r="P408" s="7">
        <v>517873</v>
      </c>
      <c r="Q408" s="7">
        <v>16801</v>
      </c>
      <c r="R408" s="7">
        <v>0</v>
      </c>
      <c r="S408" s="7">
        <v>0</v>
      </c>
      <c r="T408" s="7">
        <v>0</v>
      </c>
      <c r="U408" s="7">
        <v>0</v>
      </c>
      <c r="V408" s="7">
        <v>0</v>
      </c>
      <c r="W408" s="7">
        <v>0</v>
      </c>
      <c r="X408" s="7">
        <f t="shared" si="12"/>
        <v>695998</v>
      </c>
      <c r="Y408" s="7">
        <v>695998</v>
      </c>
    </row>
    <row r="409" spans="2:25" ht="22.5">
      <c r="B409" s="5" t="s">
        <v>923</v>
      </c>
      <c r="C409" s="5" t="s">
        <v>924</v>
      </c>
      <c r="D409" s="5" t="s">
        <v>1328</v>
      </c>
      <c r="E409" s="5" t="s">
        <v>1329</v>
      </c>
      <c r="F409" s="5" t="s">
        <v>222</v>
      </c>
      <c r="G409" s="5" t="s">
        <v>1328</v>
      </c>
      <c r="H409" s="5" t="s">
        <v>31</v>
      </c>
      <c r="I409" s="5" t="s">
        <v>67</v>
      </c>
      <c r="J409" s="5" t="s">
        <v>33</v>
      </c>
      <c r="K409" s="6">
        <v>105</v>
      </c>
      <c r="L409" s="7">
        <v>0</v>
      </c>
      <c r="M409" s="7">
        <v>38927</v>
      </c>
      <c r="N409" s="7">
        <v>210627</v>
      </c>
      <c r="O409" s="7">
        <v>148450</v>
      </c>
      <c r="P409" s="7">
        <v>1832838</v>
      </c>
      <c r="Q409" s="7">
        <v>5162</v>
      </c>
      <c r="R409" s="7">
        <v>0</v>
      </c>
      <c r="S409" s="7">
        <v>0</v>
      </c>
      <c r="T409" s="7">
        <v>0</v>
      </c>
      <c r="U409" s="7">
        <v>0</v>
      </c>
      <c r="V409" s="7">
        <v>0</v>
      </c>
      <c r="W409" s="7">
        <v>0</v>
      </c>
      <c r="X409" s="7">
        <f t="shared" si="12"/>
        <v>2236004</v>
      </c>
      <c r="Y409" s="7">
        <v>2236004</v>
      </c>
    </row>
    <row r="410" spans="2:25" ht="22.5">
      <c r="B410" s="5" t="s">
        <v>923</v>
      </c>
      <c r="C410" s="5" t="s">
        <v>924</v>
      </c>
      <c r="D410" s="5" t="s">
        <v>1330</v>
      </c>
      <c r="E410" s="5" t="s">
        <v>1331</v>
      </c>
      <c r="F410" s="5" t="s">
        <v>222</v>
      </c>
      <c r="G410" s="5" t="s">
        <v>1332</v>
      </c>
      <c r="H410" s="5" t="s">
        <v>31</v>
      </c>
      <c r="I410" s="5" t="s">
        <v>67</v>
      </c>
      <c r="J410" s="5" t="s">
        <v>33</v>
      </c>
      <c r="K410" s="6">
        <v>144</v>
      </c>
      <c r="L410" s="7">
        <v>60760.29</v>
      </c>
      <c r="M410" s="7">
        <v>592341.13</v>
      </c>
      <c r="N410" s="7">
        <v>6723463</v>
      </c>
      <c r="O410" s="7">
        <v>0</v>
      </c>
      <c r="P410" s="7">
        <v>0</v>
      </c>
      <c r="Q410" s="7">
        <v>0</v>
      </c>
      <c r="R410" s="7">
        <v>0</v>
      </c>
      <c r="S410" s="7">
        <v>0</v>
      </c>
      <c r="T410" s="7">
        <v>0</v>
      </c>
      <c r="U410" s="7">
        <v>0</v>
      </c>
      <c r="V410" s="7">
        <v>0</v>
      </c>
      <c r="W410" s="7">
        <v>0</v>
      </c>
      <c r="X410" s="7">
        <f t="shared" si="12"/>
        <v>7376564.4199999999</v>
      </c>
      <c r="Y410" s="7">
        <v>7376564.4199999999</v>
      </c>
    </row>
    <row r="411" spans="2:25" ht="22.5">
      <c r="B411" s="5" t="s">
        <v>923</v>
      </c>
      <c r="C411" s="5" t="s">
        <v>924</v>
      </c>
      <c r="D411" s="5" t="s">
        <v>1333</v>
      </c>
      <c r="E411" s="5" t="s">
        <v>1334</v>
      </c>
      <c r="F411" s="5" t="s">
        <v>222</v>
      </c>
      <c r="G411" s="5" t="s">
        <v>1333</v>
      </c>
      <c r="H411" s="5" t="s">
        <v>113</v>
      </c>
      <c r="I411" s="5" t="s">
        <v>67</v>
      </c>
      <c r="J411" s="5" t="s">
        <v>33</v>
      </c>
      <c r="K411" s="6">
        <v>120</v>
      </c>
      <c r="L411" s="7">
        <v>0</v>
      </c>
      <c r="M411" s="7">
        <v>0</v>
      </c>
      <c r="N411" s="7">
        <v>446475</v>
      </c>
      <c r="O411" s="7">
        <v>401465</v>
      </c>
      <c r="P411" s="7">
        <v>2978695</v>
      </c>
      <c r="Q411" s="7">
        <v>173365</v>
      </c>
      <c r="R411" s="7">
        <v>0</v>
      </c>
      <c r="S411" s="7">
        <v>0</v>
      </c>
      <c r="T411" s="7">
        <v>0</v>
      </c>
      <c r="U411" s="7">
        <v>0</v>
      </c>
      <c r="V411" s="7">
        <v>0</v>
      </c>
      <c r="W411" s="7">
        <v>0</v>
      </c>
      <c r="X411" s="7">
        <f t="shared" si="12"/>
        <v>4000000</v>
      </c>
      <c r="Y411" s="7">
        <v>4000000</v>
      </c>
    </row>
    <row r="412" spans="2:25" ht="22.5">
      <c r="B412" s="5" t="s">
        <v>923</v>
      </c>
      <c r="C412" s="5" t="s">
        <v>924</v>
      </c>
      <c r="D412" s="5" t="s">
        <v>1335</v>
      </c>
      <c r="E412" s="5" t="s">
        <v>1336</v>
      </c>
      <c r="F412" s="5" t="s">
        <v>222</v>
      </c>
      <c r="G412" s="5" t="s">
        <v>1337</v>
      </c>
      <c r="H412" s="5" t="s">
        <v>90</v>
      </c>
      <c r="I412" s="5" t="s">
        <v>67</v>
      </c>
      <c r="J412" s="5" t="s">
        <v>33</v>
      </c>
      <c r="K412" s="6">
        <v>114</v>
      </c>
      <c r="L412" s="7">
        <v>55150.68</v>
      </c>
      <c r="M412" s="7">
        <v>0</v>
      </c>
      <c r="N412" s="7">
        <v>72414</v>
      </c>
      <c r="O412" s="7">
        <v>73466</v>
      </c>
      <c r="P412" s="7">
        <v>225121</v>
      </c>
      <c r="Q412" s="7">
        <v>0</v>
      </c>
      <c r="R412" s="7">
        <v>0</v>
      </c>
      <c r="S412" s="7">
        <v>0</v>
      </c>
      <c r="T412" s="7">
        <v>0</v>
      </c>
      <c r="U412" s="7">
        <v>0</v>
      </c>
      <c r="V412" s="7">
        <v>0</v>
      </c>
      <c r="W412" s="7">
        <v>0</v>
      </c>
      <c r="X412" s="7">
        <f t="shared" si="12"/>
        <v>426151.67999999999</v>
      </c>
      <c r="Y412" s="7">
        <v>426151.67999999999</v>
      </c>
    </row>
    <row r="413" spans="2:25" ht="22.5">
      <c r="B413" s="5" t="s">
        <v>923</v>
      </c>
      <c r="C413" s="5" t="s">
        <v>924</v>
      </c>
      <c r="D413" s="5" t="s">
        <v>1338</v>
      </c>
      <c r="E413" s="5" t="s">
        <v>1339</v>
      </c>
      <c r="F413" s="5" t="s">
        <v>222</v>
      </c>
      <c r="G413" s="5" t="s">
        <v>1340</v>
      </c>
      <c r="H413" s="5" t="s">
        <v>31</v>
      </c>
      <c r="I413" s="5" t="s">
        <v>67</v>
      </c>
      <c r="J413" s="5" t="s">
        <v>33</v>
      </c>
      <c r="K413" s="6">
        <v>129</v>
      </c>
      <c r="L413" s="7">
        <v>9481.92</v>
      </c>
      <c r="M413" s="7">
        <v>34762</v>
      </c>
      <c r="N413" s="7">
        <v>104782</v>
      </c>
      <c r="O413" s="7">
        <v>240839</v>
      </c>
      <c r="P413" s="7">
        <v>3639</v>
      </c>
      <c r="Q413" s="7">
        <v>0</v>
      </c>
      <c r="R413" s="7">
        <v>0</v>
      </c>
      <c r="S413" s="7">
        <v>0</v>
      </c>
      <c r="T413" s="7">
        <v>0</v>
      </c>
      <c r="U413" s="7">
        <v>0</v>
      </c>
      <c r="V413" s="7">
        <v>0</v>
      </c>
      <c r="W413" s="7">
        <v>0</v>
      </c>
      <c r="X413" s="7">
        <f t="shared" si="12"/>
        <v>393503.92</v>
      </c>
      <c r="Y413" s="7">
        <v>393503.92</v>
      </c>
    </row>
    <row r="414" spans="2:25" ht="22.5">
      <c r="B414" s="5" t="s">
        <v>923</v>
      </c>
      <c r="C414" s="5" t="s">
        <v>924</v>
      </c>
      <c r="D414" s="5" t="s">
        <v>1341</v>
      </c>
      <c r="E414" s="5" t="s">
        <v>1342</v>
      </c>
      <c r="F414" s="5" t="s">
        <v>222</v>
      </c>
      <c r="G414" s="5" t="s">
        <v>1343</v>
      </c>
      <c r="H414" s="5" t="s">
        <v>278</v>
      </c>
      <c r="I414" s="5" t="s">
        <v>67</v>
      </c>
      <c r="J414" s="5" t="s">
        <v>33</v>
      </c>
      <c r="K414" s="6">
        <v>120</v>
      </c>
      <c r="L414" s="7">
        <v>12023.74</v>
      </c>
      <c r="M414" s="7">
        <v>184135.93</v>
      </c>
      <c r="N414" s="7">
        <v>0</v>
      </c>
      <c r="O414" s="7">
        <v>0</v>
      </c>
      <c r="P414" s="7">
        <v>0</v>
      </c>
      <c r="Q414" s="7">
        <v>0</v>
      </c>
      <c r="R414" s="7">
        <v>0</v>
      </c>
      <c r="S414" s="7">
        <v>0</v>
      </c>
      <c r="T414" s="7">
        <v>0</v>
      </c>
      <c r="U414" s="7">
        <v>0</v>
      </c>
      <c r="V414" s="7">
        <v>0</v>
      </c>
      <c r="W414" s="7">
        <v>0</v>
      </c>
      <c r="X414" s="7">
        <f t="shared" si="12"/>
        <v>196159.66999999998</v>
      </c>
      <c r="Y414" s="7">
        <v>196159.67</v>
      </c>
    </row>
    <row r="415" spans="2:25" ht="22.5">
      <c r="B415" s="5" t="s">
        <v>923</v>
      </c>
      <c r="C415" s="5" t="s">
        <v>924</v>
      </c>
      <c r="D415" s="5" t="s">
        <v>1344</v>
      </c>
      <c r="E415" s="5" t="s">
        <v>1345</v>
      </c>
      <c r="F415" s="5" t="s">
        <v>222</v>
      </c>
      <c r="G415" s="5" t="s">
        <v>1344</v>
      </c>
      <c r="H415" s="5" t="s">
        <v>31</v>
      </c>
      <c r="I415" s="5" t="s">
        <v>67</v>
      </c>
      <c r="J415" s="5" t="s">
        <v>33</v>
      </c>
      <c r="K415" s="6">
        <v>105</v>
      </c>
      <c r="L415" s="7">
        <v>0</v>
      </c>
      <c r="M415" s="7">
        <v>40500</v>
      </c>
      <c r="N415" s="7">
        <v>233342</v>
      </c>
      <c r="O415" s="7">
        <v>0</v>
      </c>
      <c r="P415" s="7">
        <v>0</v>
      </c>
      <c r="Q415" s="7">
        <v>0</v>
      </c>
      <c r="R415" s="7">
        <v>0</v>
      </c>
      <c r="S415" s="7">
        <v>0</v>
      </c>
      <c r="T415" s="7">
        <v>0</v>
      </c>
      <c r="U415" s="7">
        <v>0</v>
      </c>
      <c r="V415" s="7">
        <v>0</v>
      </c>
      <c r="W415" s="7">
        <v>0</v>
      </c>
      <c r="X415" s="7">
        <f t="shared" si="12"/>
        <v>273842</v>
      </c>
      <c r="Y415" s="7">
        <v>273842</v>
      </c>
    </row>
    <row r="416" spans="2:25" ht="22.5">
      <c r="B416" s="5" t="s">
        <v>923</v>
      </c>
      <c r="C416" s="5" t="s">
        <v>924</v>
      </c>
      <c r="D416" s="5" t="s">
        <v>1346</v>
      </c>
      <c r="E416" s="5" t="s">
        <v>1347</v>
      </c>
      <c r="F416" s="5" t="s">
        <v>222</v>
      </c>
      <c r="G416" s="5" t="s">
        <v>1348</v>
      </c>
      <c r="H416" s="5" t="s">
        <v>90</v>
      </c>
      <c r="I416" s="5" t="s">
        <v>67</v>
      </c>
      <c r="J416" s="5" t="s">
        <v>33</v>
      </c>
      <c r="K416" s="6">
        <v>132</v>
      </c>
      <c r="L416" s="7">
        <v>0</v>
      </c>
      <c r="M416" s="7">
        <v>125800</v>
      </c>
      <c r="N416" s="7">
        <v>617345</v>
      </c>
      <c r="O416" s="7">
        <v>127856</v>
      </c>
      <c r="P416" s="7">
        <v>0</v>
      </c>
      <c r="Q416" s="7">
        <v>0</v>
      </c>
      <c r="R416" s="7">
        <v>0</v>
      </c>
      <c r="S416" s="7">
        <v>0</v>
      </c>
      <c r="T416" s="7">
        <v>0</v>
      </c>
      <c r="U416" s="7">
        <v>0</v>
      </c>
      <c r="V416" s="7">
        <v>0</v>
      </c>
      <c r="W416" s="7">
        <v>0</v>
      </c>
      <c r="X416" s="7">
        <f t="shared" si="12"/>
        <v>871001</v>
      </c>
      <c r="Y416" s="7">
        <v>871001</v>
      </c>
    </row>
    <row r="418" spans="2:25">
      <c r="E418" s="3" t="s">
        <v>1349</v>
      </c>
      <c r="M418" s="27">
        <f t="shared" ref="M418:Y418" si="13">SUM(M2:M417)</f>
        <v>200500484.09999999</v>
      </c>
      <c r="N418" s="27">
        <f t="shared" si="13"/>
        <v>272110957.43403274</v>
      </c>
      <c r="O418" s="27">
        <f t="shared" si="13"/>
        <v>300339720</v>
      </c>
      <c r="P418" s="27">
        <f t="shared" si="13"/>
        <v>319757552.66378576</v>
      </c>
      <c r="Q418" s="27">
        <f t="shared" si="13"/>
        <v>302960253</v>
      </c>
      <c r="R418" s="27">
        <f t="shared" si="13"/>
        <v>232525766</v>
      </c>
      <c r="S418" s="27">
        <f t="shared" si="13"/>
        <v>217806623</v>
      </c>
      <c r="T418" s="27">
        <f t="shared" si="13"/>
        <v>178643901</v>
      </c>
      <c r="U418" s="27">
        <f t="shared" si="13"/>
        <v>148116486</v>
      </c>
      <c r="V418" s="27">
        <f t="shared" si="13"/>
        <v>184740985.42857143</v>
      </c>
      <c r="W418" s="27">
        <f t="shared" si="13"/>
        <v>1878571845</v>
      </c>
      <c r="X418" s="27">
        <f t="shared" si="13"/>
        <v>6058195447.9224367</v>
      </c>
      <c r="Y418" s="27">
        <f t="shared" si="13"/>
        <v>6080267798.5271921</v>
      </c>
    </row>
    <row r="421" spans="2:25">
      <c r="B421" s="13"/>
      <c r="C421" s="13"/>
      <c r="D421" s="13"/>
      <c r="E421" s="28" t="s">
        <v>331</v>
      </c>
      <c r="F421" s="28"/>
      <c r="G421" s="28"/>
      <c r="H421" s="28"/>
      <c r="I421" s="28"/>
      <c r="J421" s="28"/>
      <c r="K421" s="28"/>
      <c r="L421" s="29">
        <f t="shared" ref="L421:W421" si="14">SUMIF($F$2:$F$417,"CRA",L$2:L$417)</f>
        <v>136239615.92999995</v>
      </c>
      <c r="M421" s="29">
        <f t="shared" si="14"/>
        <v>16432854.560000001</v>
      </c>
      <c r="N421" s="29">
        <f t="shared" si="14"/>
        <v>31232832</v>
      </c>
      <c r="O421" s="29">
        <f t="shared" si="14"/>
        <v>32684655</v>
      </c>
      <c r="P421" s="29">
        <f t="shared" si="14"/>
        <v>40810009</v>
      </c>
      <c r="Q421" s="29">
        <f t="shared" si="14"/>
        <v>58032234</v>
      </c>
      <c r="R421" s="29">
        <f t="shared" si="14"/>
        <v>30800022</v>
      </c>
      <c r="S421" s="29">
        <f t="shared" si="14"/>
        <v>17912236</v>
      </c>
      <c r="T421" s="29">
        <f t="shared" si="14"/>
        <v>13556308</v>
      </c>
      <c r="U421" s="29">
        <f t="shared" si="14"/>
        <v>13540964</v>
      </c>
      <c r="V421" s="29">
        <f t="shared" si="14"/>
        <v>7989236</v>
      </c>
      <c r="W421" s="29">
        <f t="shared" si="14"/>
        <v>3300000</v>
      </c>
      <c r="X421" s="29"/>
      <c r="Y421" s="29">
        <f>SUMIF($F$3:$F$417,"CRA",Y$3:Y$417)</f>
        <v>405829427.34000003</v>
      </c>
    </row>
    <row r="422" spans="2:25">
      <c r="B422" s="13"/>
      <c r="C422" s="13"/>
      <c r="D422" s="13"/>
      <c r="E422" s="28" t="s">
        <v>1350</v>
      </c>
      <c r="F422" s="28"/>
      <c r="G422" s="28"/>
      <c r="H422" s="28"/>
      <c r="I422" s="28"/>
      <c r="J422" s="28"/>
      <c r="K422" s="28"/>
      <c r="L422" s="29">
        <f t="shared" ref="L422:W422" si="15">SUMIF($F$2:$F$417,"TP",L$2:L$417)</f>
        <v>390696520.46000004</v>
      </c>
      <c r="M422" s="29">
        <f t="shared" si="15"/>
        <v>58547264.860000022</v>
      </c>
      <c r="N422" s="29">
        <f t="shared" si="15"/>
        <v>89415636.176678017</v>
      </c>
      <c r="O422" s="29">
        <f t="shared" si="15"/>
        <v>105052074</v>
      </c>
      <c r="P422" s="29">
        <f t="shared" si="15"/>
        <v>103695640</v>
      </c>
      <c r="Q422" s="29">
        <f t="shared" si="15"/>
        <v>86893285</v>
      </c>
      <c r="R422" s="29">
        <f t="shared" si="15"/>
        <v>49841801</v>
      </c>
      <c r="S422" s="29">
        <f t="shared" si="15"/>
        <v>40429798</v>
      </c>
      <c r="T422" s="29">
        <f t="shared" si="15"/>
        <v>5095118</v>
      </c>
      <c r="U422" s="29">
        <f t="shared" si="15"/>
        <v>0</v>
      </c>
      <c r="V422" s="29">
        <f t="shared" si="15"/>
        <v>0</v>
      </c>
      <c r="W422" s="29">
        <f t="shared" si="15"/>
        <v>40967000</v>
      </c>
      <c r="X422" s="29"/>
      <c r="Y422" s="29">
        <f>SUMIF($F$3:$F$417,"TP",Y$3:Y$417)</f>
        <v>997076031.61636901</v>
      </c>
    </row>
    <row r="423" spans="2:25">
      <c r="B423" s="13"/>
      <c r="C423" s="13"/>
      <c r="D423" s="13"/>
      <c r="E423" s="28" t="s">
        <v>1351</v>
      </c>
      <c r="F423" s="28"/>
      <c r="G423" s="28"/>
      <c r="H423" s="28"/>
      <c r="I423" s="28"/>
      <c r="J423" s="28"/>
      <c r="K423" s="28"/>
      <c r="L423" s="29">
        <f t="shared" ref="L423:W423" si="16">SUMIF($F$2:$F$417,"D",L$2:L$417)</f>
        <v>36938360.469999999</v>
      </c>
      <c r="M423" s="29">
        <f t="shared" si="16"/>
        <v>25731013.249999996</v>
      </c>
      <c r="N423" s="29">
        <f t="shared" si="16"/>
        <v>46358251.42293071</v>
      </c>
      <c r="O423" s="29">
        <f t="shared" si="16"/>
        <v>61761274</v>
      </c>
      <c r="P423" s="29">
        <f t="shared" si="16"/>
        <v>73038059.6637858</v>
      </c>
      <c r="Q423" s="29">
        <f t="shared" si="16"/>
        <v>91634620</v>
      </c>
      <c r="R423" s="29">
        <f t="shared" si="16"/>
        <v>59862959</v>
      </c>
      <c r="S423" s="29">
        <f t="shared" si="16"/>
        <v>44471637</v>
      </c>
      <c r="T423" s="29">
        <f t="shared" si="16"/>
        <v>24599964</v>
      </c>
      <c r="U423" s="29">
        <f t="shared" si="16"/>
        <v>1500000</v>
      </c>
      <c r="V423" s="29">
        <f t="shared" si="16"/>
        <v>522501</v>
      </c>
      <c r="W423" s="29">
        <f t="shared" si="16"/>
        <v>0</v>
      </c>
      <c r="X423" s="29"/>
      <c r="Y423" s="29">
        <f>SUMIF($F$3:$F$417,"D",Y$3:Y$417)</f>
        <v>467240541.50640285</v>
      </c>
    </row>
    <row r="424" spans="2:25">
      <c r="B424" s="13"/>
      <c r="C424" s="13"/>
      <c r="D424" s="13"/>
      <c r="E424" s="28" t="s">
        <v>751</v>
      </c>
      <c r="F424" s="28"/>
      <c r="G424" s="28"/>
      <c r="H424" s="28"/>
      <c r="I424" s="28"/>
      <c r="J424" s="28"/>
      <c r="K424" s="28"/>
      <c r="L424" s="29">
        <f t="shared" ref="L424:W424" si="17">SUMIF($F$2:$F$417,"pccp",L$2:L$417)</f>
        <v>6872031.0600000005</v>
      </c>
      <c r="M424" s="29">
        <f t="shared" si="17"/>
        <v>13027148.35</v>
      </c>
      <c r="N424" s="29">
        <f t="shared" si="17"/>
        <v>17036822.834424</v>
      </c>
      <c r="O424" s="29">
        <f t="shared" si="17"/>
        <v>10816893</v>
      </c>
      <c r="P424" s="29">
        <f t="shared" si="17"/>
        <v>10796134</v>
      </c>
      <c r="Q424" s="29">
        <f t="shared" si="17"/>
        <v>18995346</v>
      </c>
      <c r="R424" s="29">
        <f t="shared" si="17"/>
        <v>53645022</v>
      </c>
      <c r="S424" s="29">
        <f t="shared" si="17"/>
        <v>84992952</v>
      </c>
      <c r="T424" s="29">
        <f t="shared" si="17"/>
        <v>112794908</v>
      </c>
      <c r="U424" s="29">
        <f t="shared" si="17"/>
        <v>110400207</v>
      </c>
      <c r="V424" s="29">
        <f t="shared" si="17"/>
        <v>154371577</v>
      </c>
      <c r="W424" s="29">
        <f t="shared" si="17"/>
        <v>1824304845</v>
      </c>
      <c r="X424" s="29"/>
      <c r="Y424" s="29">
        <f>SUMIF($F$3:$F$417,"pccp",Y$3:Y$417)</f>
        <v>2417934155.9744244</v>
      </c>
    </row>
    <row r="425" spans="2:25">
      <c r="B425" s="13"/>
      <c r="C425" s="13"/>
      <c r="D425" s="13"/>
      <c r="E425" s="28" t="s">
        <v>38</v>
      </c>
      <c r="F425" s="28"/>
      <c r="G425" s="28"/>
      <c r="H425" s="28"/>
      <c r="I425" s="28"/>
      <c r="J425" s="28"/>
      <c r="K425" s="28"/>
      <c r="L425" s="29">
        <f t="shared" ref="L425:W425" si="18">SUMIF($F$2:$F$417,"Other",L$2:L$417)</f>
        <v>39761346.25</v>
      </c>
      <c r="M425" s="29">
        <f t="shared" si="18"/>
        <v>18379916.010000002</v>
      </c>
      <c r="N425" s="29">
        <f t="shared" si="18"/>
        <v>22777607</v>
      </c>
      <c r="O425" s="29">
        <f t="shared" si="18"/>
        <v>22393155</v>
      </c>
      <c r="P425" s="29">
        <f t="shared" si="18"/>
        <v>50009617</v>
      </c>
      <c r="Q425" s="29">
        <f t="shared" si="18"/>
        <v>36664346</v>
      </c>
      <c r="R425" s="29">
        <f t="shared" si="18"/>
        <v>34400000</v>
      </c>
      <c r="S425" s="29">
        <f t="shared" si="18"/>
        <v>28000000</v>
      </c>
      <c r="T425" s="29">
        <f t="shared" si="18"/>
        <v>22597603</v>
      </c>
      <c r="U425" s="29">
        <f t="shared" si="18"/>
        <v>22675315</v>
      </c>
      <c r="V425" s="29">
        <f t="shared" si="18"/>
        <v>21857671.428571429</v>
      </c>
      <c r="W425" s="29">
        <f t="shared" si="18"/>
        <v>10000000</v>
      </c>
      <c r="X425" s="29"/>
      <c r="Y425" s="29">
        <f>SUMIF($F$3:$F$417,"Other",Y$3:Y$417)</f>
        <v>328699183.13</v>
      </c>
    </row>
    <row r="426" spans="2:25">
      <c r="B426" s="13"/>
      <c r="C426" s="13"/>
      <c r="D426" s="13"/>
      <c r="E426" s="28" t="s">
        <v>1352</v>
      </c>
      <c r="F426" s="28"/>
      <c r="G426" s="28"/>
      <c r="H426" s="28"/>
      <c r="I426" s="28"/>
      <c r="J426" s="28"/>
      <c r="K426" s="28"/>
      <c r="L426" s="29">
        <f t="shared" ref="L426:W426" si="19">SUMIF($F$2:$F$417,"MC",L$2:L$417)</f>
        <v>3067776.5699999994</v>
      </c>
      <c r="M426" s="29">
        <f t="shared" si="19"/>
        <v>2844835.2500000005</v>
      </c>
      <c r="N426" s="29">
        <f t="shared" si="19"/>
        <v>4025343</v>
      </c>
      <c r="O426" s="29">
        <f t="shared" si="19"/>
        <v>3327092</v>
      </c>
      <c r="P426" s="29">
        <f t="shared" si="19"/>
        <v>3733703</v>
      </c>
      <c r="Q426" s="29">
        <f t="shared" si="19"/>
        <v>3383160</v>
      </c>
      <c r="R426" s="29">
        <f t="shared" si="19"/>
        <v>2000000</v>
      </c>
      <c r="S426" s="29">
        <f t="shared" si="19"/>
        <v>2000000</v>
      </c>
      <c r="T426" s="29">
        <f t="shared" si="19"/>
        <v>0</v>
      </c>
      <c r="U426" s="29">
        <f t="shared" si="19"/>
        <v>0</v>
      </c>
      <c r="V426" s="29">
        <f t="shared" si="19"/>
        <v>0</v>
      </c>
      <c r="W426" s="29">
        <f t="shared" si="19"/>
        <v>0</v>
      </c>
      <c r="X426" s="29"/>
      <c r="Y426" s="29">
        <f>SUMIF($F$3:$F$417,"MC",Y$3:Y$417)</f>
        <v>24881909.82</v>
      </c>
    </row>
    <row r="427" spans="2:25">
      <c r="B427" s="13"/>
      <c r="C427" s="13"/>
      <c r="D427" s="13"/>
      <c r="E427" s="28" t="s">
        <v>216</v>
      </c>
      <c r="F427" s="28"/>
      <c r="G427" s="28"/>
      <c r="H427" s="28"/>
      <c r="I427" s="28"/>
      <c r="J427" s="28"/>
      <c r="K427" s="28"/>
      <c r="L427" s="29">
        <f t="shared" ref="L427:W427" si="20">SUMIF($F$2:$F$417,"Reg",L$2:L$417)</f>
        <v>8884453.7800000012</v>
      </c>
      <c r="M427" s="29">
        <f t="shared" si="20"/>
        <v>1784933.98</v>
      </c>
      <c r="N427" s="29">
        <f t="shared" si="20"/>
        <v>7861039</v>
      </c>
      <c r="O427" s="29">
        <f t="shared" si="20"/>
        <v>10382023</v>
      </c>
      <c r="P427" s="29">
        <f t="shared" si="20"/>
        <v>12000000</v>
      </c>
      <c r="Q427" s="29">
        <f t="shared" si="20"/>
        <v>1421000</v>
      </c>
      <c r="R427" s="29">
        <f t="shared" si="20"/>
        <v>0</v>
      </c>
      <c r="S427" s="29">
        <f t="shared" si="20"/>
        <v>0</v>
      </c>
      <c r="T427" s="29">
        <f t="shared" si="20"/>
        <v>0</v>
      </c>
      <c r="U427" s="29">
        <f t="shared" si="20"/>
        <v>0</v>
      </c>
      <c r="V427" s="29">
        <f t="shared" si="20"/>
        <v>0</v>
      </c>
      <c r="W427" s="29">
        <f t="shared" si="20"/>
        <v>0</v>
      </c>
      <c r="X427" s="29"/>
      <c r="Y427" s="29">
        <f>SUMIF($F$3:$F$417,"Reg",Y$3:Y$417)</f>
        <v>42266408.759999998</v>
      </c>
    </row>
    <row r="428" spans="2:25">
      <c r="B428" s="13"/>
      <c r="C428" s="13"/>
      <c r="D428" s="13"/>
      <c r="E428" s="28" t="s">
        <v>540</v>
      </c>
      <c r="F428" s="28"/>
      <c r="G428" s="28"/>
      <c r="H428" s="28"/>
      <c r="I428" s="28"/>
      <c r="J428" s="28"/>
      <c r="K428" s="28"/>
      <c r="L428" s="29">
        <f t="shared" ref="L428:W428" si="21">SUMIF($F$2:$F$417,"Cost",L$2:L$417)</f>
        <v>25482116.889999997</v>
      </c>
      <c r="M428" s="29">
        <f t="shared" si="21"/>
        <v>6686959.75</v>
      </c>
      <c r="N428" s="29">
        <f t="shared" si="21"/>
        <v>7068274</v>
      </c>
      <c r="O428" s="29">
        <f t="shared" si="21"/>
        <v>2754209</v>
      </c>
      <c r="P428" s="29">
        <f t="shared" si="21"/>
        <v>2310117</v>
      </c>
      <c r="Q428" s="29">
        <f t="shared" si="21"/>
        <v>0</v>
      </c>
      <c r="R428" s="29">
        <f t="shared" si="21"/>
        <v>0</v>
      </c>
      <c r="S428" s="29">
        <f t="shared" si="21"/>
        <v>0</v>
      </c>
      <c r="T428" s="29">
        <f t="shared" si="21"/>
        <v>0</v>
      </c>
      <c r="U428" s="29">
        <f t="shared" si="21"/>
        <v>0</v>
      </c>
      <c r="V428" s="29">
        <f t="shared" si="21"/>
        <v>0</v>
      </c>
      <c r="W428" s="29">
        <f t="shared" si="21"/>
        <v>0</v>
      </c>
      <c r="X428" s="29"/>
      <c r="Y428" s="29">
        <f>SUMIF($F$3:$F$417,"Cost",Y$3:Y$417)</f>
        <v>44284858.100000001</v>
      </c>
    </row>
    <row r="429" spans="2:25">
      <c r="E429" s="30" t="s">
        <v>90</v>
      </c>
      <c r="F429" s="30"/>
      <c r="G429" s="30"/>
      <c r="H429" s="30"/>
      <c r="I429" s="30"/>
      <c r="J429" s="30"/>
      <c r="K429" s="30"/>
      <c r="L429" s="29">
        <f t="shared" ref="L429:W429" si="22">SUMIF($F$2:$F$417,"WQ",L$2:L$417)</f>
        <v>482750249.47000003</v>
      </c>
      <c r="M429" s="29">
        <f t="shared" si="22"/>
        <v>56443955.930000007</v>
      </c>
      <c r="N429" s="29">
        <f t="shared" si="22"/>
        <v>45235152</v>
      </c>
      <c r="O429" s="29">
        <f t="shared" si="22"/>
        <v>51168345</v>
      </c>
      <c r="P429" s="29">
        <f t="shared" si="22"/>
        <v>23364273</v>
      </c>
      <c r="Q429" s="29">
        <f t="shared" si="22"/>
        <v>5936262</v>
      </c>
      <c r="R429" s="29">
        <f t="shared" si="22"/>
        <v>1975962</v>
      </c>
      <c r="S429" s="29">
        <f t="shared" si="22"/>
        <v>0</v>
      </c>
      <c r="T429" s="29">
        <f t="shared" si="22"/>
        <v>0</v>
      </c>
      <c r="U429" s="29">
        <f t="shared" si="22"/>
        <v>0</v>
      </c>
      <c r="V429" s="29">
        <f t="shared" si="22"/>
        <v>0</v>
      </c>
      <c r="W429" s="29">
        <f t="shared" si="22"/>
        <v>0</v>
      </c>
      <c r="X429" s="29"/>
      <c r="Y429" s="29">
        <f>SUMIF($F$3:$F$417,"WQ",Y$3:Y$417)</f>
        <v>667347645.39999998</v>
      </c>
    </row>
    <row r="430" spans="2:25" ht="13.5" thickBot="1">
      <c r="E430" s="30" t="s">
        <v>1353</v>
      </c>
      <c r="F430" s="30"/>
      <c r="G430" s="30"/>
      <c r="H430" s="30"/>
      <c r="I430" s="30"/>
      <c r="J430" s="30"/>
      <c r="K430" s="30"/>
      <c r="L430" s="29">
        <f t="shared" ref="L430:W430" si="23">SUMIF($F$2:$F$417,"S",L$2:L$417)</f>
        <v>683976576.72000003</v>
      </c>
      <c r="M430" s="29">
        <f t="shared" si="23"/>
        <v>621602.15999999992</v>
      </c>
      <c r="N430" s="29">
        <f t="shared" si="23"/>
        <v>1100000</v>
      </c>
      <c r="O430" s="29">
        <f t="shared" si="23"/>
        <v>0</v>
      </c>
      <c r="P430" s="29">
        <f t="shared" si="23"/>
        <v>0</v>
      </c>
      <c r="Q430" s="29">
        <f t="shared" si="23"/>
        <v>0</v>
      </c>
      <c r="R430" s="29">
        <f t="shared" si="23"/>
        <v>0</v>
      </c>
      <c r="S430" s="29">
        <f t="shared" si="23"/>
        <v>0</v>
      </c>
      <c r="T430" s="29">
        <f t="shared" si="23"/>
        <v>0</v>
      </c>
      <c r="U430" s="29">
        <f t="shared" si="23"/>
        <v>0</v>
      </c>
      <c r="V430" s="29">
        <f t="shared" si="23"/>
        <v>0</v>
      </c>
      <c r="W430" s="29">
        <f t="shared" si="23"/>
        <v>0</v>
      </c>
      <c r="X430" s="29"/>
      <c r="Y430" s="29">
        <f>SUMIF($F$3:$F$417,"S",Y$3:Y$417)</f>
        <v>681921622.03999996</v>
      </c>
    </row>
    <row r="431" spans="2:25" ht="13.5" thickBot="1">
      <c r="E431" s="31" t="s">
        <v>1354</v>
      </c>
      <c r="F431" s="32"/>
      <c r="G431" s="32"/>
      <c r="H431" s="32"/>
      <c r="I431" s="32"/>
      <c r="J431" s="32"/>
      <c r="K431" s="32"/>
      <c r="L431" s="33">
        <f>SUM(L421:L430)</f>
        <v>1814669047.6000001</v>
      </c>
      <c r="M431" s="33">
        <f t="shared" ref="M431:Y431" si="24">SUM(M421:M430)</f>
        <v>200500484.10000002</v>
      </c>
      <c r="N431" s="33">
        <f t="shared" si="24"/>
        <v>272110957.43403268</v>
      </c>
      <c r="O431" s="33">
        <f t="shared" si="24"/>
        <v>300339720</v>
      </c>
      <c r="P431" s="33">
        <f t="shared" si="24"/>
        <v>319757552.66378582</v>
      </c>
      <c r="Q431" s="33">
        <f t="shared" si="24"/>
        <v>302960253</v>
      </c>
      <c r="R431" s="33">
        <f t="shared" si="24"/>
        <v>232525766</v>
      </c>
      <c r="S431" s="33">
        <f t="shared" si="24"/>
        <v>217806623</v>
      </c>
      <c r="T431" s="33">
        <f t="shared" si="24"/>
        <v>178643901</v>
      </c>
      <c r="U431" s="33">
        <f t="shared" si="24"/>
        <v>148116486</v>
      </c>
      <c r="V431" s="33">
        <f t="shared" si="24"/>
        <v>184740985.42857143</v>
      </c>
      <c r="W431" s="33">
        <f t="shared" si="24"/>
        <v>1878571845</v>
      </c>
      <c r="X431" s="33">
        <f t="shared" si="24"/>
        <v>0</v>
      </c>
      <c r="Y431" s="34">
        <f t="shared" si="24"/>
        <v>6077481783.6871958</v>
      </c>
    </row>
    <row r="432" spans="2:25" ht="13.5" thickBot="1"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</row>
    <row r="433" spans="3:25">
      <c r="C433" s="62" t="s">
        <v>1355</v>
      </c>
      <c r="D433" s="35"/>
      <c r="E433" s="36" t="s">
        <v>331</v>
      </c>
      <c r="F433" s="37"/>
      <c r="G433" s="37"/>
      <c r="H433" s="37"/>
      <c r="I433" s="37"/>
      <c r="J433" s="37"/>
      <c r="K433" s="37"/>
      <c r="L433" s="38">
        <f>SUMIF($F$2:$F$417,"CRA",L$2:L$417)</f>
        <v>136239615.92999995</v>
      </c>
      <c r="M433" s="38">
        <f>SUMIF($F$2:$F$417,"CRA",M$2:M$417)</f>
        <v>16432854.560000001</v>
      </c>
      <c r="N433" s="38">
        <f>SUMIF($F$2:$F$273,"CRA",N$2:N$273)</f>
        <v>26401661</v>
      </c>
      <c r="O433" s="38">
        <f>SUMIF($F$2:$F$273,"CRA",O$2:O$273)</f>
        <v>22089972</v>
      </c>
      <c r="P433" s="38">
        <f t="shared" ref="P433:Y433" si="25">SUMIF($F$2:$F$273,"CRA",P$2:P$273)</f>
        <v>26440946</v>
      </c>
      <c r="Q433" s="38">
        <f t="shared" si="25"/>
        <v>43836682</v>
      </c>
      <c r="R433" s="38">
        <f t="shared" si="25"/>
        <v>22513890</v>
      </c>
      <c r="S433" s="38">
        <f t="shared" si="25"/>
        <v>15002417</v>
      </c>
      <c r="T433" s="38">
        <f t="shared" si="25"/>
        <v>13556308</v>
      </c>
      <c r="U433" s="38">
        <f t="shared" si="25"/>
        <v>13540964</v>
      </c>
      <c r="V433" s="38">
        <f t="shared" si="25"/>
        <v>7989236</v>
      </c>
      <c r="W433" s="38">
        <f t="shared" si="25"/>
        <v>100000</v>
      </c>
      <c r="X433" s="38">
        <f t="shared" si="25"/>
        <v>245540009.67000005</v>
      </c>
      <c r="Y433" s="39">
        <f t="shared" si="25"/>
        <v>246534429.52000004</v>
      </c>
    </row>
    <row r="434" spans="3:25">
      <c r="C434" s="63"/>
      <c r="D434" s="40"/>
      <c r="E434" s="41" t="s">
        <v>1350</v>
      </c>
      <c r="F434" s="42"/>
      <c r="G434" s="42"/>
      <c r="H434" s="42"/>
      <c r="I434" s="42"/>
      <c r="J434" s="42"/>
      <c r="K434" s="42"/>
      <c r="L434" s="43">
        <f>SUMIF($F$2:$F$417,"TP",L$2:L$417)</f>
        <v>390696520.46000004</v>
      </c>
      <c r="M434" s="43">
        <f>SUMIF($F$2:$F$417,"TP",M$2:M$417)</f>
        <v>58547264.860000022</v>
      </c>
      <c r="N434" s="43">
        <f>SUMIF($F$2:$F$273,"TP",N$2:N$273)</f>
        <v>79042213.57339561</v>
      </c>
      <c r="O434" s="43">
        <f>SUMIF($F$2:$F$273,"TP",O$2:O$273)</f>
        <v>99665945</v>
      </c>
      <c r="P434" s="43">
        <f t="shared" ref="P434:Y434" si="26">SUMIF($F$2:$F$273,"TP",P$2:P$273)</f>
        <v>94901072</v>
      </c>
      <c r="Q434" s="43">
        <f t="shared" si="26"/>
        <v>84164030</v>
      </c>
      <c r="R434" s="43">
        <f t="shared" si="26"/>
        <v>36098103</v>
      </c>
      <c r="S434" s="43">
        <f t="shared" si="26"/>
        <v>36185951</v>
      </c>
      <c r="T434" s="43">
        <f t="shared" si="26"/>
        <v>5021181</v>
      </c>
      <c r="U434" s="43">
        <f t="shared" si="26"/>
        <v>0</v>
      </c>
      <c r="V434" s="43">
        <f t="shared" si="26"/>
        <v>0</v>
      </c>
      <c r="W434" s="43">
        <f t="shared" si="26"/>
        <v>22150000</v>
      </c>
      <c r="X434" s="43">
        <f t="shared" si="26"/>
        <v>771802169.93339574</v>
      </c>
      <c r="Y434" s="44">
        <f t="shared" si="26"/>
        <v>798740430.053087</v>
      </c>
    </row>
    <row r="435" spans="3:25">
      <c r="C435" s="63"/>
      <c r="D435" s="40"/>
      <c r="E435" s="41" t="s">
        <v>1351</v>
      </c>
      <c r="F435" s="42"/>
      <c r="G435" s="42"/>
      <c r="H435" s="42"/>
      <c r="I435" s="42"/>
      <c r="J435" s="42"/>
      <c r="K435" s="42"/>
      <c r="L435" s="43">
        <f>SUMIF($F$2:$F$417,"D",L$2:L$417)</f>
        <v>36938360.469999999</v>
      </c>
      <c r="M435" s="43">
        <f>SUMIF($F$2:$F$417,"D",M$2:M$417)</f>
        <v>25731013.249999996</v>
      </c>
      <c r="N435" s="43">
        <f>SUMIF($F$2:$F$273,"D",N$2:N$273)</f>
        <v>37675266.558585405</v>
      </c>
      <c r="O435" s="43">
        <f>SUMIF($F$2:$F$273,"D",O$2:O$273)</f>
        <v>51230495</v>
      </c>
      <c r="P435" s="43">
        <f t="shared" ref="P435:Y435" si="27">SUMIF($F$2:$F$273,"D",P$2:P$273)</f>
        <v>59330894.5</v>
      </c>
      <c r="Q435" s="43">
        <f t="shared" si="27"/>
        <v>84810628</v>
      </c>
      <c r="R435" s="43">
        <f t="shared" si="27"/>
        <v>54534417</v>
      </c>
      <c r="S435" s="43">
        <f t="shared" si="27"/>
        <v>40023213</v>
      </c>
      <c r="T435" s="43">
        <f t="shared" si="27"/>
        <v>24548226</v>
      </c>
      <c r="U435" s="43">
        <f t="shared" si="27"/>
        <v>1500000</v>
      </c>
      <c r="V435" s="43">
        <f t="shared" si="27"/>
        <v>500000</v>
      </c>
      <c r="W435" s="43">
        <f t="shared" si="27"/>
        <v>0</v>
      </c>
      <c r="X435" s="43">
        <f t="shared" si="27"/>
        <v>400415047.85858548</v>
      </c>
      <c r="Y435" s="44">
        <f t="shared" si="27"/>
        <v>404092964.39827162</v>
      </c>
    </row>
    <row r="436" spans="3:25">
      <c r="C436" s="63"/>
      <c r="D436" s="40"/>
      <c r="E436" s="41" t="s">
        <v>751</v>
      </c>
      <c r="F436" s="42"/>
      <c r="G436" s="42"/>
      <c r="H436" s="42"/>
      <c r="I436" s="42"/>
      <c r="J436" s="42"/>
      <c r="K436" s="42"/>
      <c r="L436" s="43">
        <f>SUMIF($F$2:$F$417,"pccp",L$2:L$417)</f>
        <v>6872031.0600000005</v>
      </c>
      <c r="M436" s="43">
        <f>SUMIF($F$2:$F$417,"pccp",M$2:M$417)</f>
        <v>13027148.35</v>
      </c>
      <c r="N436" s="43">
        <f>SUMIF($F$2:$F$273,"pccp",N$2:N$273)</f>
        <v>16921757.7714958</v>
      </c>
      <c r="O436" s="43">
        <f>SUMIF($F$2:$F$273,"pccp",O$2:O$273)</f>
        <v>10816893</v>
      </c>
      <c r="P436" s="43">
        <f t="shared" ref="P436:Y436" si="28">SUMIF($F$2:$F$273,"pccp",P$2:P$273)</f>
        <v>10796134</v>
      </c>
      <c r="Q436" s="43">
        <f t="shared" si="28"/>
        <v>18995346</v>
      </c>
      <c r="R436" s="43">
        <f t="shared" si="28"/>
        <v>53645022</v>
      </c>
      <c r="S436" s="43">
        <f t="shared" si="28"/>
        <v>84992952</v>
      </c>
      <c r="T436" s="43">
        <f t="shared" si="28"/>
        <v>112794908</v>
      </c>
      <c r="U436" s="43">
        <f t="shared" si="28"/>
        <v>110400207</v>
      </c>
      <c r="V436" s="43">
        <f t="shared" si="28"/>
        <v>154371577</v>
      </c>
      <c r="W436" s="43">
        <f t="shared" si="28"/>
        <v>1824304845</v>
      </c>
      <c r="X436" s="43">
        <f t="shared" si="28"/>
        <v>2412202798.4814959</v>
      </c>
      <c r="Y436" s="44">
        <f t="shared" si="28"/>
        <v>2412212391.4814959</v>
      </c>
    </row>
    <row r="437" spans="3:25">
      <c r="C437" s="63"/>
      <c r="D437" s="40"/>
      <c r="E437" s="41" t="s">
        <v>38</v>
      </c>
      <c r="F437" s="42"/>
      <c r="G437" s="42"/>
      <c r="H437" s="42"/>
      <c r="I437" s="42"/>
      <c r="J437" s="42"/>
      <c r="K437" s="42"/>
      <c r="L437" s="43">
        <f>SUMIF($F$2:$F$417,"Other",L$2:L$417)</f>
        <v>39761346.25</v>
      </c>
      <c r="M437" s="43">
        <f>SUMIF($F$2:$F$417,"Other",M$2:M$417)</f>
        <v>18379916.010000002</v>
      </c>
      <c r="N437" s="43">
        <f>SUMIF($F$2:$F$273,"Other",N$2:N$273)</f>
        <v>22777607</v>
      </c>
      <c r="O437" s="43">
        <f>SUMIF($F$2:$F$273,"Other",O$2:O$273)</f>
        <v>22393155</v>
      </c>
      <c r="P437" s="43">
        <f t="shared" ref="P437:Y437" si="29">SUMIF($F$2:$F$273,"Other",P$2:P$273)</f>
        <v>50009617</v>
      </c>
      <c r="Q437" s="43">
        <f t="shared" si="29"/>
        <v>36664346</v>
      </c>
      <c r="R437" s="43">
        <f t="shared" si="29"/>
        <v>34400000</v>
      </c>
      <c r="S437" s="43">
        <f t="shared" si="29"/>
        <v>28000000</v>
      </c>
      <c r="T437" s="43">
        <f t="shared" si="29"/>
        <v>22597603</v>
      </c>
      <c r="U437" s="43">
        <f t="shared" si="29"/>
        <v>22675315</v>
      </c>
      <c r="V437" s="43">
        <f t="shared" si="29"/>
        <v>21857671.428571429</v>
      </c>
      <c r="W437" s="43">
        <f t="shared" si="29"/>
        <v>0</v>
      </c>
      <c r="X437" s="43">
        <f t="shared" si="29"/>
        <v>309396264.72857141</v>
      </c>
      <c r="Y437" s="44">
        <f t="shared" si="29"/>
        <v>308208028.96000004</v>
      </c>
    </row>
    <row r="438" spans="3:25">
      <c r="C438" s="63"/>
      <c r="D438" s="40"/>
      <c r="E438" s="41" t="s">
        <v>1352</v>
      </c>
      <c r="F438" s="42"/>
      <c r="G438" s="42"/>
      <c r="H438" s="42"/>
      <c r="I438" s="42"/>
      <c r="J438" s="42"/>
      <c r="K438" s="42"/>
      <c r="L438" s="43">
        <f>SUMIF($F$2:$F$417,"MC",L$2:L$417)</f>
        <v>3067776.5699999994</v>
      </c>
      <c r="M438" s="43">
        <f>SUMIF($F$2:$F$417,"MC",M$2:M$417)</f>
        <v>2844835.2500000005</v>
      </c>
      <c r="N438" s="43">
        <f>SUMIF($F$2:$F$273,"MC",N$2:N$273)</f>
        <v>4025343</v>
      </c>
      <c r="O438" s="43">
        <f>SUMIF($F$2:$F$273,"MC",O$2:O$273)</f>
        <v>3327092</v>
      </c>
      <c r="P438" s="43">
        <f t="shared" ref="P438:Y438" si="30">SUMIF($F$2:$F$273,"MC",P$2:P$273)</f>
        <v>3733703</v>
      </c>
      <c r="Q438" s="43">
        <f t="shared" si="30"/>
        <v>3383160</v>
      </c>
      <c r="R438" s="43">
        <f t="shared" si="30"/>
        <v>2000000</v>
      </c>
      <c r="S438" s="43">
        <f t="shared" si="30"/>
        <v>2000000</v>
      </c>
      <c r="T438" s="43">
        <f t="shared" si="30"/>
        <v>0</v>
      </c>
      <c r="U438" s="43">
        <f t="shared" si="30"/>
        <v>0</v>
      </c>
      <c r="V438" s="43">
        <f t="shared" si="30"/>
        <v>0</v>
      </c>
      <c r="W438" s="43">
        <f t="shared" si="30"/>
        <v>0</v>
      </c>
      <c r="X438" s="43">
        <f t="shared" si="30"/>
        <v>24381909.82</v>
      </c>
      <c r="Y438" s="44">
        <f t="shared" si="30"/>
        <v>24881909.82</v>
      </c>
    </row>
    <row r="439" spans="3:25">
      <c r="C439" s="63"/>
      <c r="D439" s="40"/>
      <c r="E439" s="41" t="s">
        <v>216</v>
      </c>
      <c r="F439" s="42"/>
      <c r="G439" s="42"/>
      <c r="H439" s="42"/>
      <c r="I439" s="42"/>
      <c r="J439" s="42"/>
      <c r="K439" s="42"/>
      <c r="L439" s="43">
        <f>SUMIF($F$2:$F$417,"Reg",L$2:L$417)</f>
        <v>8884453.7800000012</v>
      </c>
      <c r="M439" s="43">
        <f>SUMIF($F$2:$F$417,"Reg",M$2:M$417)</f>
        <v>1784933.98</v>
      </c>
      <c r="N439" s="43">
        <f>SUMIF($F$2:$F$273,"Reg",N$2:N$273)</f>
        <v>7398225</v>
      </c>
      <c r="O439" s="43">
        <f>SUMIF($F$2:$F$273,"Reg",O$2:O$273)</f>
        <v>10382023</v>
      </c>
      <c r="P439" s="43">
        <f t="shared" ref="P439:Y439" si="31">SUMIF($F$2:$F$273,"Reg",P$2:P$273)</f>
        <v>12000000</v>
      </c>
      <c r="Q439" s="43">
        <f t="shared" si="31"/>
        <v>1421000</v>
      </c>
      <c r="R439" s="43">
        <f t="shared" si="31"/>
        <v>0</v>
      </c>
      <c r="S439" s="43">
        <f t="shared" si="31"/>
        <v>0</v>
      </c>
      <c r="T439" s="43">
        <f t="shared" si="31"/>
        <v>0</v>
      </c>
      <c r="U439" s="43">
        <f t="shared" si="31"/>
        <v>0</v>
      </c>
      <c r="V439" s="43">
        <f t="shared" si="31"/>
        <v>0</v>
      </c>
      <c r="W439" s="43">
        <f t="shared" si="31"/>
        <v>0</v>
      </c>
      <c r="X439" s="43">
        <f t="shared" si="31"/>
        <v>41584398.149999999</v>
      </c>
      <c r="Y439" s="44">
        <f t="shared" si="31"/>
        <v>41517357.149999999</v>
      </c>
    </row>
    <row r="440" spans="3:25">
      <c r="C440" s="63"/>
      <c r="D440" s="40"/>
      <c r="E440" s="41" t="s">
        <v>540</v>
      </c>
      <c r="F440" s="42"/>
      <c r="G440" s="42"/>
      <c r="H440" s="42"/>
      <c r="I440" s="42"/>
      <c r="J440" s="42"/>
      <c r="K440" s="42"/>
      <c r="L440" s="43">
        <f>SUMIF($F$2:$F$417,"Cost",L$2:L$417)</f>
        <v>25482116.889999997</v>
      </c>
      <c r="M440" s="43">
        <f>SUMIF($F$2:$F$417,"Cost",M$2:M$417)</f>
        <v>6686959.75</v>
      </c>
      <c r="N440" s="43">
        <f>SUMIF($F$2:$F$273,"Cost",N$2:N$273)</f>
        <v>6061314</v>
      </c>
      <c r="O440" s="43">
        <f>SUMIF($F$2:$F$273,"Cost",O$2:O$273)</f>
        <v>1520293</v>
      </c>
      <c r="P440" s="43">
        <f t="shared" ref="P440:Y440" si="32">SUMIF($F$2:$F$273,"Cost",P$2:P$273)</f>
        <v>0</v>
      </c>
      <c r="Q440" s="43">
        <f t="shared" si="32"/>
        <v>0</v>
      </c>
      <c r="R440" s="43">
        <f t="shared" si="32"/>
        <v>0</v>
      </c>
      <c r="S440" s="43">
        <f t="shared" si="32"/>
        <v>0</v>
      </c>
      <c r="T440" s="43">
        <f t="shared" si="32"/>
        <v>0</v>
      </c>
      <c r="U440" s="43">
        <f t="shared" si="32"/>
        <v>0</v>
      </c>
      <c r="V440" s="43">
        <f t="shared" si="32"/>
        <v>0</v>
      </c>
      <c r="W440" s="43">
        <f t="shared" si="32"/>
        <v>0</v>
      </c>
      <c r="X440" s="43">
        <f t="shared" si="32"/>
        <v>18403469.629999999</v>
      </c>
      <c r="Y440" s="44">
        <f t="shared" si="32"/>
        <v>18403469.629999999</v>
      </c>
    </row>
    <row r="441" spans="3:25">
      <c r="C441" s="63"/>
      <c r="D441" s="40"/>
      <c r="E441" s="45" t="s">
        <v>90</v>
      </c>
      <c r="F441" s="42"/>
      <c r="G441" s="42"/>
      <c r="H441" s="42"/>
      <c r="I441" s="42"/>
      <c r="J441" s="42"/>
      <c r="K441" s="42"/>
      <c r="L441" s="43">
        <f>SUMIF($F$2:$F$417,"WQ",L$2:L$417)</f>
        <v>482750249.47000003</v>
      </c>
      <c r="M441" s="43">
        <f>SUMIF($F$2:$F$417,"WQ",M$2:M$417)</f>
        <v>56443955.930000007</v>
      </c>
      <c r="N441" s="43">
        <f>SUMIF($F$2:$F$273,"WQ",N$2:N$273)</f>
        <v>45012152</v>
      </c>
      <c r="O441" s="43">
        <f>SUMIF($F$2:$F$273,"WQ",O$2:O$273)</f>
        <v>48442434</v>
      </c>
      <c r="P441" s="43">
        <f t="shared" ref="P441:Y441" si="33">SUMIF($F$2:$F$273,"WQ",P$2:P$273)</f>
        <v>23239804</v>
      </c>
      <c r="Q441" s="43">
        <f t="shared" si="33"/>
        <v>5936262</v>
      </c>
      <c r="R441" s="43">
        <f t="shared" si="33"/>
        <v>1975962</v>
      </c>
      <c r="S441" s="43">
        <f t="shared" si="33"/>
        <v>0</v>
      </c>
      <c r="T441" s="43">
        <f t="shared" si="33"/>
        <v>0</v>
      </c>
      <c r="U441" s="43">
        <f t="shared" si="33"/>
        <v>0</v>
      </c>
      <c r="V441" s="43">
        <f t="shared" si="33"/>
        <v>0</v>
      </c>
      <c r="W441" s="43">
        <f t="shared" si="33"/>
        <v>0</v>
      </c>
      <c r="X441" s="43">
        <f t="shared" si="33"/>
        <v>628046414.28000009</v>
      </c>
      <c r="Y441" s="44">
        <f t="shared" si="33"/>
        <v>628769860.27999997</v>
      </c>
    </row>
    <row r="442" spans="3:25">
      <c r="C442" s="63"/>
      <c r="D442" s="40"/>
      <c r="E442" s="45" t="s">
        <v>1353</v>
      </c>
      <c r="F442" s="42"/>
      <c r="G442" s="42"/>
      <c r="H442" s="42"/>
      <c r="I442" s="42"/>
      <c r="J442" s="42"/>
      <c r="K442" s="42"/>
      <c r="L442" s="43">
        <f>SUMIF($F$2:$F$417,"S",L$2:L$417)</f>
        <v>683976576.72000003</v>
      </c>
      <c r="M442" s="43">
        <f>SUMIF($F$2:$F$417,"S",M$2:M$417)</f>
        <v>621602.15999999992</v>
      </c>
      <c r="N442" s="43">
        <f>SUMIF($F$2:$F$273,"S",N$2:N$273)</f>
        <v>1100000</v>
      </c>
      <c r="O442" s="43">
        <f>SUMIF($F$2:$F$273,"S",O$2:O$273)</f>
        <v>0</v>
      </c>
      <c r="P442" s="43">
        <f t="shared" ref="P442:Y442" si="34">SUMIF($F$2:$F$273,"S",P$2:P$273)</f>
        <v>0</v>
      </c>
      <c r="Q442" s="43">
        <f t="shared" si="34"/>
        <v>0</v>
      </c>
      <c r="R442" s="43">
        <f t="shared" si="34"/>
        <v>0</v>
      </c>
      <c r="S442" s="43">
        <f t="shared" si="34"/>
        <v>0</v>
      </c>
      <c r="T442" s="43">
        <f t="shared" si="34"/>
        <v>0</v>
      </c>
      <c r="U442" s="43">
        <f t="shared" si="34"/>
        <v>0</v>
      </c>
      <c r="V442" s="43">
        <f t="shared" si="34"/>
        <v>0</v>
      </c>
      <c r="W442" s="43">
        <f t="shared" si="34"/>
        <v>0</v>
      </c>
      <c r="X442" s="43">
        <f t="shared" si="34"/>
        <v>674640802.13</v>
      </c>
      <c r="Y442" s="44">
        <f t="shared" si="34"/>
        <v>670864245.28999996</v>
      </c>
    </row>
    <row r="443" spans="3:25" ht="13.5" thickBot="1">
      <c r="C443" s="64"/>
      <c r="D443" s="46"/>
      <c r="E443" s="47" t="s">
        <v>1354</v>
      </c>
      <c r="F443" s="48"/>
      <c r="G443" s="48"/>
      <c r="H443" s="48"/>
      <c r="I443" s="48"/>
      <c r="J443" s="48"/>
      <c r="K443" s="48"/>
      <c r="L443" s="49">
        <f>SUM(L433:L442)</f>
        <v>1814669047.6000001</v>
      </c>
      <c r="M443" s="49">
        <f t="shared" ref="M443:W443" si="35">SUM(M433:M442)</f>
        <v>200500484.10000002</v>
      </c>
      <c r="N443" s="49">
        <f t="shared" si="35"/>
        <v>246415539.9034768</v>
      </c>
      <c r="O443" s="49">
        <f t="shared" si="35"/>
        <v>269868302</v>
      </c>
      <c r="P443" s="49">
        <f t="shared" si="35"/>
        <v>280452170.5</v>
      </c>
      <c r="Q443" s="49">
        <f t="shared" si="35"/>
        <v>279211454</v>
      </c>
      <c r="R443" s="49">
        <f t="shared" si="35"/>
        <v>205167394</v>
      </c>
      <c r="S443" s="49">
        <f t="shared" si="35"/>
        <v>206204533</v>
      </c>
      <c r="T443" s="49">
        <f t="shared" si="35"/>
        <v>178518226</v>
      </c>
      <c r="U443" s="49">
        <f t="shared" si="35"/>
        <v>148116486</v>
      </c>
      <c r="V443" s="49">
        <f t="shared" si="35"/>
        <v>184718484.42857143</v>
      </c>
      <c r="W443" s="49">
        <f t="shared" si="35"/>
        <v>1846554845</v>
      </c>
      <c r="X443" s="49"/>
      <c r="Y443" s="50">
        <f t="shared" ref="Y443" si="36">SUM(Y433:Y442)</f>
        <v>5554225086.5828543</v>
      </c>
    </row>
    <row r="444" spans="3:25"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</row>
    <row r="445" spans="3:25"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</row>
    <row r="446" spans="3:25" ht="13.5" thickBot="1"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</row>
    <row r="447" spans="3:25">
      <c r="C447" s="62" t="s">
        <v>1356</v>
      </c>
      <c r="D447" s="37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2"/>
    </row>
    <row r="448" spans="3:25">
      <c r="C448" s="63"/>
      <c r="D448" s="42"/>
      <c r="E448" s="41" t="s">
        <v>331</v>
      </c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3">
        <v>20000000</v>
      </c>
      <c r="S448" s="43">
        <v>25000000</v>
      </c>
      <c r="T448" s="43">
        <v>25000000</v>
      </c>
      <c r="U448" s="43">
        <v>40000000</v>
      </c>
      <c r="V448" s="43">
        <v>40000000</v>
      </c>
      <c r="W448" s="43"/>
      <c r="X448" s="43"/>
      <c r="Y448" s="44">
        <f>SUM(R448:W448)</f>
        <v>150000000</v>
      </c>
    </row>
    <row r="449" spans="3:25">
      <c r="C449" s="63"/>
      <c r="D449" s="42"/>
      <c r="E449" s="41" t="s">
        <v>1350</v>
      </c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3">
        <v>35000000</v>
      </c>
      <c r="S449" s="43">
        <v>30000000</v>
      </c>
      <c r="T449" s="43">
        <v>45000000</v>
      </c>
      <c r="U449" s="43">
        <v>50000000</v>
      </c>
      <c r="V449" s="43">
        <v>40000000</v>
      </c>
      <c r="W449" s="43"/>
      <c r="X449" s="43"/>
      <c r="Y449" s="44">
        <f>SUM(R449:W449)</f>
        <v>200000000</v>
      </c>
    </row>
    <row r="450" spans="3:25" ht="13.5" thickBot="1">
      <c r="C450" s="64"/>
      <c r="D450" s="53"/>
      <c r="E450" s="54" t="s">
        <v>1351</v>
      </c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6">
        <v>15000000</v>
      </c>
      <c r="S450" s="56">
        <v>15000000</v>
      </c>
      <c r="T450" s="56">
        <v>30000000</v>
      </c>
      <c r="U450" s="56">
        <v>40000000</v>
      </c>
      <c r="V450" s="56">
        <v>10000000</v>
      </c>
      <c r="W450" s="56"/>
      <c r="X450" s="56"/>
      <c r="Y450" s="57">
        <f>SUM(R450:W450)</f>
        <v>110000000</v>
      </c>
    </row>
    <row r="451" spans="3:25" ht="13.5" thickBot="1"/>
    <row r="452" spans="3:25">
      <c r="C452" s="62" t="s">
        <v>1357</v>
      </c>
      <c r="D452" s="37"/>
      <c r="E452" s="36" t="s">
        <v>331</v>
      </c>
      <c r="F452" s="37"/>
      <c r="G452" s="37"/>
      <c r="H452" s="37"/>
      <c r="I452" s="37"/>
      <c r="J452" s="37"/>
      <c r="K452" s="37"/>
      <c r="L452" s="58">
        <f t="shared" ref="L452:M454" si="37">L421+L448</f>
        <v>136239615.92999995</v>
      </c>
      <c r="M452" s="58">
        <f t="shared" si="37"/>
        <v>16432854.560000001</v>
      </c>
      <c r="N452" s="58">
        <f t="shared" ref="N452:X454" si="38">N433+N448</f>
        <v>26401661</v>
      </c>
      <c r="O452" s="58">
        <f t="shared" si="38"/>
        <v>22089972</v>
      </c>
      <c r="P452" s="58">
        <f t="shared" si="38"/>
        <v>26440946</v>
      </c>
      <c r="Q452" s="58">
        <f t="shared" si="38"/>
        <v>43836682</v>
      </c>
      <c r="R452" s="58">
        <f t="shared" si="38"/>
        <v>42513890</v>
      </c>
      <c r="S452" s="58">
        <f t="shared" si="38"/>
        <v>40002417</v>
      </c>
      <c r="T452" s="58">
        <f t="shared" si="38"/>
        <v>38556308</v>
      </c>
      <c r="U452" s="58">
        <f t="shared" si="38"/>
        <v>53540964</v>
      </c>
      <c r="V452" s="58">
        <f t="shared" si="38"/>
        <v>47989236</v>
      </c>
      <c r="W452" s="58">
        <f t="shared" si="38"/>
        <v>100000</v>
      </c>
      <c r="X452" s="58">
        <f t="shared" si="38"/>
        <v>245540009.67000005</v>
      </c>
      <c r="Y452" s="59"/>
    </row>
    <row r="453" spans="3:25">
      <c r="C453" s="63"/>
      <c r="D453" s="42"/>
      <c r="E453" s="41" t="s">
        <v>1350</v>
      </c>
      <c r="F453" s="42"/>
      <c r="G453" s="42"/>
      <c r="H453" s="42"/>
      <c r="I453" s="42"/>
      <c r="J453" s="42"/>
      <c r="K453" s="42"/>
      <c r="L453" s="60">
        <f t="shared" si="37"/>
        <v>390696520.46000004</v>
      </c>
      <c r="M453" s="60">
        <f t="shared" si="37"/>
        <v>58547264.860000022</v>
      </c>
      <c r="N453" s="60">
        <f t="shared" si="38"/>
        <v>79042213.57339561</v>
      </c>
      <c r="O453" s="60">
        <f t="shared" si="38"/>
        <v>99665945</v>
      </c>
      <c r="P453" s="60">
        <f t="shared" si="38"/>
        <v>94901072</v>
      </c>
      <c r="Q453" s="60">
        <f t="shared" si="38"/>
        <v>84164030</v>
      </c>
      <c r="R453" s="60">
        <f t="shared" si="38"/>
        <v>71098103</v>
      </c>
      <c r="S453" s="60">
        <f t="shared" si="38"/>
        <v>66185951</v>
      </c>
      <c r="T453" s="60">
        <f t="shared" si="38"/>
        <v>50021181</v>
      </c>
      <c r="U453" s="60">
        <f t="shared" si="38"/>
        <v>50000000</v>
      </c>
      <c r="V453" s="60">
        <f t="shared" si="38"/>
        <v>40000000</v>
      </c>
      <c r="W453" s="60">
        <f t="shared" si="38"/>
        <v>22150000</v>
      </c>
      <c r="X453" s="60">
        <f t="shared" si="38"/>
        <v>771802169.93339574</v>
      </c>
      <c r="Y453" s="61"/>
    </row>
    <row r="454" spans="3:25">
      <c r="C454" s="63"/>
      <c r="D454" s="42"/>
      <c r="E454" s="41" t="s">
        <v>1351</v>
      </c>
      <c r="F454" s="42"/>
      <c r="G454" s="42"/>
      <c r="H454" s="42"/>
      <c r="I454" s="42"/>
      <c r="J454" s="42"/>
      <c r="K454" s="42"/>
      <c r="L454" s="60">
        <f t="shared" si="37"/>
        <v>36938360.469999999</v>
      </c>
      <c r="M454" s="60">
        <f t="shared" si="37"/>
        <v>25731013.249999996</v>
      </c>
      <c r="N454" s="60">
        <f t="shared" si="38"/>
        <v>37675266.558585405</v>
      </c>
      <c r="O454" s="60">
        <f t="shared" si="38"/>
        <v>51230495</v>
      </c>
      <c r="P454" s="60">
        <f t="shared" si="38"/>
        <v>59330894.5</v>
      </c>
      <c r="Q454" s="60">
        <f t="shared" si="38"/>
        <v>84810628</v>
      </c>
      <c r="R454" s="60">
        <f t="shared" si="38"/>
        <v>69534417</v>
      </c>
      <c r="S454" s="60">
        <f t="shared" si="38"/>
        <v>55023213</v>
      </c>
      <c r="T454" s="60">
        <f t="shared" si="38"/>
        <v>54548226</v>
      </c>
      <c r="U454" s="60">
        <f t="shared" si="38"/>
        <v>41500000</v>
      </c>
      <c r="V454" s="60">
        <f t="shared" si="38"/>
        <v>10500000</v>
      </c>
      <c r="W454" s="60">
        <f t="shared" si="38"/>
        <v>0</v>
      </c>
      <c r="X454" s="60">
        <f t="shared" si="38"/>
        <v>400415047.85858548</v>
      </c>
      <c r="Y454" s="61"/>
    </row>
    <row r="455" spans="3:25">
      <c r="C455" s="63"/>
      <c r="D455" s="42"/>
      <c r="E455" s="41" t="s">
        <v>751</v>
      </c>
      <c r="F455" s="42"/>
      <c r="G455" s="42"/>
      <c r="H455" s="42"/>
      <c r="I455" s="42"/>
      <c r="J455" s="42"/>
      <c r="K455" s="42"/>
      <c r="L455" s="60">
        <f t="shared" ref="L455:M461" si="39">L424</f>
        <v>6872031.0600000005</v>
      </c>
      <c r="M455" s="60">
        <f t="shared" si="39"/>
        <v>13027148.35</v>
      </c>
      <c r="N455" s="60">
        <f t="shared" ref="N455:X461" si="40">N436</f>
        <v>16921757.7714958</v>
      </c>
      <c r="O455" s="60">
        <f t="shared" si="40"/>
        <v>10816893</v>
      </c>
      <c r="P455" s="60">
        <f t="shared" si="40"/>
        <v>10796134</v>
      </c>
      <c r="Q455" s="60">
        <f t="shared" si="40"/>
        <v>18995346</v>
      </c>
      <c r="R455" s="60">
        <f t="shared" si="40"/>
        <v>53645022</v>
      </c>
      <c r="S455" s="60">
        <f t="shared" si="40"/>
        <v>84992952</v>
      </c>
      <c r="T455" s="60">
        <f t="shared" si="40"/>
        <v>112794908</v>
      </c>
      <c r="U455" s="60">
        <f t="shared" si="40"/>
        <v>110400207</v>
      </c>
      <c r="V455" s="60">
        <f t="shared" si="40"/>
        <v>154371577</v>
      </c>
      <c r="W455" s="60">
        <f t="shared" si="40"/>
        <v>1824304845</v>
      </c>
      <c r="X455" s="60">
        <f t="shared" si="40"/>
        <v>2412202798.4814959</v>
      </c>
      <c r="Y455" s="61"/>
    </row>
    <row r="456" spans="3:25">
      <c r="C456" s="63"/>
      <c r="D456" s="42"/>
      <c r="E456" s="41" t="s">
        <v>38</v>
      </c>
      <c r="F456" s="42"/>
      <c r="G456" s="42"/>
      <c r="H456" s="42"/>
      <c r="I456" s="42"/>
      <c r="J456" s="42"/>
      <c r="K456" s="42"/>
      <c r="L456" s="60">
        <f t="shared" si="39"/>
        <v>39761346.25</v>
      </c>
      <c r="M456" s="60">
        <f t="shared" si="39"/>
        <v>18379916.010000002</v>
      </c>
      <c r="N456" s="60">
        <f t="shared" si="40"/>
        <v>22777607</v>
      </c>
      <c r="O456" s="60">
        <f t="shared" si="40"/>
        <v>22393155</v>
      </c>
      <c r="P456" s="60">
        <f t="shared" si="40"/>
        <v>50009617</v>
      </c>
      <c r="Q456" s="60">
        <f t="shared" si="40"/>
        <v>36664346</v>
      </c>
      <c r="R456" s="60">
        <f t="shared" si="40"/>
        <v>34400000</v>
      </c>
      <c r="S456" s="60">
        <f t="shared" si="40"/>
        <v>28000000</v>
      </c>
      <c r="T456" s="60">
        <f t="shared" si="40"/>
        <v>22597603</v>
      </c>
      <c r="U456" s="60">
        <f t="shared" si="40"/>
        <v>22675315</v>
      </c>
      <c r="V456" s="60">
        <f t="shared" si="40"/>
        <v>21857671.428571429</v>
      </c>
      <c r="W456" s="60">
        <f t="shared" si="40"/>
        <v>0</v>
      </c>
      <c r="X456" s="60">
        <f t="shared" si="40"/>
        <v>309396264.72857141</v>
      </c>
      <c r="Y456" s="61"/>
    </row>
    <row r="457" spans="3:25">
      <c r="C457" s="63"/>
      <c r="D457" s="42"/>
      <c r="E457" s="41" t="s">
        <v>1352</v>
      </c>
      <c r="F457" s="42"/>
      <c r="G457" s="42"/>
      <c r="H457" s="42"/>
      <c r="I457" s="42"/>
      <c r="J457" s="42"/>
      <c r="K457" s="42"/>
      <c r="L457" s="60">
        <f t="shared" si="39"/>
        <v>3067776.5699999994</v>
      </c>
      <c r="M457" s="60">
        <f t="shared" si="39"/>
        <v>2844835.2500000005</v>
      </c>
      <c r="N457" s="60">
        <f t="shared" si="40"/>
        <v>4025343</v>
      </c>
      <c r="O457" s="60">
        <f t="shared" si="40"/>
        <v>3327092</v>
      </c>
      <c r="P457" s="60">
        <f t="shared" si="40"/>
        <v>3733703</v>
      </c>
      <c r="Q457" s="60">
        <f t="shared" si="40"/>
        <v>3383160</v>
      </c>
      <c r="R457" s="60">
        <f t="shared" si="40"/>
        <v>2000000</v>
      </c>
      <c r="S457" s="60">
        <f t="shared" si="40"/>
        <v>2000000</v>
      </c>
      <c r="T457" s="60">
        <f t="shared" si="40"/>
        <v>0</v>
      </c>
      <c r="U457" s="60">
        <f t="shared" si="40"/>
        <v>0</v>
      </c>
      <c r="V457" s="60">
        <f t="shared" si="40"/>
        <v>0</v>
      </c>
      <c r="W457" s="60">
        <f t="shared" si="40"/>
        <v>0</v>
      </c>
      <c r="X457" s="60">
        <f t="shared" si="40"/>
        <v>24381909.82</v>
      </c>
      <c r="Y457" s="61"/>
    </row>
    <row r="458" spans="3:25">
      <c r="C458" s="63"/>
      <c r="D458" s="42"/>
      <c r="E458" s="41" t="s">
        <v>216</v>
      </c>
      <c r="F458" s="42"/>
      <c r="G458" s="42"/>
      <c r="H458" s="42"/>
      <c r="I458" s="42"/>
      <c r="J458" s="42"/>
      <c r="K458" s="42"/>
      <c r="L458" s="60">
        <f t="shared" si="39"/>
        <v>8884453.7800000012</v>
      </c>
      <c r="M458" s="60">
        <f t="shared" si="39"/>
        <v>1784933.98</v>
      </c>
      <c r="N458" s="60">
        <f t="shared" si="40"/>
        <v>7398225</v>
      </c>
      <c r="O458" s="60">
        <f t="shared" si="40"/>
        <v>10382023</v>
      </c>
      <c r="P458" s="60">
        <f t="shared" si="40"/>
        <v>12000000</v>
      </c>
      <c r="Q458" s="60">
        <f t="shared" si="40"/>
        <v>1421000</v>
      </c>
      <c r="R458" s="60">
        <f t="shared" si="40"/>
        <v>0</v>
      </c>
      <c r="S458" s="60">
        <f t="shared" si="40"/>
        <v>0</v>
      </c>
      <c r="T458" s="60">
        <f t="shared" si="40"/>
        <v>0</v>
      </c>
      <c r="U458" s="60">
        <f t="shared" si="40"/>
        <v>0</v>
      </c>
      <c r="V458" s="60">
        <f t="shared" si="40"/>
        <v>0</v>
      </c>
      <c r="W458" s="60">
        <f t="shared" si="40"/>
        <v>0</v>
      </c>
      <c r="X458" s="60">
        <f t="shared" si="40"/>
        <v>41584398.149999999</v>
      </c>
      <c r="Y458" s="61"/>
    </row>
    <row r="459" spans="3:25">
      <c r="C459" s="63"/>
      <c r="D459" s="42"/>
      <c r="E459" s="41" t="s">
        <v>540</v>
      </c>
      <c r="F459" s="42"/>
      <c r="G459" s="42"/>
      <c r="H459" s="42"/>
      <c r="I459" s="42"/>
      <c r="J459" s="42"/>
      <c r="K459" s="42"/>
      <c r="L459" s="60">
        <f t="shared" si="39"/>
        <v>25482116.889999997</v>
      </c>
      <c r="M459" s="60">
        <f t="shared" si="39"/>
        <v>6686959.75</v>
      </c>
      <c r="N459" s="60">
        <f t="shared" si="40"/>
        <v>6061314</v>
      </c>
      <c r="O459" s="60">
        <f t="shared" si="40"/>
        <v>1520293</v>
      </c>
      <c r="P459" s="60">
        <f t="shared" si="40"/>
        <v>0</v>
      </c>
      <c r="Q459" s="60">
        <f t="shared" si="40"/>
        <v>0</v>
      </c>
      <c r="R459" s="60">
        <f t="shared" si="40"/>
        <v>0</v>
      </c>
      <c r="S459" s="60">
        <f t="shared" si="40"/>
        <v>0</v>
      </c>
      <c r="T459" s="60">
        <f t="shared" si="40"/>
        <v>0</v>
      </c>
      <c r="U459" s="60">
        <f t="shared" si="40"/>
        <v>0</v>
      </c>
      <c r="V459" s="60">
        <f t="shared" si="40"/>
        <v>0</v>
      </c>
      <c r="W459" s="60">
        <f t="shared" si="40"/>
        <v>0</v>
      </c>
      <c r="X459" s="60">
        <f t="shared" si="40"/>
        <v>18403469.629999999</v>
      </c>
      <c r="Y459" s="61"/>
    </row>
    <row r="460" spans="3:25">
      <c r="C460" s="63"/>
      <c r="D460" s="42"/>
      <c r="E460" s="45" t="s">
        <v>90</v>
      </c>
      <c r="F460" s="42"/>
      <c r="G460" s="42"/>
      <c r="H460" s="42"/>
      <c r="I460" s="42"/>
      <c r="J460" s="42"/>
      <c r="K460" s="42"/>
      <c r="L460" s="60">
        <f t="shared" si="39"/>
        <v>482750249.47000003</v>
      </c>
      <c r="M460" s="60">
        <f t="shared" si="39"/>
        <v>56443955.930000007</v>
      </c>
      <c r="N460" s="60">
        <f t="shared" si="40"/>
        <v>45012152</v>
      </c>
      <c r="O460" s="60">
        <f t="shared" si="40"/>
        <v>48442434</v>
      </c>
      <c r="P460" s="60">
        <f t="shared" si="40"/>
        <v>23239804</v>
      </c>
      <c r="Q460" s="60">
        <f t="shared" si="40"/>
        <v>5936262</v>
      </c>
      <c r="R460" s="60">
        <f t="shared" si="40"/>
        <v>1975962</v>
      </c>
      <c r="S460" s="60">
        <f t="shared" si="40"/>
        <v>0</v>
      </c>
      <c r="T460" s="60">
        <f t="shared" si="40"/>
        <v>0</v>
      </c>
      <c r="U460" s="60">
        <f t="shared" si="40"/>
        <v>0</v>
      </c>
      <c r="V460" s="60">
        <f t="shared" si="40"/>
        <v>0</v>
      </c>
      <c r="W460" s="60">
        <f t="shared" si="40"/>
        <v>0</v>
      </c>
      <c r="X460" s="60">
        <f t="shared" si="40"/>
        <v>628046414.28000009</v>
      </c>
      <c r="Y460" s="61"/>
    </row>
    <row r="461" spans="3:25">
      <c r="C461" s="63"/>
      <c r="D461" s="42"/>
      <c r="E461" s="45" t="s">
        <v>1353</v>
      </c>
      <c r="F461" s="42"/>
      <c r="G461" s="42"/>
      <c r="H461" s="42"/>
      <c r="I461" s="42"/>
      <c r="J461" s="42"/>
      <c r="K461" s="42"/>
      <c r="L461" s="60">
        <f t="shared" si="39"/>
        <v>683976576.72000003</v>
      </c>
      <c r="M461" s="60">
        <f t="shared" si="39"/>
        <v>621602.15999999992</v>
      </c>
      <c r="N461" s="60">
        <f t="shared" si="40"/>
        <v>1100000</v>
      </c>
      <c r="O461" s="60">
        <f t="shared" si="40"/>
        <v>0</v>
      </c>
      <c r="P461" s="60">
        <f t="shared" si="40"/>
        <v>0</v>
      </c>
      <c r="Q461" s="60">
        <f t="shared" si="40"/>
        <v>0</v>
      </c>
      <c r="R461" s="60">
        <f t="shared" si="40"/>
        <v>0</v>
      </c>
      <c r="S461" s="60">
        <f t="shared" si="40"/>
        <v>0</v>
      </c>
      <c r="T461" s="60">
        <f t="shared" si="40"/>
        <v>0</v>
      </c>
      <c r="U461" s="60">
        <f t="shared" si="40"/>
        <v>0</v>
      </c>
      <c r="V461" s="60">
        <f t="shared" si="40"/>
        <v>0</v>
      </c>
      <c r="W461" s="60">
        <f t="shared" si="40"/>
        <v>0</v>
      </c>
      <c r="X461" s="60">
        <f t="shared" si="40"/>
        <v>674640802.13</v>
      </c>
      <c r="Y461" s="61"/>
    </row>
    <row r="462" spans="3:25" ht="13.5" thickBot="1">
      <c r="C462" s="64"/>
      <c r="D462" s="53"/>
      <c r="E462" s="47" t="s">
        <v>1354</v>
      </c>
      <c r="F462" s="48"/>
      <c r="G462" s="48"/>
      <c r="H462" s="48"/>
      <c r="I462" s="48"/>
      <c r="J462" s="48"/>
      <c r="K462" s="48"/>
      <c r="L462" s="49">
        <f>SUM(L452:L461)</f>
        <v>1814669047.6000001</v>
      </c>
      <c r="M462" s="49">
        <f t="shared" ref="M462:W462" si="41">SUM(M452:M461)</f>
        <v>200500484.10000002</v>
      </c>
      <c r="N462" s="49">
        <f t="shared" si="41"/>
        <v>246415539.9034768</v>
      </c>
      <c r="O462" s="49">
        <f t="shared" si="41"/>
        <v>269868302</v>
      </c>
      <c r="P462" s="49">
        <f t="shared" si="41"/>
        <v>280452170.5</v>
      </c>
      <c r="Q462" s="49">
        <f t="shared" si="41"/>
        <v>279211454</v>
      </c>
      <c r="R462" s="49">
        <f t="shared" si="41"/>
        <v>275167394</v>
      </c>
      <c r="S462" s="49">
        <f t="shared" si="41"/>
        <v>276204533</v>
      </c>
      <c r="T462" s="49">
        <f t="shared" si="41"/>
        <v>278518226</v>
      </c>
      <c r="U462" s="49">
        <f t="shared" si="41"/>
        <v>278116486</v>
      </c>
      <c r="V462" s="49">
        <f t="shared" si="41"/>
        <v>274718484.4285714</v>
      </c>
      <c r="W462" s="49">
        <f t="shared" si="41"/>
        <v>1846554845</v>
      </c>
      <c r="X462" s="49"/>
      <c r="Y462" s="50"/>
    </row>
  </sheetData>
  <mergeCells count="3">
    <mergeCell ref="C433:C443"/>
    <mergeCell ref="C447:C450"/>
    <mergeCell ref="C452:C46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entListItemID xmlns="ba4c5515-d91d-4e1f-9264-41c675fa362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AE371446CE04684D343C49EECD244" ma:contentTypeVersion="1" ma:contentTypeDescription="Create a new document." ma:contentTypeScope="" ma:versionID="4c384668bb97c29931f7e8fb149bf1df">
  <xsd:schema xmlns:xsd="http://www.w3.org/2001/XMLSchema" xmlns:xs="http://www.w3.org/2001/XMLSchema" xmlns:p="http://schemas.microsoft.com/office/2006/metadata/properties" xmlns:ns2="ba4c5515-d91d-4e1f-9264-41c675fa362c" targetNamespace="http://schemas.microsoft.com/office/2006/metadata/properties" ma:root="true" ma:fieldsID="7db2d172e750fb061a740b1ad0a683c5" ns2:_="">
    <xsd:import namespace="ba4c5515-d91d-4e1f-9264-41c675fa362c"/>
    <xsd:element name="properties">
      <xsd:complexType>
        <xsd:sequence>
          <xsd:element name="documentManagement">
            <xsd:complexType>
              <xsd:all>
                <xsd:element ref="ns2:ParentListItem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c5515-d91d-4e1f-9264-41c675fa362c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87B4E-5336-4EE4-BE7A-1395AA29FE49}"/>
</file>

<file path=customXml/itemProps2.xml><?xml version="1.0" encoding="utf-8"?>
<ds:datastoreItem xmlns:ds="http://schemas.openxmlformats.org/officeDocument/2006/customXml" ds:itemID="{DE265EA8-21D4-4D34-9FA4-08D938F71225}"/>
</file>

<file path=customXml/itemProps3.xml><?xml version="1.0" encoding="utf-8"?>
<ds:datastoreItem xmlns:ds="http://schemas.openxmlformats.org/officeDocument/2006/customXml" ds:itemID="{CEBB773D-DF68-4C73-AA76-02F72F7002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dcterms:created xsi:type="dcterms:W3CDTF">2014-03-06T00:37:57Z</dcterms:created>
  <dcterms:modified xsi:type="dcterms:W3CDTF">2014-03-08T05:04:29Z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0x010100536AE371446CE04684D343C49EECD244</vt:lpwstr>
  </property>
</Properties>
</file>